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activeTab="3"/>
  </bookViews>
  <sheets>
    <sheet name="Generated Report" sheetId="1" r:id="rId1"/>
    <sheet name="Connectivity Charts" sheetId="2" r:id="rId2"/>
    <sheet name="Current Report" sheetId="3" r:id="rId3"/>
    <sheet name="FT Participants" sheetId="55" r:id="rId4"/>
    <sheet name="Jul 9" sheetId="81" r:id="rId5"/>
    <sheet name="Jul 2" sheetId="80" r:id="rId6"/>
    <sheet name="Jun 25" sheetId="79" r:id="rId7"/>
    <sheet name="Jun 18" sheetId="78" r:id="rId8"/>
    <sheet name="Jun 11" sheetId="77" r:id="rId9"/>
    <sheet name="Jun 4" sheetId="76" r:id="rId10"/>
    <sheet name="May 28" sheetId="75" r:id="rId11"/>
    <sheet name="May 21" sheetId="71" r:id="rId12"/>
    <sheet name="May 14" sheetId="70" r:id="rId13"/>
    <sheet name="May 9" sheetId="69" r:id="rId14"/>
    <sheet name="May 2" sheetId="68" r:id="rId15"/>
    <sheet name="Apr 23" sheetId="66" r:id="rId16"/>
    <sheet name="Apr 16" sheetId="67" r:id="rId17"/>
    <sheet name="Apr 9" sheetId="65" r:id="rId18"/>
    <sheet name="Apr 2" sheetId="64" r:id="rId19"/>
    <sheet name="Mar 26" sheetId="63" r:id="rId20"/>
    <sheet name="Mar 19" sheetId="62" r:id="rId21"/>
    <sheet name="Mar 12" sheetId="61" r:id="rId22"/>
    <sheet name="Mar 5" sheetId="60" r:id="rId23"/>
    <sheet name="Feb 26" sheetId="59" r:id="rId24"/>
    <sheet name="Feb 12" sheetId="58" r:id="rId25"/>
    <sheet name="Feb 5" sheetId="57" r:id="rId26"/>
    <sheet name="Jan 29" sheetId="56" r:id="rId27"/>
    <sheet name="Jan 22" sheetId="54" r:id="rId28"/>
    <sheet name="Jan 15" sheetId="53" r:id="rId29"/>
    <sheet name="Jan 8" sheetId="52" r:id="rId30"/>
    <sheet name="Jan 1" sheetId="51" r:id="rId31"/>
    <sheet name="Dec 25" sheetId="50" r:id="rId32"/>
    <sheet name="Dec 18" sheetId="49" r:id="rId33"/>
    <sheet name="Dec 11" sheetId="48" r:id="rId34"/>
    <sheet name="Dec 4" sheetId="47" r:id="rId35"/>
    <sheet name="Nov 27" sheetId="46" r:id="rId36"/>
    <sheet name="Nov 20" sheetId="45" r:id="rId37"/>
    <sheet name="Nov 13" sheetId="44" r:id="rId38"/>
    <sheet name="Nov 6" sheetId="43" r:id="rId39"/>
    <sheet name="Oct 30" sheetId="42" r:id="rId40"/>
    <sheet name="Oct 23" sheetId="41" r:id="rId41"/>
    <sheet name="Oct 16" sheetId="40" r:id="rId42"/>
    <sheet name="Oct 9" sheetId="39" r:id="rId43"/>
    <sheet name="Oct 2" sheetId="38" r:id="rId44"/>
    <sheet name="Sep 25" sheetId="37" r:id="rId45"/>
    <sheet name="Sep 18" sheetId="36" r:id="rId46"/>
    <sheet name="Sep 11" sheetId="35" r:id="rId47"/>
    <sheet name="Sep 4" sheetId="34" r:id="rId48"/>
    <sheet name="Aug 28" sheetId="33" r:id="rId49"/>
    <sheet name="Aug 21" sheetId="32" r:id="rId50"/>
    <sheet name="Aug 14" sheetId="31" r:id="rId51"/>
    <sheet name="Aug 7" sheetId="30" r:id="rId52"/>
    <sheet name="July 31" sheetId="29" r:id="rId53"/>
    <sheet name="July 24" sheetId="28" r:id="rId54"/>
    <sheet name="July 17" sheetId="27" r:id="rId55"/>
    <sheet name="July 10" sheetId="26" r:id="rId56"/>
    <sheet name="July 3" sheetId="25" r:id="rId57"/>
    <sheet name="June 26" sheetId="24" r:id="rId58"/>
    <sheet name="June 19" sheetId="23" r:id="rId59"/>
    <sheet name="June 12" sheetId="22" r:id="rId60"/>
    <sheet name="June 5" sheetId="21" r:id="rId61"/>
    <sheet name="May 30" sheetId="20" r:id="rId62"/>
    <sheet name="May 22" sheetId="19" r:id="rId63"/>
    <sheet name="May 15" sheetId="18" r:id="rId64"/>
    <sheet name="May 8" sheetId="17" r:id="rId65"/>
    <sheet name="May 1" sheetId="16" r:id="rId66"/>
    <sheet name="Apr 24" sheetId="15" r:id="rId67"/>
    <sheet name="Apr 17" sheetId="14" r:id="rId68"/>
    <sheet name="Apr 10" sheetId="13" r:id="rId69"/>
    <sheet name="Apr 3" sheetId="12" r:id="rId70"/>
    <sheet name="Mar 29" sheetId="11" r:id="rId71"/>
    <sheet name="Mar 21" sheetId="10" r:id="rId72"/>
    <sheet name="Mar 14" sheetId="9" r:id="rId73"/>
    <sheet name="Mar 7" sheetId="8" r:id="rId74"/>
    <sheet name="Mar 3" sheetId="7" r:id="rId75"/>
    <sheet name="Feb 20" sheetId="6" r:id="rId76"/>
    <sheet name="Feb 6" sheetId="5" r:id="rId77"/>
  </sheets>
  <calcPr calcId="152511"/>
</workbook>
</file>

<file path=xl/calcChain.xml><?xml version="1.0" encoding="utf-8"?>
<calcChain xmlns="http://schemas.openxmlformats.org/spreadsheetml/2006/main">
  <c r="H26" i="55" l="1"/>
  <c r="I26" i="55"/>
  <c r="J26" i="55"/>
  <c r="K26" i="55"/>
  <c r="L26" i="55"/>
  <c r="M26" i="55"/>
  <c r="N26" i="55"/>
  <c r="O26" i="55"/>
  <c r="P26" i="55"/>
  <c r="Q26" i="55"/>
  <c r="R26" i="55"/>
  <c r="S26" i="55"/>
  <c r="T26" i="55"/>
  <c r="U26" i="55"/>
  <c r="V26" i="55"/>
  <c r="W26" i="55"/>
  <c r="X26" i="55"/>
  <c r="Y26" i="55"/>
  <c r="Z26" i="55"/>
  <c r="AA26" i="55"/>
  <c r="AB26" i="55"/>
  <c r="AC26" i="55"/>
  <c r="AD26" i="55"/>
  <c r="AE26" i="55"/>
  <c r="AF26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Z27" i="55"/>
  <c r="AA27" i="55"/>
  <c r="AB27" i="55"/>
  <c r="AC27" i="55"/>
  <c r="AD27" i="55"/>
  <c r="AE27" i="55"/>
  <c r="AF27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Z28" i="55"/>
  <c r="AA28" i="55"/>
  <c r="AB28" i="55"/>
  <c r="AC28" i="55"/>
  <c r="AD28" i="55"/>
  <c r="AE28" i="55"/>
  <c r="AF28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Z29" i="55"/>
  <c r="AA29" i="55"/>
  <c r="AB29" i="55"/>
  <c r="AC29" i="55"/>
  <c r="AD29" i="55"/>
  <c r="AE29" i="55"/>
  <c r="AF29" i="55"/>
  <c r="H30" i="55"/>
  <c r="I30" i="55"/>
  <c r="J30" i="55"/>
  <c r="K30" i="55"/>
  <c r="L30" i="55"/>
  <c r="M30" i="55"/>
  <c r="N30" i="55"/>
  <c r="O30" i="55"/>
  <c r="P30" i="55"/>
  <c r="Q30" i="55"/>
  <c r="R30" i="55"/>
  <c r="S30" i="55"/>
  <c r="T30" i="55"/>
  <c r="U30" i="55"/>
  <c r="V30" i="55"/>
  <c r="W30" i="55"/>
  <c r="X30" i="55"/>
  <c r="Y30" i="55"/>
  <c r="Z30" i="55"/>
  <c r="AA30" i="55"/>
  <c r="AB30" i="55"/>
  <c r="AC30" i="55"/>
  <c r="AD30" i="55"/>
  <c r="AE30" i="55"/>
  <c r="AF30" i="55"/>
  <c r="H31" i="55"/>
  <c r="I31" i="55"/>
  <c r="J31" i="55"/>
  <c r="K31" i="55"/>
  <c r="L31" i="55"/>
  <c r="M31" i="55"/>
  <c r="N31" i="55"/>
  <c r="O31" i="55"/>
  <c r="P31" i="55"/>
  <c r="Q31" i="55"/>
  <c r="R31" i="55"/>
  <c r="S31" i="55"/>
  <c r="T31" i="55"/>
  <c r="U31" i="55"/>
  <c r="V31" i="55"/>
  <c r="W31" i="55"/>
  <c r="X31" i="55"/>
  <c r="Y31" i="55"/>
  <c r="Z31" i="55"/>
  <c r="AA31" i="55"/>
  <c r="AB31" i="55"/>
  <c r="AC31" i="55"/>
  <c r="AD31" i="55"/>
  <c r="AE31" i="55"/>
  <c r="AF31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Z32" i="55"/>
  <c r="AA32" i="55"/>
  <c r="AB32" i="55"/>
  <c r="AC32" i="55"/>
  <c r="AD32" i="55"/>
  <c r="AE32" i="55"/>
  <c r="AF32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Z33" i="55"/>
  <c r="AA33" i="55"/>
  <c r="AB33" i="55"/>
  <c r="AC33" i="55"/>
  <c r="AD33" i="55"/>
  <c r="AE33" i="55"/>
  <c r="AF33" i="55"/>
  <c r="H34" i="55"/>
  <c r="I34" i="55"/>
  <c r="J34" i="55"/>
  <c r="K34" i="55"/>
  <c r="L34" i="55"/>
  <c r="M34" i="55"/>
  <c r="N34" i="55"/>
  <c r="O34" i="55"/>
  <c r="P34" i="55"/>
  <c r="Q34" i="55"/>
  <c r="R34" i="55"/>
  <c r="S34" i="55"/>
  <c r="T34" i="55"/>
  <c r="U34" i="55"/>
  <c r="V34" i="55"/>
  <c r="W34" i="55"/>
  <c r="X34" i="55"/>
  <c r="Y34" i="55"/>
  <c r="Z34" i="55"/>
  <c r="AA34" i="55"/>
  <c r="AB34" i="55"/>
  <c r="AC34" i="55"/>
  <c r="AD34" i="55"/>
  <c r="AE34" i="55"/>
  <c r="AF34" i="55"/>
  <c r="H35" i="55"/>
  <c r="I35" i="55"/>
  <c r="J35" i="55"/>
  <c r="K35" i="55"/>
  <c r="L35" i="55"/>
  <c r="M35" i="55"/>
  <c r="N35" i="55"/>
  <c r="O35" i="55"/>
  <c r="P35" i="55"/>
  <c r="Q35" i="55"/>
  <c r="R35" i="55"/>
  <c r="S35" i="55"/>
  <c r="T35" i="55"/>
  <c r="U35" i="55"/>
  <c r="V35" i="55"/>
  <c r="W35" i="55"/>
  <c r="X35" i="55"/>
  <c r="Y35" i="55"/>
  <c r="Z35" i="55"/>
  <c r="AA35" i="55"/>
  <c r="AB35" i="55"/>
  <c r="AC35" i="55"/>
  <c r="AD35" i="55"/>
  <c r="AE35" i="55"/>
  <c r="AF35" i="55"/>
  <c r="H36" i="55"/>
  <c r="I36" i="55"/>
  <c r="J36" i="55"/>
  <c r="K36" i="55"/>
  <c r="L36" i="55"/>
  <c r="M36" i="55"/>
  <c r="N36" i="55"/>
  <c r="O36" i="55"/>
  <c r="P36" i="55"/>
  <c r="Q36" i="55"/>
  <c r="R36" i="55"/>
  <c r="S36" i="55"/>
  <c r="T36" i="55"/>
  <c r="U36" i="55"/>
  <c r="V36" i="55"/>
  <c r="W36" i="55"/>
  <c r="X36" i="55"/>
  <c r="Y36" i="55"/>
  <c r="Z36" i="55"/>
  <c r="AA36" i="55"/>
  <c r="AB36" i="55"/>
  <c r="AC36" i="55"/>
  <c r="AD36" i="55"/>
  <c r="AE36" i="55"/>
  <c r="AF36" i="55"/>
  <c r="H37" i="55"/>
  <c r="I37" i="55"/>
  <c r="J37" i="55"/>
  <c r="K37" i="55"/>
  <c r="L37" i="55"/>
  <c r="M37" i="55"/>
  <c r="N37" i="55"/>
  <c r="O37" i="55"/>
  <c r="P37" i="55"/>
  <c r="Q37" i="55"/>
  <c r="R37" i="55"/>
  <c r="S37" i="55"/>
  <c r="T37" i="55"/>
  <c r="U37" i="55"/>
  <c r="V37" i="55"/>
  <c r="W37" i="55"/>
  <c r="X37" i="55"/>
  <c r="Y37" i="55"/>
  <c r="Z37" i="55"/>
  <c r="AA37" i="55"/>
  <c r="AB37" i="55"/>
  <c r="AC37" i="55"/>
  <c r="AD37" i="55"/>
  <c r="AE37" i="55"/>
  <c r="AF37" i="55"/>
  <c r="H38" i="55"/>
  <c r="I38" i="55"/>
  <c r="J38" i="55"/>
  <c r="K38" i="55"/>
  <c r="L38" i="55"/>
  <c r="M38" i="55"/>
  <c r="N38" i="55"/>
  <c r="O38" i="55"/>
  <c r="P38" i="55"/>
  <c r="Q38" i="55"/>
  <c r="R38" i="55"/>
  <c r="S38" i="55"/>
  <c r="T38" i="55"/>
  <c r="U38" i="55"/>
  <c r="V38" i="55"/>
  <c r="W38" i="55"/>
  <c r="X38" i="55"/>
  <c r="Y38" i="55"/>
  <c r="Z38" i="55"/>
  <c r="AA38" i="55"/>
  <c r="AB38" i="55"/>
  <c r="AC38" i="55"/>
  <c r="AD38" i="55"/>
  <c r="AE38" i="55"/>
  <c r="AF38" i="55"/>
  <c r="H39" i="55"/>
  <c r="I39" i="55"/>
  <c r="J39" i="55"/>
  <c r="K39" i="55"/>
  <c r="L39" i="55"/>
  <c r="M39" i="55"/>
  <c r="N39" i="55"/>
  <c r="O39" i="55"/>
  <c r="P39" i="55"/>
  <c r="Q39" i="55"/>
  <c r="R39" i="55"/>
  <c r="S39" i="55"/>
  <c r="T39" i="55"/>
  <c r="U39" i="55"/>
  <c r="V39" i="55"/>
  <c r="W39" i="55"/>
  <c r="X39" i="55"/>
  <c r="Y39" i="55"/>
  <c r="Z39" i="55"/>
  <c r="AA39" i="55"/>
  <c r="AB39" i="55"/>
  <c r="AC39" i="55"/>
  <c r="AD39" i="55"/>
  <c r="AE39" i="55"/>
  <c r="AF39" i="55"/>
  <c r="H40" i="55"/>
  <c r="I40" i="55"/>
  <c r="J40" i="55"/>
  <c r="K40" i="55"/>
  <c r="L40" i="55"/>
  <c r="M40" i="55"/>
  <c r="N40" i="55"/>
  <c r="O40" i="55"/>
  <c r="P40" i="55"/>
  <c r="Q40" i="55"/>
  <c r="R40" i="55"/>
  <c r="S40" i="55"/>
  <c r="T40" i="55"/>
  <c r="U40" i="55"/>
  <c r="V40" i="55"/>
  <c r="W40" i="55"/>
  <c r="X40" i="55"/>
  <c r="Y40" i="55"/>
  <c r="Z40" i="55"/>
  <c r="AA40" i="55"/>
  <c r="AB40" i="55"/>
  <c r="AC40" i="55"/>
  <c r="AD40" i="55"/>
  <c r="AE40" i="55"/>
  <c r="AF40" i="55"/>
  <c r="H41" i="55"/>
  <c r="I41" i="55"/>
  <c r="J41" i="55"/>
  <c r="K41" i="55"/>
  <c r="L41" i="55"/>
  <c r="M41" i="55"/>
  <c r="N41" i="55"/>
  <c r="O41" i="55"/>
  <c r="P41" i="55"/>
  <c r="Q41" i="55"/>
  <c r="R41" i="55"/>
  <c r="S41" i="55"/>
  <c r="T41" i="55"/>
  <c r="U41" i="55"/>
  <c r="V41" i="55"/>
  <c r="W41" i="55"/>
  <c r="X41" i="55"/>
  <c r="Y41" i="55"/>
  <c r="Z41" i="55"/>
  <c r="AA41" i="55"/>
  <c r="AB41" i="55"/>
  <c r="AC41" i="55"/>
  <c r="AD41" i="55"/>
  <c r="AE41" i="55"/>
  <c r="AF41" i="55"/>
  <c r="H42" i="55"/>
  <c r="I42" i="55"/>
  <c r="J42" i="55"/>
  <c r="K42" i="55"/>
  <c r="L42" i="55"/>
  <c r="M42" i="55"/>
  <c r="N42" i="55"/>
  <c r="O42" i="55"/>
  <c r="P42" i="55"/>
  <c r="Q42" i="55"/>
  <c r="R42" i="55"/>
  <c r="S42" i="55"/>
  <c r="T42" i="55"/>
  <c r="U42" i="55"/>
  <c r="V42" i="55"/>
  <c r="W42" i="55"/>
  <c r="X42" i="55"/>
  <c r="Y42" i="55"/>
  <c r="Z42" i="55"/>
  <c r="AA42" i="55"/>
  <c r="AB42" i="55"/>
  <c r="AC42" i="55"/>
  <c r="AD42" i="55"/>
  <c r="AE42" i="55"/>
  <c r="AF42" i="55"/>
  <c r="H43" i="55"/>
  <c r="I43" i="55"/>
  <c r="J43" i="55"/>
  <c r="K43" i="55"/>
  <c r="L43" i="55"/>
  <c r="M43" i="55"/>
  <c r="N43" i="55"/>
  <c r="O43" i="55"/>
  <c r="P43" i="55"/>
  <c r="Q43" i="55"/>
  <c r="R43" i="55"/>
  <c r="S43" i="55"/>
  <c r="T43" i="55"/>
  <c r="U43" i="55"/>
  <c r="V43" i="55"/>
  <c r="W43" i="55"/>
  <c r="X43" i="55"/>
  <c r="Y43" i="55"/>
  <c r="Z43" i="55"/>
  <c r="AA43" i="55"/>
  <c r="AB43" i="55"/>
  <c r="AC43" i="55"/>
  <c r="AD43" i="55"/>
  <c r="AE43" i="55"/>
  <c r="AF43" i="55"/>
  <c r="H44" i="55"/>
  <c r="I44" i="55"/>
  <c r="J44" i="55"/>
  <c r="K44" i="55"/>
  <c r="L44" i="55"/>
  <c r="M44" i="55"/>
  <c r="N44" i="55"/>
  <c r="O44" i="55"/>
  <c r="P44" i="55"/>
  <c r="Q44" i="55"/>
  <c r="R44" i="55"/>
  <c r="S44" i="55"/>
  <c r="T44" i="55"/>
  <c r="U44" i="55"/>
  <c r="V44" i="55"/>
  <c r="W44" i="55"/>
  <c r="X44" i="55"/>
  <c r="Y44" i="55"/>
  <c r="Z44" i="55"/>
  <c r="AA44" i="55"/>
  <c r="AB44" i="55"/>
  <c r="AC44" i="55"/>
  <c r="AD44" i="55"/>
  <c r="AE44" i="55"/>
  <c r="AF44" i="55"/>
  <c r="H45" i="55"/>
  <c r="I45" i="55"/>
  <c r="J45" i="55"/>
  <c r="K45" i="55"/>
  <c r="L45" i="55"/>
  <c r="M45" i="55"/>
  <c r="N45" i="55"/>
  <c r="O45" i="55"/>
  <c r="P45" i="55"/>
  <c r="Q45" i="55"/>
  <c r="R45" i="55"/>
  <c r="S45" i="55"/>
  <c r="T45" i="55"/>
  <c r="U45" i="55"/>
  <c r="V45" i="55"/>
  <c r="W45" i="55"/>
  <c r="X45" i="55"/>
  <c r="Y45" i="55"/>
  <c r="Z45" i="55"/>
  <c r="AA45" i="55"/>
  <c r="AB45" i="55"/>
  <c r="AC45" i="55"/>
  <c r="AD45" i="55"/>
  <c r="AE45" i="55"/>
  <c r="AF45" i="55"/>
  <c r="H46" i="55"/>
  <c r="I46" i="55"/>
  <c r="J46" i="55"/>
  <c r="K46" i="55"/>
  <c r="L46" i="55"/>
  <c r="M46" i="55"/>
  <c r="N46" i="55"/>
  <c r="O46" i="55"/>
  <c r="P46" i="55"/>
  <c r="Q46" i="55"/>
  <c r="R46" i="55"/>
  <c r="S46" i="55"/>
  <c r="T46" i="55"/>
  <c r="U46" i="55"/>
  <c r="V46" i="55"/>
  <c r="W46" i="55"/>
  <c r="X46" i="55"/>
  <c r="Y46" i="55"/>
  <c r="Z46" i="55"/>
  <c r="AA46" i="55"/>
  <c r="AB46" i="55"/>
  <c r="AC46" i="55"/>
  <c r="AD46" i="55"/>
  <c r="AE46" i="55"/>
  <c r="AF46" i="55"/>
  <c r="H47" i="55"/>
  <c r="I47" i="55"/>
  <c r="J47" i="55"/>
  <c r="K47" i="55"/>
  <c r="L47" i="55"/>
  <c r="M47" i="55"/>
  <c r="N47" i="55"/>
  <c r="O47" i="55"/>
  <c r="P47" i="55"/>
  <c r="Q47" i="55"/>
  <c r="R47" i="55"/>
  <c r="S47" i="55"/>
  <c r="T47" i="55"/>
  <c r="U47" i="55"/>
  <c r="V47" i="55"/>
  <c r="W47" i="55"/>
  <c r="X47" i="55"/>
  <c r="Y47" i="55"/>
  <c r="Z47" i="55"/>
  <c r="AA47" i="55"/>
  <c r="AB47" i="55"/>
  <c r="AC47" i="55"/>
  <c r="AD47" i="55"/>
  <c r="AE47" i="55"/>
  <c r="AF47" i="55"/>
  <c r="H48" i="55"/>
  <c r="I48" i="55"/>
  <c r="J48" i="55"/>
  <c r="K48" i="55"/>
  <c r="L48" i="55"/>
  <c r="M48" i="55"/>
  <c r="N48" i="55"/>
  <c r="O48" i="55"/>
  <c r="P48" i="55"/>
  <c r="Q48" i="55"/>
  <c r="R48" i="55"/>
  <c r="S48" i="55"/>
  <c r="T48" i="55"/>
  <c r="U48" i="55"/>
  <c r="V48" i="55"/>
  <c r="W48" i="55"/>
  <c r="X48" i="55"/>
  <c r="Y48" i="55"/>
  <c r="Z48" i="55"/>
  <c r="AA48" i="55"/>
  <c r="AB48" i="55"/>
  <c r="AC48" i="55"/>
  <c r="AD48" i="55"/>
  <c r="AE48" i="55"/>
  <c r="AF48" i="55"/>
  <c r="H49" i="55"/>
  <c r="I49" i="55"/>
  <c r="J49" i="55"/>
  <c r="K49" i="55"/>
  <c r="L49" i="55"/>
  <c r="M49" i="55"/>
  <c r="N49" i="55"/>
  <c r="O49" i="55"/>
  <c r="P49" i="55"/>
  <c r="Q49" i="55"/>
  <c r="R49" i="55"/>
  <c r="S49" i="55"/>
  <c r="T49" i="55"/>
  <c r="U49" i="55"/>
  <c r="V49" i="55"/>
  <c r="W49" i="55"/>
  <c r="X49" i="55"/>
  <c r="Y49" i="55"/>
  <c r="Z49" i="55"/>
  <c r="AA49" i="55"/>
  <c r="AB49" i="55"/>
  <c r="AC49" i="55"/>
  <c r="AD49" i="55"/>
  <c r="AE49" i="55"/>
  <c r="AF49" i="55"/>
  <c r="H50" i="55"/>
  <c r="I50" i="55"/>
  <c r="J50" i="55"/>
  <c r="K50" i="55"/>
  <c r="L50" i="55"/>
  <c r="M50" i="55"/>
  <c r="N50" i="55"/>
  <c r="O50" i="55"/>
  <c r="P50" i="55"/>
  <c r="Q50" i="55"/>
  <c r="R50" i="55"/>
  <c r="S50" i="55"/>
  <c r="T50" i="55"/>
  <c r="U50" i="55"/>
  <c r="V50" i="55"/>
  <c r="W50" i="55"/>
  <c r="X50" i="55"/>
  <c r="Y50" i="55"/>
  <c r="Z50" i="55"/>
  <c r="AA50" i="55"/>
  <c r="AB50" i="55"/>
  <c r="AC50" i="55"/>
  <c r="AD50" i="55"/>
  <c r="AE50" i="55"/>
  <c r="AF50" i="55"/>
  <c r="H51" i="55"/>
  <c r="I51" i="55"/>
  <c r="J51" i="55"/>
  <c r="K51" i="55"/>
  <c r="L51" i="55"/>
  <c r="M51" i="55"/>
  <c r="N51" i="55"/>
  <c r="O51" i="55"/>
  <c r="P51" i="55"/>
  <c r="Q51" i="55"/>
  <c r="R51" i="55"/>
  <c r="S51" i="55"/>
  <c r="T51" i="55"/>
  <c r="U51" i="55"/>
  <c r="V51" i="55"/>
  <c r="W51" i="55"/>
  <c r="X51" i="55"/>
  <c r="Y51" i="55"/>
  <c r="Z51" i="55"/>
  <c r="AA51" i="55"/>
  <c r="AB51" i="55"/>
  <c r="AC51" i="55"/>
  <c r="AD51" i="55"/>
  <c r="AE51" i="55"/>
  <c r="AF51" i="55"/>
  <c r="H52" i="55"/>
  <c r="I52" i="55"/>
  <c r="J52" i="55"/>
  <c r="K52" i="55"/>
  <c r="L52" i="55"/>
  <c r="M52" i="55"/>
  <c r="N52" i="55"/>
  <c r="O52" i="55"/>
  <c r="P52" i="55"/>
  <c r="Q52" i="55"/>
  <c r="R52" i="55"/>
  <c r="S52" i="55"/>
  <c r="T52" i="55"/>
  <c r="U52" i="55"/>
  <c r="V52" i="55"/>
  <c r="W52" i="55"/>
  <c r="X52" i="55"/>
  <c r="Y52" i="55"/>
  <c r="Z52" i="55"/>
  <c r="AA52" i="55"/>
  <c r="AB52" i="55"/>
  <c r="AC52" i="55"/>
  <c r="AD52" i="55"/>
  <c r="AE52" i="55"/>
  <c r="AF52" i="55"/>
  <c r="H53" i="55"/>
  <c r="I53" i="55"/>
  <c r="J53" i="55"/>
  <c r="K53" i="55"/>
  <c r="L53" i="55"/>
  <c r="M53" i="55"/>
  <c r="N53" i="55"/>
  <c r="O53" i="55"/>
  <c r="P53" i="55"/>
  <c r="Q53" i="55"/>
  <c r="R53" i="55"/>
  <c r="S53" i="55"/>
  <c r="T53" i="55"/>
  <c r="U53" i="55"/>
  <c r="V53" i="55"/>
  <c r="W53" i="55"/>
  <c r="X53" i="55"/>
  <c r="Y53" i="55"/>
  <c r="Z53" i="55"/>
  <c r="AA53" i="55"/>
  <c r="AB53" i="55"/>
  <c r="AC53" i="55"/>
  <c r="AD53" i="55"/>
  <c r="AE53" i="55"/>
  <c r="AF53" i="55"/>
  <c r="H54" i="55"/>
  <c r="I54" i="55"/>
  <c r="J54" i="55"/>
  <c r="K54" i="55"/>
  <c r="L54" i="55"/>
  <c r="M54" i="55"/>
  <c r="N54" i="55"/>
  <c r="O54" i="55"/>
  <c r="P54" i="55"/>
  <c r="Q54" i="55"/>
  <c r="R54" i="55"/>
  <c r="S54" i="55"/>
  <c r="T54" i="55"/>
  <c r="U54" i="55"/>
  <c r="V54" i="55"/>
  <c r="W54" i="55"/>
  <c r="X54" i="55"/>
  <c r="Y54" i="55"/>
  <c r="Z54" i="55"/>
  <c r="AA54" i="55"/>
  <c r="AB54" i="55"/>
  <c r="AC54" i="55"/>
  <c r="AD54" i="55"/>
  <c r="AE54" i="55"/>
  <c r="AF54" i="55"/>
  <c r="H55" i="55"/>
  <c r="I55" i="55"/>
  <c r="J55" i="55"/>
  <c r="K55" i="55"/>
  <c r="L55" i="55"/>
  <c r="M55" i="55"/>
  <c r="N55" i="55"/>
  <c r="O55" i="55"/>
  <c r="P55" i="55"/>
  <c r="Q55" i="55"/>
  <c r="R55" i="55"/>
  <c r="S55" i="55"/>
  <c r="T55" i="55"/>
  <c r="U55" i="55"/>
  <c r="V55" i="55"/>
  <c r="W55" i="55"/>
  <c r="X55" i="55"/>
  <c r="Y55" i="55"/>
  <c r="Z55" i="55"/>
  <c r="AA55" i="55"/>
  <c r="AB55" i="55"/>
  <c r="AC55" i="55"/>
  <c r="AD55" i="55"/>
  <c r="AE55" i="55"/>
  <c r="AF55" i="55"/>
  <c r="H56" i="55"/>
  <c r="I56" i="55"/>
  <c r="J56" i="55"/>
  <c r="K56" i="55"/>
  <c r="L56" i="55"/>
  <c r="M56" i="55"/>
  <c r="N56" i="55"/>
  <c r="O56" i="55"/>
  <c r="P56" i="55"/>
  <c r="Q56" i="55"/>
  <c r="R56" i="55"/>
  <c r="S56" i="55"/>
  <c r="T56" i="55"/>
  <c r="U56" i="55"/>
  <c r="V56" i="55"/>
  <c r="W56" i="55"/>
  <c r="X56" i="55"/>
  <c r="Y56" i="55"/>
  <c r="Z56" i="55"/>
  <c r="AA56" i="55"/>
  <c r="AB56" i="55"/>
  <c r="AC56" i="55"/>
  <c r="AD56" i="55"/>
  <c r="AE56" i="55"/>
  <c r="AF56" i="55"/>
  <c r="H57" i="55"/>
  <c r="I57" i="55"/>
  <c r="J57" i="55"/>
  <c r="K57" i="55"/>
  <c r="L57" i="55"/>
  <c r="M57" i="55"/>
  <c r="N57" i="55"/>
  <c r="O57" i="55"/>
  <c r="P57" i="55"/>
  <c r="Q57" i="55"/>
  <c r="R57" i="55"/>
  <c r="S57" i="55"/>
  <c r="T57" i="55"/>
  <c r="U57" i="55"/>
  <c r="V57" i="55"/>
  <c r="W57" i="55"/>
  <c r="X57" i="55"/>
  <c r="Y57" i="55"/>
  <c r="Z57" i="55"/>
  <c r="AA57" i="55"/>
  <c r="AB57" i="55"/>
  <c r="AC57" i="55"/>
  <c r="AD57" i="55"/>
  <c r="AE57" i="55"/>
  <c r="AF57" i="55"/>
  <c r="H58" i="55"/>
  <c r="I58" i="55"/>
  <c r="J58" i="55"/>
  <c r="K58" i="55"/>
  <c r="L58" i="55"/>
  <c r="M58" i="55"/>
  <c r="N58" i="55"/>
  <c r="O58" i="55"/>
  <c r="P58" i="55"/>
  <c r="Q58" i="55"/>
  <c r="R58" i="55"/>
  <c r="S58" i="55"/>
  <c r="T58" i="55"/>
  <c r="U58" i="55"/>
  <c r="V58" i="55"/>
  <c r="W58" i="55"/>
  <c r="X58" i="55"/>
  <c r="Y58" i="55"/>
  <c r="Z58" i="55"/>
  <c r="AA58" i="55"/>
  <c r="AB58" i="55"/>
  <c r="AC58" i="55"/>
  <c r="AD58" i="55"/>
  <c r="AE58" i="55"/>
  <c r="AF58" i="55"/>
  <c r="H59" i="55"/>
  <c r="I59" i="55"/>
  <c r="J59" i="55"/>
  <c r="K59" i="55"/>
  <c r="L59" i="55"/>
  <c r="M59" i="55"/>
  <c r="N59" i="55"/>
  <c r="O59" i="55"/>
  <c r="P59" i="55"/>
  <c r="Q59" i="55"/>
  <c r="R59" i="55"/>
  <c r="S59" i="55"/>
  <c r="T59" i="55"/>
  <c r="U59" i="55"/>
  <c r="V59" i="55"/>
  <c r="W59" i="55"/>
  <c r="X59" i="55"/>
  <c r="Y59" i="55"/>
  <c r="Z59" i="55"/>
  <c r="AA59" i="55"/>
  <c r="AB59" i="55"/>
  <c r="AC59" i="55"/>
  <c r="AD59" i="55"/>
  <c r="AE59" i="55"/>
  <c r="AF59" i="55"/>
  <c r="H60" i="55"/>
  <c r="I60" i="55"/>
  <c r="J60" i="55"/>
  <c r="K60" i="55"/>
  <c r="L60" i="55"/>
  <c r="M60" i="55"/>
  <c r="N60" i="55"/>
  <c r="O60" i="55"/>
  <c r="P60" i="55"/>
  <c r="Q60" i="55"/>
  <c r="R60" i="55"/>
  <c r="S60" i="55"/>
  <c r="T60" i="55"/>
  <c r="U60" i="55"/>
  <c r="V60" i="55"/>
  <c r="W60" i="55"/>
  <c r="X60" i="55"/>
  <c r="Y60" i="55"/>
  <c r="Z60" i="55"/>
  <c r="AA60" i="55"/>
  <c r="AB60" i="55"/>
  <c r="AC60" i="55"/>
  <c r="AD60" i="55"/>
  <c r="AE60" i="55"/>
  <c r="AF60" i="55"/>
  <c r="H61" i="55"/>
  <c r="I61" i="55"/>
  <c r="J61" i="55"/>
  <c r="K61" i="55"/>
  <c r="L61" i="55"/>
  <c r="M61" i="55"/>
  <c r="N61" i="55"/>
  <c r="O61" i="55"/>
  <c r="P61" i="55"/>
  <c r="Q61" i="55"/>
  <c r="R61" i="55"/>
  <c r="S61" i="55"/>
  <c r="T61" i="55"/>
  <c r="U61" i="55"/>
  <c r="V61" i="55"/>
  <c r="W61" i="55"/>
  <c r="X61" i="55"/>
  <c r="Y61" i="55"/>
  <c r="Z61" i="55"/>
  <c r="AA61" i="55"/>
  <c r="AB61" i="55"/>
  <c r="AC61" i="55"/>
  <c r="AD61" i="55"/>
  <c r="AE61" i="55"/>
  <c r="AF61" i="55"/>
  <c r="H62" i="55"/>
  <c r="I62" i="55"/>
  <c r="J62" i="55"/>
  <c r="K62" i="55"/>
  <c r="L62" i="55"/>
  <c r="M62" i="55"/>
  <c r="N62" i="55"/>
  <c r="O62" i="55"/>
  <c r="P62" i="55"/>
  <c r="Q62" i="55"/>
  <c r="R62" i="55"/>
  <c r="S62" i="55"/>
  <c r="T62" i="55"/>
  <c r="U62" i="55"/>
  <c r="V62" i="55"/>
  <c r="W62" i="55"/>
  <c r="X62" i="55"/>
  <c r="Y62" i="55"/>
  <c r="Z62" i="55"/>
  <c r="AA62" i="55"/>
  <c r="AB62" i="55"/>
  <c r="AC62" i="55"/>
  <c r="AD62" i="55"/>
  <c r="AE62" i="55"/>
  <c r="AF62" i="55"/>
  <c r="H63" i="55"/>
  <c r="I63" i="55"/>
  <c r="J63" i="55"/>
  <c r="K63" i="55"/>
  <c r="L63" i="55"/>
  <c r="M63" i="55"/>
  <c r="N63" i="55"/>
  <c r="O63" i="55"/>
  <c r="P63" i="55"/>
  <c r="Q63" i="55"/>
  <c r="R63" i="55"/>
  <c r="S63" i="55"/>
  <c r="T63" i="55"/>
  <c r="U63" i="55"/>
  <c r="V63" i="55"/>
  <c r="W63" i="55"/>
  <c r="X63" i="55"/>
  <c r="Y63" i="55"/>
  <c r="Z63" i="55"/>
  <c r="AA63" i="55"/>
  <c r="AB63" i="55"/>
  <c r="AC63" i="55"/>
  <c r="AD63" i="55"/>
  <c r="AE63" i="55"/>
  <c r="AF63" i="55"/>
  <c r="H64" i="55"/>
  <c r="I64" i="55"/>
  <c r="J64" i="55"/>
  <c r="K64" i="55"/>
  <c r="L64" i="55"/>
  <c r="M64" i="55"/>
  <c r="N64" i="55"/>
  <c r="O64" i="55"/>
  <c r="P64" i="55"/>
  <c r="Q64" i="55"/>
  <c r="R64" i="55"/>
  <c r="S64" i="55"/>
  <c r="T64" i="55"/>
  <c r="U64" i="55"/>
  <c r="V64" i="55"/>
  <c r="W64" i="55"/>
  <c r="X64" i="55"/>
  <c r="Y64" i="55"/>
  <c r="Z64" i="55"/>
  <c r="AA64" i="55"/>
  <c r="AB64" i="55"/>
  <c r="AC64" i="55"/>
  <c r="AD64" i="55"/>
  <c r="AE64" i="55"/>
  <c r="AF64" i="55"/>
  <c r="H65" i="55"/>
  <c r="I65" i="55"/>
  <c r="J65" i="55"/>
  <c r="K65" i="55"/>
  <c r="L65" i="55"/>
  <c r="M65" i="55"/>
  <c r="N65" i="55"/>
  <c r="O65" i="55"/>
  <c r="P65" i="55"/>
  <c r="Q65" i="55"/>
  <c r="R65" i="55"/>
  <c r="S65" i="55"/>
  <c r="T65" i="55"/>
  <c r="U65" i="55"/>
  <c r="V65" i="55"/>
  <c r="W65" i="55"/>
  <c r="X65" i="55"/>
  <c r="Y65" i="55"/>
  <c r="Z65" i="55"/>
  <c r="AA65" i="55"/>
  <c r="AB65" i="55"/>
  <c r="AC65" i="55"/>
  <c r="AD65" i="55"/>
  <c r="AE65" i="55"/>
  <c r="AF65" i="55"/>
  <c r="H66" i="55"/>
  <c r="I66" i="55"/>
  <c r="J66" i="55"/>
  <c r="K66" i="55"/>
  <c r="L66" i="55"/>
  <c r="M66" i="55"/>
  <c r="N66" i="55"/>
  <c r="O66" i="55"/>
  <c r="P66" i="55"/>
  <c r="Q66" i="55"/>
  <c r="R66" i="55"/>
  <c r="S66" i="55"/>
  <c r="T66" i="55"/>
  <c r="U66" i="55"/>
  <c r="V66" i="55"/>
  <c r="W66" i="55"/>
  <c r="X66" i="55"/>
  <c r="Y66" i="55"/>
  <c r="Z66" i="55"/>
  <c r="AA66" i="55"/>
  <c r="AB66" i="55"/>
  <c r="AC66" i="55"/>
  <c r="AD66" i="55"/>
  <c r="AE66" i="55"/>
  <c r="AF66" i="55"/>
  <c r="H67" i="55"/>
  <c r="I67" i="55"/>
  <c r="J67" i="55"/>
  <c r="K67" i="55"/>
  <c r="L67" i="55"/>
  <c r="M67" i="55"/>
  <c r="N67" i="55"/>
  <c r="O67" i="55"/>
  <c r="P67" i="55"/>
  <c r="Q67" i="55"/>
  <c r="R67" i="55"/>
  <c r="S67" i="55"/>
  <c r="T67" i="55"/>
  <c r="U67" i="55"/>
  <c r="V67" i="55"/>
  <c r="W67" i="55"/>
  <c r="X67" i="55"/>
  <c r="Y67" i="55"/>
  <c r="Z67" i="55"/>
  <c r="AA67" i="55"/>
  <c r="AB67" i="55"/>
  <c r="AC67" i="55"/>
  <c r="AD67" i="55"/>
  <c r="AE67" i="55"/>
  <c r="AF67" i="55"/>
  <c r="H68" i="55"/>
  <c r="I68" i="55"/>
  <c r="J68" i="55"/>
  <c r="K68" i="55"/>
  <c r="L68" i="55"/>
  <c r="M68" i="55"/>
  <c r="N68" i="55"/>
  <c r="O68" i="55"/>
  <c r="P68" i="55"/>
  <c r="Q68" i="55"/>
  <c r="R68" i="55"/>
  <c r="S68" i="55"/>
  <c r="T68" i="55"/>
  <c r="U68" i="55"/>
  <c r="V68" i="55"/>
  <c r="W68" i="55"/>
  <c r="X68" i="55"/>
  <c r="Y68" i="55"/>
  <c r="Z68" i="55"/>
  <c r="AA68" i="55"/>
  <c r="AB68" i="55"/>
  <c r="AC68" i="55"/>
  <c r="AD68" i="55"/>
  <c r="AE68" i="55"/>
  <c r="AF68" i="55"/>
  <c r="H69" i="55"/>
  <c r="I69" i="55"/>
  <c r="J69" i="55"/>
  <c r="K69" i="55"/>
  <c r="L69" i="55"/>
  <c r="M69" i="55"/>
  <c r="N69" i="55"/>
  <c r="O69" i="55"/>
  <c r="P69" i="55"/>
  <c r="Q69" i="55"/>
  <c r="R69" i="55"/>
  <c r="S69" i="55"/>
  <c r="T69" i="55"/>
  <c r="U69" i="55"/>
  <c r="V69" i="55"/>
  <c r="W69" i="55"/>
  <c r="X69" i="55"/>
  <c r="Y69" i="55"/>
  <c r="Z69" i="55"/>
  <c r="AA69" i="55"/>
  <c r="AB69" i="55"/>
  <c r="AC69" i="55"/>
  <c r="AD69" i="55"/>
  <c r="AE69" i="55"/>
  <c r="AF69" i="55"/>
  <c r="H70" i="55"/>
  <c r="I70" i="55"/>
  <c r="J70" i="55"/>
  <c r="K70" i="55"/>
  <c r="L70" i="55"/>
  <c r="M70" i="55"/>
  <c r="N70" i="55"/>
  <c r="O70" i="55"/>
  <c r="P70" i="55"/>
  <c r="Q70" i="55"/>
  <c r="R70" i="55"/>
  <c r="S70" i="55"/>
  <c r="T70" i="55"/>
  <c r="U70" i="55"/>
  <c r="V70" i="55"/>
  <c r="W70" i="55"/>
  <c r="X70" i="55"/>
  <c r="Y70" i="55"/>
  <c r="Z70" i="55"/>
  <c r="AA70" i="55"/>
  <c r="AB70" i="55"/>
  <c r="AC70" i="55"/>
  <c r="AD70" i="55"/>
  <c r="AE70" i="55"/>
  <c r="AF70" i="55"/>
  <c r="H71" i="55"/>
  <c r="I71" i="55"/>
  <c r="J71" i="55"/>
  <c r="K71" i="55"/>
  <c r="L71" i="55"/>
  <c r="M71" i="55"/>
  <c r="N71" i="55"/>
  <c r="O71" i="55"/>
  <c r="P71" i="55"/>
  <c r="Q71" i="55"/>
  <c r="R71" i="55"/>
  <c r="S71" i="55"/>
  <c r="T71" i="55"/>
  <c r="U71" i="55"/>
  <c r="V71" i="55"/>
  <c r="W71" i="55"/>
  <c r="X71" i="55"/>
  <c r="Y71" i="55"/>
  <c r="Z71" i="55"/>
  <c r="AA71" i="55"/>
  <c r="AB71" i="55"/>
  <c r="AC71" i="55"/>
  <c r="AD71" i="55"/>
  <c r="AE71" i="55"/>
  <c r="AF71" i="55"/>
  <c r="H72" i="55"/>
  <c r="I72" i="55"/>
  <c r="J72" i="55"/>
  <c r="K72" i="55"/>
  <c r="L72" i="55"/>
  <c r="M72" i="55"/>
  <c r="N72" i="55"/>
  <c r="O72" i="55"/>
  <c r="P72" i="55"/>
  <c r="Q72" i="55"/>
  <c r="R72" i="55"/>
  <c r="S72" i="55"/>
  <c r="T72" i="55"/>
  <c r="U72" i="55"/>
  <c r="V72" i="55"/>
  <c r="W72" i="55"/>
  <c r="X72" i="55"/>
  <c r="Y72" i="55"/>
  <c r="Z72" i="55"/>
  <c r="AA72" i="55"/>
  <c r="AB72" i="55"/>
  <c r="AC72" i="55"/>
  <c r="AD72" i="55"/>
  <c r="AE72" i="55"/>
  <c r="AF72" i="55"/>
  <c r="H73" i="55"/>
  <c r="I73" i="55"/>
  <c r="J73" i="55"/>
  <c r="K73" i="55"/>
  <c r="L73" i="55"/>
  <c r="M73" i="55"/>
  <c r="N73" i="55"/>
  <c r="O73" i="55"/>
  <c r="P73" i="55"/>
  <c r="Q73" i="55"/>
  <c r="R73" i="55"/>
  <c r="S73" i="55"/>
  <c r="T73" i="55"/>
  <c r="U73" i="55"/>
  <c r="V73" i="55"/>
  <c r="W73" i="55"/>
  <c r="X73" i="55"/>
  <c r="Y73" i="55"/>
  <c r="Z73" i="55"/>
  <c r="AA73" i="55"/>
  <c r="AB73" i="55"/>
  <c r="AC73" i="55"/>
  <c r="AD73" i="55"/>
  <c r="AE73" i="55"/>
  <c r="AF73" i="55"/>
  <c r="H74" i="55"/>
  <c r="I74" i="55"/>
  <c r="J74" i="55"/>
  <c r="K74" i="55"/>
  <c r="L74" i="55"/>
  <c r="M74" i="55"/>
  <c r="N74" i="55"/>
  <c r="O74" i="55"/>
  <c r="P74" i="55"/>
  <c r="Q74" i="55"/>
  <c r="R74" i="55"/>
  <c r="S74" i="55"/>
  <c r="T74" i="55"/>
  <c r="U74" i="55"/>
  <c r="V74" i="55"/>
  <c r="W74" i="55"/>
  <c r="X74" i="55"/>
  <c r="Y74" i="55"/>
  <c r="Z74" i="55"/>
  <c r="AA74" i="55"/>
  <c r="AB74" i="55"/>
  <c r="AC74" i="55"/>
  <c r="AD74" i="55"/>
  <c r="AE74" i="55"/>
  <c r="AF74" i="55"/>
  <c r="H75" i="55"/>
  <c r="I75" i="55"/>
  <c r="J75" i="55"/>
  <c r="K75" i="55"/>
  <c r="L75" i="55"/>
  <c r="M75" i="55"/>
  <c r="N75" i="55"/>
  <c r="O75" i="55"/>
  <c r="P75" i="55"/>
  <c r="Q75" i="55"/>
  <c r="R75" i="55"/>
  <c r="S75" i="55"/>
  <c r="T75" i="55"/>
  <c r="U75" i="55"/>
  <c r="V75" i="55"/>
  <c r="W75" i="55"/>
  <c r="X75" i="55"/>
  <c r="Y75" i="55"/>
  <c r="Z75" i="55"/>
  <c r="AA75" i="55"/>
  <c r="AB75" i="55"/>
  <c r="AC75" i="55"/>
  <c r="AD75" i="55"/>
  <c r="AE75" i="55"/>
  <c r="AF75" i="55"/>
  <c r="H76" i="55"/>
  <c r="I76" i="55"/>
  <c r="J76" i="55"/>
  <c r="K76" i="55"/>
  <c r="L76" i="55"/>
  <c r="M76" i="55"/>
  <c r="N76" i="55"/>
  <c r="O76" i="55"/>
  <c r="P76" i="55"/>
  <c r="Q76" i="55"/>
  <c r="R76" i="55"/>
  <c r="S76" i="55"/>
  <c r="T76" i="55"/>
  <c r="U76" i="55"/>
  <c r="V76" i="55"/>
  <c r="W76" i="55"/>
  <c r="X76" i="55"/>
  <c r="Y76" i="55"/>
  <c r="Z76" i="55"/>
  <c r="AA76" i="55"/>
  <c r="AB76" i="55"/>
  <c r="AC76" i="55"/>
  <c r="AD76" i="55"/>
  <c r="AE76" i="55"/>
  <c r="AF76" i="55"/>
  <c r="H77" i="55"/>
  <c r="I77" i="55"/>
  <c r="J77" i="55"/>
  <c r="K77" i="55"/>
  <c r="L77" i="55"/>
  <c r="M77" i="55"/>
  <c r="N77" i="55"/>
  <c r="O77" i="55"/>
  <c r="P77" i="55"/>
  <c r="Q77" i="55"/>
  <c r="R77" i="55"/>
  <c r="S77" i="55"/>
  <c r="T77" i="55"/>
  <c r="U77" i="55"/>
  <c r="V77" i="55"/>
  <c r="W77" i="55"/>
  <c r="X77" i="55"/>
  <c r="Y77" i="55"/>
  <c r="Z77" i="55"/>
  <c r="AA77" i="55"/>
  <c r="AB77" i="55"/>
  <c r="AC77" i="55"/>
  <c r="AD77" i="55"/>
  <c r="AE77" i="55"/>
  <c r="AF77" i="55"/>
  <c r="H78" i="55"/>
  <c r="I78" i="55"/>
  <c r="J78" i="55"/>
  <c r="K78" i="55"/>
  <c r="L78" i="55"/>
  <c r="M78" i="55"/>
  <c r="N78" i="55"/>
  <c r="O78" i="55"/>
  <c r="P78" i="55"/>
  <c r="Q78" i="55"/>
  <c r="R78" i="55"/>
  <c r="S78" i="55"/>
  <c r="T78" i="55"/>
  <c r="U78" i="55"/>
  <c r="V78" i="55"/>
  <c r="W78" i="55"/>
  <c r="X78" i="55"/>
  <c r="Y78" i="55"/>
  <c r="Z78" i="55"/>
  <c r="AA78" i="55"/>
  <c r="AB78" i="55"/>
  <c r="AC78" i="55"/>
  <c r="AD78" i="55"/>
  <c r="AE78" i="55"/>
  <c r="AF78" i="55"/>
  <c r="H79" i="55"/>
  <c r="I79" i="55"/>
  <c r="J79" i="55"/>
  <c r="K79" i="55"/>
  <c r="L79" i="55"/>
  <c r="M79" i="55"/>
  <c r="N79" i="55"/>
  <c r="O79" i="55"/>
  <c r="P79" i="55"/>
  <c r="Q79" i="55"/>
  <c r="R79" i="55"/>
  <c r="S79" i="55"/>
  <c r="T79" i="55"/>
  <c r="U79" i="55"/>
  <c r="V79" i="55"/>
  <c r="W79" i="55"/>
  <c r="X79" i="55"/>
  <c r="Y79" i="55"/>
  <c r="Z79" i="55"/>
  <c r="AA79" i="55"/>
  <c r="AB79" i="55"/>
  <c r="AC79" i="55"/>
  <c r="AD79" i="55"/>
  <c r="AE79" i="55"/>
  <c r="AF79" i="55"/>
  <c r="H80" i="55"/>
  <c r="I80" i="55"/>
  <c r="J80" i="55"/>
  <c r="K80" i="55"/>
  <c r="L80" i="55"/>
  <c r="M80" i="55"/>
  <c r="N80" i="55"/>
  <c r="O80" i="55"/>
  <c r="P80" i="55"/>
  <c r="Q80" i="55"/>
  <c r="R80" i="55"/>
  <c r="S80" i="55"/>
  <c r="T80" i="55"/>
  <c r="U80" i="55"/>
  <c r="V80" i="55"/>
  <c r="W80" i="55"/>
  <c r="X80" i="55"/>
  <c r="Y80" i="55"/>
  <c r="Z80" i="55"/>
  <c r="AA80" i="55"/>
  <c r="AB80" i="55"/>
  <c r="AC80" i="55"/>
  <c r="AD80" i="55"/>
  <c r="AE80" i="55"/>
  <c r="AF80" i="55"/>
  <c r="H81" i="55"/>
  <c r="I81" i="55"/>
  <c r="J81" i="55"/>
  <c r="K81" i="55"/>
  <c r="L81" i="55"/>
  <c r="M81" i="55"/>
  <c r="N81" i="55"/>
  <c r="O81" i="55"/>
  <c r="P81" i="55"/>
  <c r="Q81" i="55"/>
  <c r="R81" i="55"/>
  <c r="S81" i="55"/>
  <c r="T81" i="55"/>
  <c r="U81" i="55"/>
  <c r="V81" i="55"/>
  <c r="W81" i="55"/>
  <c r="X81" i="55"/>
  <c r="Y81" i="55"/>
  <c r="Z81" i="55"/>
  <c r="AA81" i="55"/>
  <c r="AB81" i="55"/>
  <c r="AC81" i="55"/>
  <c r="AD81" i="55"/>
  <c r="AE81" i="55"/>
  <c r="AF81" i="55"/>
  <c r="H82" i="55"/>
  <c r="I82" i="55"/>
  <c r="J82" i="55"/>
  <c r="K82" i="55"/>
  <c r="L82" i="55"/>
  <c r="M82" i="55"/>
  <c r="N82" i="55"/>
  <c r="O82" i="55"/>
  <c r="P82" i="55"/>
  <c r="Q82" i="55"/>
  <c r="R82" i="55"/>
  <c r="S82" i="55"/>
  <c r="T82" i="55"/>
  <c r="U82" i="55"/>
  <c r="V82" i="55"/>
  <c r="W82" i="55"/>
  <c r="X82" i="55"/>
  <c r="Y82" i="55"/>
  <c r="Z82" i="55"/>
  <c r="AA82" i="55"/>
  <c r="AB82" i="55"/>
  <c r="AC82" i="55"/>
  <c r="AD82" i="55"/>
  <c r="AE82" i="55"/>
  <c r="AF82" i="55"/>
  <c r="H83" i="55"/>
  <c r="I83" i="55"/>
  <c r="J83" i="55"/>
  <c r="K83" i="55"/>
  <c r="L83" i="55"/>
  <c r="M83" i="55"/>
  <c r="N83" i="55"/>
  <c r="O83" i="55"/>
  <c r="P83" i="55"/>
  <c r="Q83" i="55"/>
  <c r="R83" i="55"/>
  <c r="S83" i="55"/>
  <c r="T83" i="55"/>
  <c r="U83" i="55"/>
  <c r="V83" i="55"/>
  <c r="W83" i="55"/>
  <c r="X83" i="55"/>
  <c r="Y83" i="55"/>
  <c r="Z83" i="55"/>
  <c r="AA83" i="55"/>
  <c r="AB83" i="55"/>
  <c r="AC83" i="55"/>
  <c r="AD83" i="55"/>
  <c r="AE83" i="55"/>
  <c r="AF83" i="55"/>
  <c r="H84" i="55"/>
  <c r="I84" i="55"/>
  <c r="J84" i="55"/>
  <c r="K84" i="55"/>
  <c r="L84" i="55"/>
  <c r="M84" i="55"/>
  <c r="N84" i="55"/>
  <c r="O84" i="55"/>
  <c r="P84" i="55"/>
  <c r="Q84" i="55"/>
  <c r="R84" i="55"/>
  <c r="S84" i="55"/>
  <c r="T84" i="55"/>
  <c r="U84" i="55"/>
  <c r="V84" i="55"/>
  <c r="W84" i="55"/>
  <c r="X84" i="55"/>
  <c r="Y84" i="55"/>
  <c r="Z84" i="55"/>
  <c r="AA84" i="55"/>
  <c r="AB84" i="55"/>
  <c r="AC84" i="55"/>
  <c r="AD84" i="55"/>
  <c r="AE84" i="55"/>
  <c r="AF84" i="55"/>
  <c r="H85" i="55"/>
  <c r="I85" i="55"/>
  <c r="J85" i="55"/>
  <c r="K85" i="55"/>
  <c r="L85" i="55"/>
  <c r="M85" i="55"/>
  <c r="N85" i="55"/>
  <c r="O85" i="55"/>
  <c r="P85" i="55"/>
  <c r="Q85" i="55"/>
  <c r="R85" i="55"/>
  <c r="S85" i="55"/>
  <c r="T85" i="55"/>
  <c r="U85" i="55"/>
  <c r="V85" i="55"/>
  <c r="W85" i="55"/>
  <c r="X85" i="55"/>
  <c r="Y85" i="55"/>
  <c r="Z85" i="55"/>
  <c r="AA85" i="55"/>
  <c r="AB85" i="55"/>
  <c r="AC85" i="55"/>
  <c r="AD85" i="55"/>
  <c r="AE85" i="55"/>
  <c r="AF85" i="55"/>
  <c r="H86" i="55"/>
  <c r="I86" i="55"/>
  <c r="J86" i="55"/>
  <c r="K86" i="55"/>
  <c r="L86" i="55"/>
  <c r="M86" i="55"/>
  <c r="N86" i="55"/>
  <c r="O86" i="55"/>
  <c r="P86" i="55"/>
  <c r="Q86" i="55"/>
  <c r="R86" i="55"/>
  <c r="S86" i="55"/>
  <c r="T86" i="55"/>
  <c r="U86" i="55"/>
  <c r="V86" i="55"/>
  <c r="W86" i="55"/>
  <c r="X86" i="55"/>
  <c r="Y86" i="55"/>
  <c r="Z86" i="55"/>
  <c r="AA86" i="55"/>
  <c r="AB86" i="55"/>
  <c r="AC86" i="55"/>
  <c r="AD86" i="55"/>
  <c r="AE86" i="55"/>
  <c r="AF86" i="55"/>
  <c r="H87" i="55"/>
  <c r="I87" i="55"/>
  <c r="J87" i="55"/>
  <c r="K87" i="55"/>
  <c r="L87" i="55"/>
  <c r="M87" i="55"/>
  <c r="N87" i="55"/>
  <c r="O87" i="55"/>
  <c r="P87" i="55"/>
  <c r="Q87" i="55"/>
  <c r="R87" i="55"/>
  <c r="S87" i="55"/>
  <c r="T87" i="55"/>
  <c r="U87" i="55"/>
  <c r="V87" i="55"/>
  <c r="W87" i="55"/>
  <c r="X87" i="55"/>
  <c r="Y87" i="55"/>
  <c r="Z87" i="55"/>
  <c r="AA87" i="55"/>
  <c r="AB87" i="55"/>
  <c r="AC87" i="55"/>
  <c r="AD87" i="55"/>
  <c r="AE87" i="55"/>
  <c r="AF87" i="55"/>
  <c r="H88" i="55"/>
  <c r="I88" i="55"/>
  <c r="J88" i="55"/>
  <c r="K88" i="55"/>
  <c r="L88" i="55"/>
  <c r="M88" i="55"/>
  <c r="N88" i="55"/>
  <c r="O88" i="55"/>
  <c r="P88" i="55"/>
  <c r="Q88" i="55"/>
  <c r="R88" i="55"/>
  <c r="S88" i="55"/>
  <c r="T88" i="55"/>
  <c r="U88" i="55"/>
  <c r="V88" i="55"/>
  <c r="W88" i="55"/>
  <c r="X88" i="55"/>
  <c r="Y88" i="55"/>
  <c r="Z88" i="55"/>
  <c r="AA88" i="55"/>
  <c r="AB88" i="55"/>
  <c r="AC88" i="55"/>
  <c r="AD88" i="55"/>
  <c r="AE88" i="55"/>
  <c r="AF88" i="55"/>
  <c r="H89" i="55"/>
  <c r="I89" i="55"/>
  <c r="J89" i="55"/>
  <c r="K89" i="55"/>
  <c r="L89" i="55"/>
  <c r="M89" i="55"/>
  <c r="N89" i="55"/>
  <c r="O89" i="55"/>
  <c r="P89" i="55"/>
  <c r="Q89" i="55"/>
  <c r="R89" i="55"/>
  <c r="S89" i="55"/>
  <c r="T89" i="55"/>
  <c r="U89" i="55"/>
  <c r="V89" i="55"/>
  <c r="W89" i="55"/>
  <c r="X89" i="55"/>
  <c r="Y89" i="55"/>
  <c r="Z89" i="55"/>
  <c r="AA89" i="55"/>
  <c r="AB89" i="55"/>
  <c r="AC89" i="55"/>
  <c r="AD89" i="55"/>
  <c r="AE89" i="55"/>
  <c r="AF89" i="55"/>
  <c r="H90" i="55"/>
  <c r="I90" i="55"/>
  <c r="J90" i="55"/>
  <c r="K90" i="55"/>
  <c r="L90" i="55"/>
  <c r="M90" i="55"/>
  <c r="N90" i="55"/>
  <c r="O90" i="55"/>
  <c r="P90" i="55"/>
  <c r="Q90" i="55"/>
  <c r="R90" i="55"/>
  <c r="S90" i="55"/>
  <c r="T90" i="55"/>
  <c r="U90" i="55"/>
  <c r="V90" i="55"/>
  <c r="W90" i="55"/>
  <c r="X90" i="55"/>
  <c r="Y90" i="55"/>
  <c r="Z90" i="55"/>
  <c r="AA90" i="55"/>
  <c r="AB90" i="55"/>
  <c r="AC90" i="55"/>
  <c r="AD90" i="55"/>
  <c r="AE90" i="55"/>
  <c r="AF90" i="55"/>
  <c r="H91" i="55"/>
  <c r="I91" i="55"/>
  <c r="J91" i="55"/>
  <c r="K91" i="55"/>
  <c r="L91" i="55"/>
  <c r="M91" i="55"/>
  <c r="N91" i="55"/>
  <c r="O91" i="55"/>
  <c r="P91" i="55"/>
  <c r="Q91" i="55"/>
  <c r="R91" i="55"/>
  <c r="S91" i="55"/>
  <c r="T91" i="55"/>
  <c r="U91" i="55"/>
  <c r="V91" i="55"/>
  <c r="W91" i="55"/>
  <c r="X91" i="55"/>
  <c r="Y91" i="55"/>
  <c r="Z91" i="55"/>
  <c r="AA91" i="55"/>
  <c r="AB91" i="55"/>
  <c r="AC91" i="55"/>
  <c r="AD91" i="55"/>
  <c r="AE91" i="55"/>
  <c r="AF91" i="55"/>
  <c r="H92" i="55"/>
  <c r="I92" i="55"/>
  <c r="J92" i="55"/>
  <c r="K92" i="55"/>
  <c r="L92" i="55"/>
  <c r="M92" i="55"/>
  <c r="N92" i="55"/>
  <c r="O92" i="55"/>
  <c r="P92" i="55"/>
  <c r="Q92" i="55"/>
  <c r="R92" i="55"/>
  <c r="S92" i="55"/>
  <c r="T92" i="55"/>
  <c r="U92" i="55"/>
  <c r="V92" i="55"/>
  <c r="W92" i="55"/>
  <c r="X92" i="55"/>
  <c r="Y92" i="55"/>
  <c r="Z92" i="55"/>
  <c r="AA92" i="55"/>
  <c r="AB92" i="55"/>
  <c r="AC92" i="55"/>
  <c r="AD92" i="55"/>
  <c r="AE92" i="55"/>
  <c r="AF92" i="55"/>
  <c r="H93" i="55"/>
  <c r="I93" i="55"/>
  <c r="J93" i="55"/>
  <c r="K93" i="55"/>
  <c r="L93" i="55"/>
  <c r="M93" i="55"/>
  <c r="N93" i="55"/>
  <c r="O93" i="55"/>
  <c r="P93" i="55"/>
  <c r="Q93" i="55"/>
  <c r="R93" i="55"/>
  <c r="S93" i="55"/>
  <c r="T93" i="55"/>
  <c r="U93" i="55"/>
  <c r="V93" i="55"/>
  <c r="W93" i="55"/>
  <c r="X93" i="55"/>
  <c r="Y93" i="55"/>
  <c r="Z93" i="55"/>
  <c r="AA93" i="55"/>
  <c r="AB93" i="55"/>
  <c r="AC93" i="55"/>
  <c r="AD93" i="55"/>
  <c r="AE93" i="55"/>
  <c r="AF93" i="55"/>
  <c r="H94" i="55"/>
  <c r="I94" i="55"/>
  <c r="J94" i="55"/>
  <c r="K94" i="55"/>
  <c r="L94" i="55"/>
  <c r="M94" i="55"/>
  <c r="N94" i="55"/>
  <c r="O94" i="55"/>
  <c r="P94" i="55"/>
  <c r="Q94" i="55"/>
  <c r="R94" i="55"/>
  <c r="S94" i="55"/>
  <c r="T94" i="55"/>
  <c r="U94" i="55"/>
  <c r="V94" i="55"/>
  <c r="W94" i="55"/>
  <c r="X94" i="55"/>
  <c r="Y94" i="55"/>
  <c r="Z94" i="55"/>
  <c r="AA94" i="55"/>
  <c r="AB94" i="55"/>
  <c r="AC94" i="55"/>
  <c r="AD94" i="55"/>
  <c r="AE94" i="55"/>
  <c r="AF94" i="55"/>
  <c r="H95" i="55"/>
  <c r="I95" i="55"/>
  <c r="J95" i="55"/>
  <c r="K95" i="55"/>
  <c r="L95" i="55"/>
  <c r="M95" i="55"/>
  <c r="N95" i="55"/>
  <c r="O95" i="55"/>
  <c r="P95" i="55"/>
  <c r="Q95" i="55"/>
  <c r="R95" i="55"/>
  <c r="S95" i="55"/>
  <c r="T95" i="55"/>
  <c r="U95" i="55"/>
  <c r="V95" i="55"/>
  <c r="W95" i="55"/>
  <c r="X95" i="55"/>
  <c r="Y95" i="55"/>
  <c r="Z95" i="55"/>
  <c r="AA95" i="55"/>
  <c r="AB95" i="55"/>
  <c r="AC95" i="55"/>
  <c r="AD95" i="55"/>
  <c r="AE95" i="55"/>
  <c r="AF95" i="55"/>
  <c r="H96" i="55"/>
  <c r="I96" i="55"/>
  <c r="J96" i="55"/>
  <c r="K96" i="55"/>
  <c r="L96" i="55"/>
  <c r="M96" i="55"/>
  <c r="N96" i="55"/>
  <c r="O96" i="55"/>
  <c r="P96" i="55"/>
  <c r="Q96" i="55"/>
  <c r="R96" i="55"/>
  <c r="S96" i="55"/>
  <c r="T96" i="55"/>
  <c r="U96" i="55"/>
  <c r="V96" i="55"/>
  <c r="W96" i="55"/>
  <c r="X96" i="55"/>
  <c r="Y96" i="55"/>
  <c r="Z96" i="55"/>
  <c r="AA96" i="55"/>
  <c r="AB96" i="55"/>
  <c r="AC96" i="55"/>
  <c r="AD96" i="55"/>
  <c r="AE96" i="55"/>
  <c r="AF96" i="55"/>
  <c r="H97" i="55"/>
  <c r="I97" i="55"/>
  <c r="J97" i="55"/>
  <c r="K97" i="55"/>
  <c r="L97" i="55"/>
  <c r="M97" i="55"/>
  <c r="N97" i="55"/>
  <c r="O97" i="55"/>
  <c r="P97" i="55"/>
  <c r="Q97" i="55"/>
  <c r="R97" i="55"/>
  <c r="S97" i="55"/>
  <c r="T97" i="55"/>
  <c r="U97" i="55"/>
  <c r="V97" i="55"/>
  <c r="W97" i="55"/>
  <c r="X97" i="55"/>
  <c r="Y97" i="55"/>
  <c r="Z97" i="55"/>
  <c r="AA97" i="55"/>
  <c r="AB97" i="55"/>
  <c r="AC97" i="55"/>
  <c r="AD97" i="55"/>
  <c r="AE97" i="55"/>
  <c r="AF97" i="55"/>
  <c r="H98" i="55"/>
  <c r="I98" i="55"/>
  <c r="J98" i="55"/>
  <c r="K98" i="55"/>
  <c r="L98" i="55"/>
  <c r="M98" i="55"/>
  <c r="N98" i="55"/>
  <c r="O98" i="55"/>
  <c r="P98" i="55"/>
  <c r="Q98" i="55"/>
  <c r="R98" i="55"/>
  <c r="S98" i="55"/>
  <c r="T98" i="55"/>
  <c r="U98" i="55"/>
  <c r="V98" i="55"/>
  <c r="W98" i="55"/>
  <c r="X98" i="55"/>
  <c r="Y98" i="55"/>
  <c r="Z98" i="55"/>
  <c r="AA98" i="55"/>
  <c r="AB98" i="55"/>
  <c r="AC98" i="55"/>
  <c r="AD98" i="55"/>
  <c r="AE98" i="55"/>
  <c r="AF98" i="55"/>
  <c r="H99" i="55"/>
  <c r="I99" i="55"/>
  <c r="J99" i="55"/>
  <c r="K99" i="55"/>
  <c r="L99" i="55"/>
  <c r="M99" i="55"/>
  <c r="N99" i="55"/>
  <c r="O99" i="55"/>
  <c r="P99" i="55"/>
  <c r="Q99" i="55"/>
  <c r="R99" i="55"/>
  <c r="S99" i="55"/>
  <c r="T99" i="55"/>
  <c r="U99" i="55"/>
  <c r="V99" i="55"/>
  <c r="W99" i="55"/>
  <c r="X99" i="55"/>
  <c r="Y99" i="55"/>
  <c r="Z99" i="55"/>
  <c r="AA99" i="55"/>
  <c r="AB99" i="55"/>
  <c r="AC99" i="55"/>
  <c r="AD99" i="55"/>
  <c r="AE99" i="55"/>
  <c r="AF99" i="55"/>
  <c r="H100" i="55"/>
  <c r="I100" i="55"/>
  <c r="J100" i="55"/>
  <c r="K100" i="55"/>
  <c r="L100" i="55"/>
  <c r="M100" i="55"/>
  <c r="N100" i="55"/>
  <c r="O100" i="55"/>
  <c r="P100" i="55"/>
  <c r="Q100" i="55"/>
  <c r="R100" i="55"/>
  <c r="S100" i="55"/>
  <c r="T100" i="55"/>
  <c r="U100" i="55"/>
  <c r="V100" i="55"/>
  <c r="W100" i="55"/>
  <c r="X100" i="55"/>
  <c r="Y100" i="55"/>
  <c r="Z100" i="55"/>
  <c r="AA100" i="55"/>
  <c r="AB100" i="55"/>
  <c r="AC100" i="55"/>
  <c r="AD100" i="55"/>
  <c r="AE100" i="55"/>
  <c r="AF100" i="55"/>
  <c r="H101" i="55"/>
  <c r="I101" i="55"/>
  <c r="J101" i="55"/>
  <c r="K101" i="55"/>
  <c r="L101" i="55"/>
  <c r="M101" i="55"/>
  <c r="N101" i="55"/>
  <c r="O101" i="55"/>
  <c r="P101" i="55"/>
  <c r="Q101" i="55"/>
  <c r="R101" i="55"/>
  <c r="S101" i="55"/>
  <c r="T101" i="55"/>
  <c r="U101" i="55"/>
  <c r="V101" i="55"/>
  <c r="W101" i="55"/>
  <c r="X101" i="55"/>
  <c r="Y101" i="55"/>
  <c r="Z101" i="55"/>
  <c r="AA101" i="55"/>
  <c r="AB101" i="55"/>
  <c r="AC101" i="55"/>
  <c r="AD101" i="55"/>
  <c r="AE101" i="55"/>
  <c r="AF101" i="55"/>
  <c r="H102" i="55"/>
  <c r="I102" i="55"/>
  <c r="J102" i="55"/>
  <c r="K102" i="55"/>
  <c r="L102" i="55"/>
  <c r="M102" i="55"/>
  <c r="N102" i="55"/>
  <c r="O102" i="55"/>
  <c r="P102" i="55"/>
  <c r="Q102" i="55"/>
  <c r="R102" i="55"/>
  <c r="S102" i="55"/>
  <c r="T102" i="55"/>
  <c r="U102" i="55"/>
  <c r="V102" i="55"/>
  <c r="W102" i="55"/>
  <c r="X102" i="55"/>
  <c r="Y102" i="55"/>
  <c r="Z102" i="55"/>
  <c r="AA102" i="55"/>
  <c r="AB102" i="55"/>
  <c r="AC102" i="55"/>
  <c r="AD102" i="55"/>
  <c r="AE102" i="55"/>
  <c r="AF102" i="55"/>
  <c r="H103" i="55"/>
  <c r="I103" i="55"/>
  <c r="J103" i="55"/>
  <c r="K103" i="55"/>
  <c r="L103" i="55"/>
  <c r="M103" i="55"/>
  <c r="N103" i="55"/>
  <c r="O103" i="55"/>
  <c r="P103" i="55"/>
  <c r="Q103" i="55"/>
  <c r="R103" i="55"/>
  <c r="S103" i="55"/>
  <c r="T103" i="55"/>
  <c r="U103" i="55"/>
  <c r="V103" i="55"/>
  <c r="W103" i="55"/>
  <c r="X103" i="55"/>
  <c r="Y103" i="55"/>
  <c r="Z103" i="55"/>
  <c r="AA103" i="55"/>
  <c r="AB103" i="55"/>
  <c r="AC103" i="55"/>
  <c r="AD103" i="55"/>
  <c r="AE103" i="55"/>
  <c r="AF103" i="55"/>
  <c r="H104" i="55"/>
  <c r="I104" i="55"/>
  <c r="J104" i="55"/>
  <c r="K104" i="55"/>
  <c r="L104" i="55"/>
  <c r="M104" i="55"/>
  <c r="N104" i="55"/>
  <c r="O104" i="55"/>
  <c r="P104" i="55"/>
  <c r="Q104" i="55"/>
  <c r="R104" i="55"/>
  <c r="S104" i="55"/>
  <c r="T104" i="55"/>
  <c r="U104" i="55"/>
  <c r="V104" i="55"/>
  <c r="W104" i="55"/>
  <c r="X104" i="55"/>
  <c r="Y104" i="55"/>
  <c r="Z104" i="55"/>
  <c r="AA104" i="55"/>
  <c r="AB104" i="55"/>
  <c r="AC104" i="55"/>
  <c r="AD104" i="55"/>
  <c r="AE104" i="55"/>
  <c r="AF104" i="55"/>
  <c r="H105" i="55"/>
  <c r="I105" i="55"/>
  <c r="J105" i="55"/>
  <c r="K105" i="55"/>
  <c r="L105" i="55"/>
  <c r="M105" i="55"/>
  <c r="N105" i="55"/>
  <c r="O105" i="55"/>
  <c r="P105" i="55"/>
  <c r="Q105" i="55"/>
  <c r="R105" i="55"/>
  <c r="S105" i="55"/>
  <c r="T105" i="55"/>
  <c r="U105" i="55"/>
  <c r="V105" i="55"/>
  <c r="W105" i="55"/>
  <c r="X105" i="55"/>
  <c r="Y105" i="55"/>
  <c r="Z105" i="55"/>
  <c r="AA105" i="55"/>
  <c r="AB105" i="55"/>
  <c r="AC105" i="55"/>
  <c r="AD105" i="55"/>
  <c r="AE105" i="55"/>
  <c r="AF105" i="55"/>
  <c r="H106" i="55"/>
  <c r="I106" i="55"/>
  <c r="J106" i="55"/>
  <c r="K106" i="55"/>
  <c r="L106" i="55"/>
  <c r="M106" i="55"/>
  <c r="N106" i="55"/>
  <c r="O106" i="55"/>
  <c r="P106" i="55"/>
  <c r="Q106" i="55"/>
  <c r="R106" i="55"/>
  <c r="S106" i="55"/>
  <c r="T106" i="55"/>
  <c r="U106" i="55"/>
  <c r="V106" i="55"/>
  <c r="W106" i="55"/>
  <c r="X106" i="55"/>
  <c r="Y106" i="55"/>
  <c r="Z106" i="55"/>
  <c r="AA106" i="55"/>
  <c r="AB106" i="55"/>
  <c r="AC106" i="55"/>
  <c r="AD106" i="55"/>
  <c r="AE106" i="55"/>
  <c r="AF106" i="55"/>
  <c r="H107" i="55"/>
  <c r="I107" i="55"/>
  <c r="J107" i="55"/>
  <c r="K107" i="55"/>
  <c r="L107" i="55"/>
  <c r="M107" i="55"/>
  <c r="N107" i="55"/>
  <c r="O107" i="55"/>
  <c r="P107" i="55"/>
  <c r="Q107" i="55"/>
  <c r="R107" i="55"/>
  <c r="S107" i="55"/>
  <c r="T107" i="55"/>
  <c r="U107" i="55"/>
  <c r="V107" i="55"/>
  <c r="W107" i="55"/>
  <c r="X107" i="55"/>
  <c r="Y107" i="55"/>
  <c r="Z107" i="55"/>
  <c r="AA107" i="55"/>
  <c r="AB107" i="55"/>
  <c r="AC107" i="55"/>
  <c r="AD107" i="55"/>
  <c r="AE107" i="55"/>
  <c r="AF107" i="55"/>
  <c r="H108" i="55"/>
  <c r="I108" i="55"/>
  <c r="J108" i="55"/>
  <c r="K108" i="55"/>
  <c r="L108" i="55"/>
  <c r="M108" i="55"/>
  <c r="N108" i="55"/>
  <c r="O108" i="55"/>
  <c r="P108" i="55"/>
  <c r="Q108" i="55"/>
  <c r="R108" i="55"/>
  <c r="S108" i="55"/>
  <c r="T108" i="55"/>
  <c r="U108" i="55"/>
  <c r="V108" i="55"/>
  <c r="W108" i="55"/>
  <c r="X108" i="55"/>
  <c r="Y108" i="55"/>
  <c r="Z108" i="55"/>
  <c r="AA108" i="55"/>
  <c r="AB108" i="55"/>
  <c r="AC108" i="55"/>
  <c r="AD108" i="55"/>
  <c r="AE108" i="55"/>
  <c r="AF108" i="55"/>
  <c r="H109" i="55"/>
  <c r="I109" i="55"/>
  <c r="J109" i="55"/>
  <c r="K109" i="55"/>
  <c r="L109" i="55"/>
  <c r="M109" i="55"/>
  <c r="N109" i="55"/>
  <c r="O109" i="55"/>
  <c r="P109" i="55"/>
  <c r="Q109" i="55"/>
  <c r="R109" i="55"/>
  <c r="S109" i="55"/>
  <c r="T109" i="55"/>
  <c r="U109" i="55"/>
  <c r="V109" i="55"/>
  <c r="W109" i="55"/>
  <c r="X109" i="55"/>
  <c r="Y109" i="55"/>
  <c r="Z109" i="55"/>
  <c r="AA109" i="55"/>
  <c r="AB109" i="55"/>
  <c r="AC109" i="55"/>
  <c r="AD109" i="55"/>
  <c r="AE109" i="55"/>
  <c r="AF109" i="55"/>
  <c r="H110" i="55"/>
  <c r="I110" i="55"/>
  <c r="J110" i="55"/>
  <c r="K110" i="55"/>
  <c r="L110" i="55"/>
  <c r="M110" i="55"/>
  <c r="N110" i="55"/>
  <c r="O110" i="55"/>
  <c r="P110" i="55"/>
  <c r="Q110" i="55"/>
  <c r="R110" i="55"/>
  <c r="S110" i="55"/>
  <c r="T110" i="55"/>
  <c r="U110" i="55"/>
  <c r="V110" i="55"/>
  <c r="W110" i="55"/>
  <c r="X110" i="55"/>
  <c r="Y110" i="55"/>
  <c r="Z110" i="55"/>
  <c r="AA110" i="55"/>
  <c r="AB110" i="55"/>
  <c r="AC110" i="55"/>
  <c r="AD110" i="55"/>
  <c r="AE110" i="55"/>
  <c r="AF110" i="55"/>
  <c r="H111" i="55"/>
  <c r="I111" i="55"/>
  <c r="J111" i="55"/>
  <c r="K111" i="55"/>
  <c r="L111" i="55"/>
  <c r="M111" i="55"/>
  <c r="N111" i="55"/>
  <c r="O111" i="55"/>
  <c r="P111" i="55"/>
  <c r="Q111" i="55"/>
  <c r="R111" i="55"/>
  <c r="S111" i="55"/>
  <c r="T111" i="55"/>
  <c r="U111" i="55"/>
  <c r="V111" i="55"/>
  <c r="W111" i="55"/>
  <c r="X111" i="55"/>
  <c r="Y111" i="55"/>
  <c r="Z111" i="55"/>
  <c r="AA111" i="55"/>
  <c r="AB111" i="55"/>
  <c r="AC111" i="55"/>
  <c r="AD111" i="55"/>
  <c r="AE111" i="55"/>
  <c r="AF111" i="55"/>
  <c r="H112" i="55"/>
  <c r="I112" i="55"/>
  <c r="J112" i="55"/>
  <c r="K112" i="55"/>
  <c r="L112" i="55"/>
  <c r="M112" i="55"/>
  <c r="N112" i="55"/>
  <c r="O112" i="55"/>
  <c r="P112" i="55"/>
  <c r="Q112" i="55"/>
  <c r="R112" i="55"/>
  <c r="S112" i="55"/>
  <c r="T112" i="55"/>
  <c r="U112" i="55"/>
  <c r="V112" i="55"/>
  <c r="W112" i="55"/>
  <c r="X112" i="55"/>
  <c r="Y112" i="55"/>
  <c r="Z112" i="55"/>
  <c r="AA112" i="55"/>
  <c r="AB112" i="55"/>
  <c r="AC112" i="55"/>
  <c r="AD112" i="55"/>
  <c r="AE112" i="55"/>
  <c r="AF112" i="55"/>
  <c r="H113" i="55"/>
  <c r="I113" i="55"/>
  <c r="J113" i="55"/>
  <c r="K113" i="55"/>
  <c r="L113" i="55"/>
  <c r="M113" i="55"/>
  <c r="N113" i="55"/>
  <c r="O113" i="55"/>
  <c r="P113" i="55"/>
  <c r="Q113" i="55"/>
  <c r="R113" i="55"/>
  <c r="S113" i="55"/>
  <c r="T113" i="55"/>
  <c r="U113" i="55"/>
  <c r="V113" i="55"/>
  <c r="W113" i="55"/>
  <c r="X113" i="55"/>
  <c r="Y113" i="55"/>
  <c r="Z113" i="55"/>
  <c r="AA113" i="55"/>
  <c r="AB113" i="55"/>
  <c r="AC113" i="55"/>
  <c r="AD113" i="55"/>
  <c r="AE113" i="55"/>
  <c r="AF113" i="55"/>
  <c r="H114" i="55"/>
  <c r="I114" i="55"/>
  <c r="J114" i="55"/>
  <c r="K114" i="55"/>
  <c r="L114" i="55"/>
  <c r="M114" i="55"/>
  <c r="N114" i="55"/>
  <c r="O114" i="55"/>
  <c r="P114" i="55"/>
  <c r="Q114" i="55"/>
  <c r="R114" i="55"/>
  <c r="S114" i="55"/>
  <c r="T114" i="55"/>
  <c r="U114" i="55"/>
  <c r="V114" i="55"/>
  <c r="W114" i="55"/>
  <c r="X114" i="55"/>
  <c r="Y114" i="55"/>
  <c r="Z114" i="55"/>
  <c r="AA114" i="55"/>
  <c r="AB114" i="55"/>
  <c r="AC114" i="55"/>
  <c r="AD114" i="55"/>
  <c r="AE114" i="55"/>
  <c r="AF114" i="55"/>
  <c r="H115" i="55"/>
  <c r="I115" i="55"/>
  <c r="J115" i="55"/>
  <c r="K115" i="55"/>
  <c r="L115" i="55"/>
  <c r="M115" i="55"/>
  <c r="N115" i="55"/>
  <c r="O115" i="55"/>
  <c r="P115" i="55"/>
  <c r="Q115" i="55"/>
  <c r="R115" i="55"/>
  <c r="S115" i="55"/>
  <c r="T115" i="55"/>
  <c r="U115" i="55"/>
  <c r="V115" i="55"/>
  <c r="W115" i="55"/>
  <c r="X115" i="55"/>
  <c r="Y115" i="55"/>
  <c r="Z115" i="55"/>
  <c r="AA115" i="55"/>
  <c r="AB115" i="55"/>
  <c r="AC115" i="55"/>
  <c r="AD115" i="55"/>
  <c r="AE115" i="55"/>
  <c r="AF115" i="55"/>
  <c r="H116" i="55"/>
  <c r="I116" i="55"/>
  <c r="J116" i="55"/>
  <c r="K116" i="55"/>
  <c r="L116" i="55"/>
  <c r="M116" i="55"/>
  <c r="N116" i="55"/>
  <c r="O116" i="55"/>
  <c r="P116" i="55"/>
  <c r="Q116" i="55"/>
  <c r="R116" i="55"/>
  <c r="S116" i="55"/>
  <c r="T116" i="55"/>
  <c r="U116" i="55"/>
  <c r="V116" i="55"/>
  <c r="W116" i="55"/>
  <c r="X116" i="55"/>
  <c r="Y116" i="55"/>
  <c r="Z116" i="55"/>
  <c r="AA116" i="55"/>
  <c r="AB116" i="55"/>
  <c r="AC116" i="55"/>
  <c r="AD116" i="55"/>
  <c r="AE116" i="55"/>
  <c r="AF116" i="55"/>
  <c r="H117" i="55"/>
  <c r="I117" i="55"/>
  <c r="J117" i="55"/>
  <c r="K117" i="55"/>
  <c r="L117" i="55"/>
  <c r="M117" i="55"/>
  <c r="N117" i="55"/>
  <c r="O117" i="55"/>
  <c r="P117" i="55"/>
  <c r="Q117" i="55"/>
  <c r="R117" i="55"/>
  <c r="S117" i="55"/>
  <c r="T117" i="55"/>
  <c r="U117" i="55"/>
  <c r="V117" i="55"/>
  <c r="W117" i="55"/>
  <c r="X117" i="55"/>
  <c r="Y117" i="55"/>
  <c r="Z117" i="55"/>
  <c r="AA117" i="55"/>
  <c r="AB117" i="55"/>
  <c r="AC117" i="55"/>
  <c r="AD117" i="55"/>
  <c r="AE117" i="55"/>
  <c r="AF117" i="55"/>
  <c r="H118" i="55"/>
  <c r="I118" i="55"/>
  <c r="J118" i="55"/>
  <c r="K118" i="55"/>
  <c r="L118" i="55"/>
  <c r="M118" i="55"/>
  <c r="N118" i="55"/>
  <c r="O118" i="55"/>
  <c r="P118" i="55"/>
  <c r="Q118" i="55"/>
  <c r="R118" i="55"/>
  <c r="S118" i="55"/>
  <c r="T118" i="55"/>
  <c r="U118" i="55"/>
  <c r="V118" i="55"/>
  <c r="W118" i="55"/>
  <c r="X118" i="55"/>
  <c r="Y118" i="55"/>
  <c r="Z118" i="55"/>
  <c r="AA118" i="55"/>
  <c r="AB118" i="55"/>
  <c r="AC118" i="55"/>
  <c r="AD118" i="55"/>
  <c r="AE118" i="55"/>
  <c r="AF118" i="55"/>
  <c r="H119" i="55"/>
  <c r="I119" i="55"/>
  <c r="J119" i="55"/>
  <c r="K119" i="55"/>
  <c r="L119" i="55"/>
  <c r="M119" i="55"/>
  <c r="N119" i="55"/>
  <c r="O119" i="55"/>
  <c r="P119" i="55"/>
  <c r="Q119" i="55"/>
  <c r="R119" i="55"/>
  <c r="S119" i="55"/>
  <c r="T119" i="55"/>
  <c r="U119" i="55"/>
  <c r="V119" i="55"/>
  <c r="W119" i="55"/>
  <c r="X119" i="55"/>
  <c r="Y119" i="55"/>
  <c r="Z119" i="55"/>
  <c r="AA119" i="55"/>
  <c r="AB119" i="55"/>
  <c r="AC119" i="55"/>
  <c r="AD119" i="55"/>
  <c r="AE119" i="55"/>
  <c r="AF119" i="55"/>
  <c r="H120" i="55"/>
  <c r="I120" i="55"/>
  <c r="J120" i="55"/>
  <c r="K120" i="55"/>
  <c r="L120" i="55"/>
  <c r="M120" i="55"/>
  <c r="N120" i="55"/>
  <c r="O120" i="55"/>
  <c r="P120" i="55"/>
  <c r="Q120" i="55"/>
  <c r="R120" i="55"/>
  <c r="S120" i="55"/>
  <c r="T120" i="55"/>
  <c r="U120" i="55"/>
  <c r="V120" i="55"/>
  <c r="W120" i="55"/>
  <c r="X120" i="55"/>
  <c r="Y120" i="55"/>
  <c r="Z120" i="55"/>
  <c r="AA120" i="55"/>
  <c r="AB120" i="55"/>
  <c r="AC120" i="55"/>
  <c r="AD120" i="55"/>
  <c r="AE120" i="55"/>
  <c r="AF120" i="55"/>
  <c r="H121" i="55"/>
  <c r="I121" i="55"/>
  <c r="J121" i="55"/>
  <c r="K121" i="55"/>
  <c r="L121" i="55"/>
  <c r="M121" i="55"/>
  <c r="N121" i="55"/>
  <c r="O121" i="55"/>
  <c r="P121" i="55"/>
  <c r="Q121" i="55"/>
  <c r="R121" i="55"/>
  <c r="S121" i="55"/>
  <c r="T121" i="55"/>
  <c r="U121" i="55"/>
  <c r="V121" i="55"/>
  <c r="W121" i="55"/>
  <c r="X121" i="55"/>
  <c r="Y121" i="55"/>
  <c r="Z121" i="55"/>
  <c r="AA121" i="55"/>
  <c r="AB121" i="55"/>
  <c r="AC121" i="55"/>
  <c r="AD121" i="55"/>
  <c r="AE121" i="55"/>
  <c r="AF121" i="55"/>
  <c r="H122" i="55"/>
  <c r="I122" i="55"/>
  <c r="J122" i="55"/>
  <c r="K122" i="55"/>
  <c r="L122" i="55"/>
  <c r="M122" i="55"/>
  <c r="N122" i="55"/>
  <c r="O122" i="55"/>
  <c r="P122" i="55"/>
  <c r="Q122" i="55"/>
  <c r="R122" i="55"/>
  <c r="S122" i="55"/>
  <c r="T122" i="55"/>
  <c r="U122" i="55"/>
  <c r="V122" i="55"/>
  <c r="W122" i="55"/>
  <c r="X122" i="55"/>
  <c r="Y122" i="55"/>
  <c r="Z122" i="55"/>
  <c r="AA122" i="55"/>
  <c r="AB122" i="55"/>
  <c r="AC122" i="55"/>
  <c r="AD122" i="55"/>
  <c r="AE122" i="55"/>
  <c r="AF122" i="55"/>
  <c r="H123" i="55"/>
  <c r="I123" i="55"/>
  <c r="J123" i="55"/>
  <c r="K123" i="55"/>
  <c r="L123" i="55"/>
  <c r="M123" i="55"/>
  <c r="N123" i="55"/>
  <c r="O123" i="55"/>
  <c r="P123" i="55"/>
  <c r="Q123" i="55"/>
  <c r="R123" i="55"/>
  <c r="S123" i="55"/>
  <c r="T123" i="55"/>
  <c r="U123" i="55"/>
  <c r="V123" i="55"/>
  <c r="W123" i="55"/>
  <c r="X123" i="55"/>
  <c r="Y123" i="55"/>
  <c r="Z123" i="55"/>
  <c r="AA123" i="55"/>
  <c r="AB123" i="55"/>
  <c r="AC123" i="55"/>
  <c r="AD123" i="55"/>
  <c r="AE123" i="55"/>
  <c r="AF123" i="55"/>
  <c r="H124" i="55"/>
  <c r="I124" i="55"/>
  <c r="J124" i="55"/>
  <c r="K124" i="55"/>
  <c r="L124" i="55"/>
  <c r="M124" i="55"/>
  <c r="N124" i="55"/>
  <c r="O124" i="55"/>
  <c r="P124" i="55"/>
  <c r="Q124" i="55"/>
  <c r="R124" i="55"/>
  <c r="S124" i="55"/>
  <c r="T124" i="55"/>
  <c r="U124" i="55"/>
  <c r="V124" i="55"/>
  <c r="W124" i="55"/>
  <c r="X124" i="55"/>
  <c r="Y124" i="55"/>
  <c r="Z124" i="55"/>
  <c r="AA124" i="55"/>
  <c r="AB124" i="55"/>
  <c r="AC124" i="55"/>
  <c r="AD124" i="55"/>
  <c r="AE124" i="55"/>
  <c r="AF124" i="55"/>
  <c r="H125" i="55"/>
  <c r="I125" i="55"/>
  <c r="J125" i="55"/>
  <c r="K125" i="55"/>
  <c r="L125" i="55"/>
  <c r="M125" i="55"/>
  <c r="N125" i="55"/>
  <c r="O125" i="55"/>
  <c r="P125" i="55"/>
  <c r="Q125" i="55"/>
  <c r="R125" i="55"/>
  <c r="S125" i="55"/>
  <c r="T125" i="55"/>
  <c r="U125" i="55"/>
  <c r="V125" i="55"/>
  <c r="W125" i="55"/>
  <c r="X125" i="55"/>
  <c r="Y125" i="55"/>
  <c r="Z125" i="55"/>
  <c r="AA125" i="55"/>
  <c r="AB125" i="55"/>
  <c r="AC125" i="55"/>
  <c r="AD125" i="55"/>
  <c r="AE125" i="55"/>
  <c r="AF125" i="55"/>
  <c r="H126" i="55"/>
  <c r="I126" i="55"/>
  <c r="J126" i="55"/>
  <c r="K126" i="55"/>
  <c r="L126" i="55"/>
  <c r="M126" i="55"/>
  <c r="N126" i="55"/>
  <c r="O126" i="55"/>
  <c r="P126" i="55"/>
  <c r="Q126" i="55"/>
  <c r="R126" i="55"/>
  <c r="S126" i="55"/>
  <c r="T126" i="55"/>
  <c r="U126" i="55"/>
  <c r="V126" i="55"/>
  <c r="W126" i="55"/>
  <c r="X126" i="55"/>
  <c r="Y126" i="55"/>
  <c r="Z126" i="55"/>
  <c r="AA126" i="55"/>
  <c r="AB126" i="55"/>
  <c r="AC126" i="55"/>
  <c r="AD126" i="55"/>
  <c r="AE126" i="55"/>
  <c r="AF126" i="55"/>
  <c r="H127" i="55"/>
  <c r="I127" i="55"/>
  <c r="J127" i="55"/>
  <c r="K127" i="55"/>
  <c r="L127" i="55"/>
  <c r="M127" i="55"/>
  <c r="N127" i="55"/>
  <c r="O127" i="55"/>
  <c r="P127" i="55"/>
  <c r="Q127" i="55"/>
  <c r="R127" i="55"/>
  <c r="S127" i="55"/>
  <c r="T127" i="55"/>
  <c r="U127" i="55"/>
  <c r="V127" i="55"/>
  <c r="W127" i="55"/>
  <c r="X127" i="55"/>
  <c r="Y127" i="55"/>
  <c r="Z127" i="55"/>
  <c r="AA127" i="55"/>
  <c r="AB127" i="55"/>
  <c r="AC127" i="55"/>
  <c r="AD127" i="55"/>
  <c r="AE127" i="55"/>
  <c r="AF127" i="55"/>
  <c r="H128" i="55"/>
  <c r="I128" i="55"/>
  <c r="J128" i="55"/>
  <c r="K128" i="55"/>
  <c r="L128" i="55"/>
  <c r="M128" i="55"/>
  <c r="N128" i="55"/>
  <c r="O128" i="55"/>
  <c r="P128" i="55"/>
  <c r="Q128" i="55"/>
  <c r="R128" i="55"/>
  <c r="S128" i="55"/>
  <c r="T128" i="55"/>
  <c r="U128" i="55"/>
  <c r="V128" i="55"/>
  <c r="W128" i="55"/>
  <c r="X128" i="55"/>
  <c r="Y128" i="55"/>
  <c r="Z128" i="55"/>
  <c r="AA128" i="55"/>
  <c r="AB128" i="55"/>
  <c r="AC128" i="55"/>
  <c r="AD128" i="55"/>
  <c r="AE128" i="55"/>
  <c r="AF128" i="55"/>
  <c r="H129" i="55"/>
  <c r="I129" i="55"/>
  <c r="J129" i="55"/>
  <c r="K129" i="55"/>
  <c r="L129" i="55"/>
  <c r="M129" i="55"/>
  <c r="N129" i="55"/>
  <c r="O129" i="55"/>
  <c r="P129" i="55"/>
  <c r="Q129" i="55"/>
  <c r="R129" i="55"/>
  <c r="S129" i="55"/>
  <c r="T129" i="55"/>
  <c r="U129" i="55"/>
  <c r="V129" i="55"/>
  <c r="W129" i="55"/>
  <c r="X129" i="55"/>
  <c r="Y129" i="55"/>
  <c r="Z129" i="55"/>
  <c r="AA129" i="55"/>
  <c r="AB129" i="55"/>
  <c r="AC129" i="55"/>
  <c r="AD129" i="55"/>
  <c r="AE129" i="55"/>
  <c r="AF129" i="55"/>
  <c r="H130" i="55"/>
  <c r="I130" i="55"/>
  <c r="J130" i="55"/>
  <c r="K130" i="55"/>
  <c r="L130" i="55"/>
  <c r="M130" i="55"/>
  <c r="N130" i="55"/>
  <c r="O130" i="55"/>
  <c r="P130" i="55"/>
  <c r="Q130" i="55"/>
  <c r="R130" i="55"/>
  <c r="S130" i="55"/>
  <c r="T130" i="55"/>
  <c r="U130" i="55"/>
  <c r="V130" i="55"/>
  <c r="W130" i="55"/>
  <c r="X130" i="55"/>
  <c r="Y130" i="55"/>
  <c r="Z130" i="55"/>
  <c r="AA130" i="55"/>
  <c r="AB130" i="55"/>
  <c r="AC130" i="55"/>
  <c r="AD130" i="55"/>
  <c r="AE130" i="55"/>
  <c r="AF130" i="55"/>
  <c r="H131" i="55"/>
  <c r="I131" i="55"/>
  <c r="J131" i="55"/>
  <c r="K131" i="55"/>
  <c r="L131" i="55"/>
  <c r="M131" i="55"/>
  <c r="N131" i="55"/>
  <c r="O131" i="55"/>
  <c r="P131" i="55"/>
  <c r="Q131" i="55"/>
  <c r="R131" i="55"/>
  <c r="S131" i="55"/>
  <c r="T131" i="55"/>
  <c r="U131" i="55"/>
  <c r="V131" i="55"/>
  <c r="W131" i="55"/>
  <c r="X131" i="55"/>
  <c r="Y131" i="55"/>
  <c r="Z131" i="55"/>
  <c r="AA131" i="55"/>
  <c r="AB131" i="55"/>
  <c r="AC131" i="55"/>
  <c r="AD131" i="55"/>
  <c r="AE131" i="55"/>
  <c r="AF131" i="55"/>
  <c r="H132" i="55"/>
  <c r="I132" i="55"/>
  <c r="J132" i="55"/>
  <c r="K132" i="55"/>
  <c r="L132" i="55"/>
  <c r="M132" i="55"/>
  <c r="N132" i="55"/>
  <c r="O132" i="55"/>
  <c r="P132" i="55"/>
  <c r="Q132" i="55"/>
  <c r="R132" i="55"/>
  <c r="S132" i="55"/>
  <c r="T132" i="55"/>
  <c r="U132" i="55"/>
  <c r="V132" i="55"/>
  <c r="W132" i="55"/>
  <c r="X132" i="55"/>
  <c r="Y132" i="55"/>
  <c r="Z132" i="55"/>
  <c r="AA132" i="55"/>
  <c r="AB132" i="55"/>
  <c r="AC132" i="55"/>
  <c r="AD132" i="55"/>
  <c r="AE132" i="55"/>
  <c r="AF132" i="55"/>
  <c r="H133" i="55"/>
  <c r="I133" i="55"/>
  <c r="J133" i="55"/>
  <c r="K133" i="55"/>
  <c r="L133" i="55"/>
  <c r="M133" i="55"/>
  <c r="N133" i="55"/>
  <c r="O133" i="55"/>
  <c r="P133" i="55"/>
  <c r="Q133" i="55"/>
  <c r="R133" i="55"/>
  <c r="S133" i="55"/>
  <c r="T133" i="55"/>
  <c r="U133" i="55"/>
  <c r="V133" i="55"/>
  <c r="W133" i="55"/>
  <c r="X133" i="55"/>
  <c r="Y133" i="55"/>
  <c r="Z133" i="55"/>
  <c r="AA133" i="55"/>
  <c r="AB133" i="55"/>
  <c r="AC133" i="55"/>
  <c r="AD133" i="55"/>
  <c r="AE133" i="55"/>
  <c r="AF133" i="55"/>
  <c r="H134" i="55"/>
  <c r="I134" i="55"/>
  <c r="J134" i="55"/>
  <c r="K134" i="55"/>
  <c r="L134" i="55"/>
  <c r="M134" i="55"/>
  <c r="N134" i="55"/>
  <c r="O134" i="55"/>
  <c r="P134" i="55"/>
  <c r="Q134" i="55"/>
  <c r="R134" i="55"/>
  <c r="S134" i="55"/>
  <c r="T134" i="55"/>
  <c r="U134" i="55"/>
  <c r="V134" i="55"/>
  <c r="W134" i="55"/>
  <c r="X134" i="55"/>
  <c r="Y134" i="55"/>
  <c r="Z134" i="55"/>
  <c r="AA134" i="55"/>
  <c r="AB134" i="55"/>
  <c r="AC134" i="55"/>
  <c r="AD134" i="55"/>
  <c r="AE134" i="55"/>
  <c r="AF134" i="55"/>
  <c r="H135" i="55"/>
  <c r="I135" i="55"/>
  <c r="J135" i="55"/>
  <c r="K135" i="55"/>
  <c r="L135" i="55"/>
  <c r="M135" i="55"/>
  <c r="N135" i="55"/>
  <c r="O135" i="55"/>
  <c r="P135" i="55"/>
  <c r="Q135" i="55"/>
  <c r="R135" i="55"/>
  <c r="S135" i="55"/>
  <c r="T135" i="55"/>
  <c r="U135" i="55"/>
  <c r="V135" i="55"/>
  <c r="W135" i="55"/>
  <c r="X135" i="55"/>
  <c r="Y135" i="55"/>
  <c r="Z135" i="55"/>
  <c r="AA135" i="55"/>
  <c r="AB135" i="55"/>
  <c r="AC135" i="55"/>
  <c r="AD135" i="55"/>
  <c r="AE135" i="55"/>
  <c r="AF135" i="55"/>
  <c r="H136" i="55"/>
  <c r="I136" i="55"/>
  <c r="J136" i="55"/>
  <c r="K136" i="55"/>
  <c r="L136" i="55"/>
  <c r="M136" i="55"/>
  <c r="N136" i="55"/>
  <c r="O136" i="55"/>
  <c r="P136" i="55"/>
  <c r="Q136" i="55"/>
  <c r="R136" i="55"/>
  <c r="S136" i="55"/>
  <c r="T136" i="55"/>
  <c r="U136" i="55"/>
  <c r="V136" i="55"/>
  <c r="W136" i="55"/>
  <c r="X136" i="55"/>
  <c r="Y136" i="55"/>
  <c r="Z136" i="55"/>
  <c r="AA136" i="55"/>
  <c r="AB136" i="55"/>
  <c r="AC136" i="55"/>
  <c r="AD136" i="55"/>
  <c r="AE136" i="55"/>
  <c r="AF136" i="55"/>
  <c r="H137" i="55"/>
  <c r="I137" i="55"/>
  <c r="J137" i="55"/>
  <c r="K137" i="55"/>
  <c r="L137" i="55"/>
  <c r="M137" i="55"/>
  <c r="N137" i="55"/>
  <c r="O137" i="55"/>
  <c r="P137" i="55"/>
  <c r="Q137" i="55"/>
  <c r="R137" i="55"/>
  <c r="S137" i="55"/>
  <c r="T137" i="55"/>
  <c r="U137" i="55"/>
  <c r="V137" i="55"/>
  <c r="W137" i="55"/>
  <c r="X137" i="55"/>
  <c r="Y137" i="55"/>
  <c r="Z137" i="55"/>
  <c r="AA137" i="55"/>
  <c r="AB137" i="55"/>
  <c r="AC137" i="55"/>
  <c r="AD137" i="55"/>
  <c r="AE137" i="55"/>
  <c r="AF137" i="55"/>
  <c r="H138" i="55"/>
  <c r="I138" i="55"/>
  <c r="J138" i="55"/>
  <c r="K138" i="55"/>
  <c r="L138" i="55"/>
  <c r="M138" i="55"/>
  <c r="N138" i="55"/>
  <c r="O138" i="55"/>
  <c r="P138" i="55"/>
  <c r="Q138" i="55"/>
  <c r="R138" i="55"/>
  <c r="S138" i="55"/>
  <c r="T138" i="55"/>
  <c r="U138" i="55"/>
  <c r="V138" i="55"/>
  <c r="W138" i="55"/>
  <c r="X138" i="55"/>
  <c r="Y138" i="55"/>
  <c r="Z138" i="55"/>
  <c r="AA138" i="55"/>
  <c r="AB138" i="55"/>
  <c r="AC138" i="55"/>
  <c r="AD138" i="55"/>
  <c r="AE138" i="55"/>
  <c r="AF138" i="55"/>
  <c r="H139" i="55"/>
  <c r="I139" i="55"/>
  <c r="J139" i="55"/>
  <c r="K139" i="55"/>
  <c r="L139" i="55"/>
  <c r="M139" i="55"/>
  <c r="N139" i="55"/>
  <c r="O139" i="55"/>
  <c r="P139" i="55"/>
  <c r="Q139" i="55"/>
  <c r="R139" i="55"/>
  <c r="S139" i="55"/>
  <c r="T139" i="55"/>
  <c r="U139" i="55"/>
  <c r="V139" i="55"/>
  <c r="W139" i="55"/>
  <c r="X139" i="55"/>
  <c r="Y139" i="55"/>
  <c r="Z139" i="55"/>
  <c r="AA139" i="55"/>
  <c r="AB139" i="55"/>
  <c r="AC139" i="55"/>
  <c r="AD139" i="55"/>
  <c r="AE139" i="55"/>
  <c r="AF139" i="55"/>
  <c r="H140" i="55"/>
  <c r="I140" i="55"/>
  <c r="J140" i="55"/>
  <c r="K140" i="55"/>
  <c r="L140" i="55"/>
  <c r="M140" i="55"/>
  <c r="N140" i="55"/>
  <c r="O140" i="55"/>
  <c r="P140" i="55"/>
  <c r="Q140" i="55"/>
  <c r="R140" i="55"/>
  <c r="S140" i="55"/>
  <c r="T140" i="55"/>
  <c r="U140" i="55"/>
  <c r="V140" i="55"/>
  <c r="W140" i="55"/>
  <c r="X140" i="55"/>
  <c r="Y140" i="55"/>
  <c r="Z140" i="55"/>
  <c r="AA140" i="55"/>
  <c r="AB140" i="55"/>
  <c r="AC140" i="55"/>
  <c r="AD140" i="55"/>
  <c r="AE140" i="55"/>
  <c r="AF140" i="55"/>
  <c r="H141" i="55"/>
  <c r="I141" i="55"/>
  <c r="J141" i="55"/>
  <c r="K141" i="55"/>
  <c r="L141" i="55"/>
  <c r="M141" i="55"/>
  <c r="N141" i="55"/>
  <c r="O141" i="55"/>
  <c r="P141" i="55"/>
  <c r="Q141" i="55"/>
  <c r="R141" i="55"/>
  <c r="S141" i="55"/>
  <c r="T141" i="55"/>
  <c r="U141" i="55"/>
  <c r="V141" i="55"/>
  <c r="W141" i="55"/>
  <c r="X141" i="55"/>
  <c r="Y141" i="55"/>
  <c r="Z141" i="55"/>
  <c r="AA141" i="55"/>
  <c r="AB141" i="55"/>
  <c r="AC141" i="55"/>
  <c r="AD141" i="55"/>
  <c r="AE141" i="55"/>
  <c r="AF141" i="55"/>
  <c r="H142" i="55"/>
  <c r="I142" i="55"/>
  <c r="J142" i="55"/>
  <c r="K142" i="55"/>
  <c r="L142" i="55"/>
  <c r="M142" i="55"/>
  <c r="N142" i="55"/>
  <c r="O142" i="55"/>
  <c r="P142" i="55"/>
  <c r="Q142" i="55"/>
  <c r="R142" i="55"/>
  <c r="S142" i="55"/>
  <c r="T142" i="55"/>
  <c r="U142" i="55"/>
  <c r="V142" i="55"/>
  <c r="W142" i="55"/>
  <c r="X142" i="55"/>
  <c r="Y142" i="55"/>
  <c r="Z142" i="55"/>
  <c r="AA142" i="55"/>
  <c r="AB142" i="55"/>
  <c r="AC142" i="55"/>
  <c r="AD142" i="55"/>
  <c r="AE142" i="55"/>
  <c r="AF142" i="55"/>
  <c r="H143" i="55"/>
  <c r="I143" i="55"/>
  <c r="J143" i="55"/>
  <c r="K143" i="55"/>
  <c r="L143" i="55"/>
  <c r="M143" i="55"/>
  <c r="N143" i="55"/>
  <c r="O143" i="55"/>
  <c r="P143" i="55"/>
  <c r="Q143" i="55"/>
  <c r="R143" i="55"/>
  <c r="S143" i="55"/>
  <c r="T143" i="55"/>
  <c r="U143" i="55"/>
  <c r="V143" i="55"/>
  <c r="W143" i="55"/>
  <c r="X143" i="55"/>
  <c r="Y143" i="55"/>
  <c r="Z143" i="55"/>
  <c r="AA143" i="55"/>
  <c r="AB143" i="55"/>
  <c r="AC143" i="55"/>
  <c r="AD143" i="55"/>
  <c r="AE143" i="55"/>
  <c r="AF143" i="55"/>
  <c r="H144" i="55"/>
  <c r="I144" i="55"/>
  <c r="J144" i="55"/>
  <c r="K144" i="55"/>
  <c r="L144" i="55"/>
  <c r="M144" i="55"/>
  <c r="N144" i="55"/>
  <c r="O144" i="55"/>
  <c r="P144" i="55"/>
  <c r="Q144" i="55"/>
  <c r="R144" i="55"/>
  <c r="S144" i="55"/>
  <c r="T144" i="55"/>
  <c r="U144" i="55"/>
  <c r="V144" i="55"/>
  <c r="W144" i="55"/>
  <c r="X144" i="55"/>
  <c r="Y144" i="55"/>
  <c r="Z144" i="55"/>
  <c r="AA144" i="55"/>
  <c r="AB144" i="55"/>
  <c r="AC144" i="55"/>
  <c r="AD144" i="55"/>
  <c r="AE144" i="55"/>
  <c r="AF144" i="55"/>
  <c r="H145" i="55"/>
  <c r="I145" i="55"/>
  <c r="J145" i="55"/>
  <c r="K145" i="55"/>
  <c r="L145" i="55"/>
  <c r="M145" i="55"/>
  <c r="N145" i="55"/>
  <c r="O145" i="55"/>
  <c r="P145" i="55"/>
  <c r="Q145" i="55"/>
  <c r="R145" i="55"/>
  <c r="S145" i="55"/>
  <c r="T145" i="55"/>
  <c r="U145" i="55"/>
  <c r="V145" i="55"/>
  <c r="W145" i="55"/>
  <c r="X145" i="55"/>
  <c r="Y145" i="55"/>
  <c r="Z145" i="55"/>
  <c r="AA145" i="55"/>
  <c r="AB145" i="55"/>
  <c r="AC145" i="55"/>
  <c r="AD145" i="55"/>
  <c r="AE145" i="55"/>
  <c r="AF145" i="55"/>
  <c r="H146" i="55"/>
  <c r="I146" i="55"/>
  <c r="J146" i="55"/>
  <c r="K146" i="55"/>
  <c r="L146" i="55"/>
  <c r="M146" i="55"/>
  <c r="N146" i="55"/>
  <c r="O146" i="55"/>
  <c r="P146" i="55"/>
  <c r="Q146" i="55"/>
  <c r="R146" i="55"/>
  <c r="S146" i="55"/>
  <c r="T146" i="55"/>
  <c r="U146" i="55"/>
  <c r="V146" i="55"/>
  <c r="W146" i="55"/>
  <c r="X146" i="55"/>
  <c r="Y146" i="55"/>
  <c r="Z146" i="55"/>
  <c r="AA146" i="55"/>
  <c r="AB146" i="55"/>
  <c r="AC146" i="55"/>
  <c r="AD146" i="55"/>
  <c r="AE146" i="55"/>
  <c r="AF146" i="55"/>
  <c r="H147" i="55"/>
  <c r="I147" i="55"/>
  <c r="J147" i="55"/>
  <c r="K147" i="55"/>
  <c r="L147" i="55"/>
  <c r="M147" i="55"/>
  <c r="N147" i="55"/>
  <c r="O147" i="55"/>
  <c r="P147" i="55"/>
  <c r="Q147" i="55"/>
  <c r="R147" i="55"/>
  <c r="S147" i="55"/>
  <c r="T147" i="55"/>
  <c r="U147" i="55"/>
  <c r="V147" i="55"/>
  <c r="W147" i="55"/>
  <c r="X147" i="55"/>
  <c r="Y147" i="55"/>
  <c r="Z147" i="55"/>
  <c r="AA147" i="55"/>
  <c r="AB147" i="55"/>
  <c r="AC147" i="55"/>
  <c r="AD147" i="55"/>
  <c r="AE147" i="55"/>
  <c r="AF147" i="55"/>
  <c r="H148" i="55"/>
  <c r="I148" i="55"/>
  <c r="J148" i="55"/>
  <c r="K148" i="55"/>
  <c r="L148" i="55"/>
  <c r="M148" i="55"/>
  <c r="N148" i="55"/>
  <c r="O148" i="55"/>
  <c r="P148" i="55"/>
  <c r="Q148" i="55"/>
  <c r="R148" i="55"/>
  <c r="S148" i="55"/>
  <c r="T148" i="55"/>
  <c r="U148" i="55"/>
  <c r="V148" i="55"/>
  <c r="W148" i="55"/>
  <c r="X148" i="55"/>
  <c r="Y148" i="55"/>
  <c r="Z148" i="55"/>
  <c r="AA148" i="55"/>
  <c r="AB148" i="55"/>
  <c r="AC148" i="55"/>
  <c r="AD148" i="55"/>
  <c r="AE148" i="55"/>
  <c r="AF148" i="55"/>
  <c r="H149" i="55"/>
  <c r="I149" i="55"/>
  <c r="J149" i="55"/>
  <c r="K149" i="55"/>
  <c r="L149" i="55"/>
  <c r="M149" i="55"/>
  <c r="N149" i="55"/>
  <c r="O149" i="55"/>
  <c r="P149" i="55"/>
  <c r="Q149" i="55"/>
  <c r="R149" i="55"/>
  <c r="S149" i="55"/>
  <c r="T149" i="55"/>
  <c r="U149" i="55"/>
  <c r="V149" i="55"/>
  <c r="W149" i="55"/>
  <c r="X149" i="55"/>
  <c r="Y149" i="55"/>
  <c r="Z149" i="55"/>
  <c r="AA149" i="55"/>
  <c r="AB149" i="55"/>
  <c r="AC149" i="55"/>
  <c r="AD149" i="55"/>
  <c r="AE149" i="55"/>
  <c r="AF149" i="55"/>
  <c r="H150" i="55"/>
  <c r="I150" i="55"/>
  <c r="J150" i="55"/>
  <c r="K150" i="55"/>
  <c r="L150" i="55"/>
  <c r="M150" i="55"/>
  <c r="N150" i="55"/>
  <c r="O150" i="55"/>
  <c r="P150" i="55"/>
  <c r="Q150" i="55"/>
  <c r="R150" i="55"/>
  <c r="S150" i="55"/>
  <c r="T150" i="55"/>
  <c r="U150" i="55"/>
  <c r="V150" i="55"/>
  <c r="W150" i="55"/>
  <c r="X150" i="55"/>
  <c r="Y150" i="55"/>
  <c r="Z150" i="55"/>
  <c r="AA150" i="55"/>
  <c r="AB150" i="55"/>
  <c r="AC150" i="55"/>
  <c r="AD150" i="55"/>
  <c r="AE150" i="55"/>
  <c r="AF150" i="55"/>
  <c r="H151" i="55"/>
  <c r="I151" i="55"/>
  <c r="J151" i="55"/>
  <c r="K151" i="55"/>
  <c r="L151" i="55"/>
  <c r="M151" i="55"/>
  <c r="N151" i="55"/>
  <c r="O151" i="55"/>
  <c r="P151" i="55"/>
  <c r="Q151" i="55"/>
  <c r="R151" i="55"/>
  <c r="S151" i="55"/>
  <c r="T151" i="55"/>
  <c r="U151" i="55"/>
  <c r="V151" i="55"/>
  <c r="W151" i="55"/>
  <c r="X151" i="55"/>
  <c r="Y151" i="55"/>
  <c r="Z151" i="55"/>
  <c r="AA151" i="55"/>
  <c r="AB151" i="55"/>
  <c r="AC151" i="55"/>
  <c r="AD151" i="55"/>
  <c r="AE151" i="55"/>
  <c r="AF151" i="55"/>
  <c r="H152" i="55"/>
  <c r="I152" i="55"/>
  <c r="J152" i="55"/>
  <c r="K152" i="55"/>
  <c r="L152" i="55"/>
  <c r="M152" i="55"/>
  <c r="N152" i="55"/>
  <c r="O152" i="55"/>
  <c r="P152" i="55"/>
  <c r="Q152" i="55"/>
  <c r="R152" i="55"/>
  <c r="S152" i="55"/>
  <c r="T152" i="55"/>
  <c r="U152" i="55"/>
  <c r="V152" i="55"/>
  <c r="W152" i="55"/>
  <c r="X152" i="55"/>
  <c r="Y152" i="55"/>
  <c r="Z152" i="55"/>
  <c r="AA152" i="55"/>
  <c r="AB152" i="55"/>
  <c r="AC152" i="55"/>
  <c r="AD152" i="55"/>
  <c r="AE152" i="55"/>
  <c r="AF152" i="55"/>
  <c r="H153" i="55"/>
  <c r="I153" i="55"/>
  <c r="J153" i="55"/>
  <c r="K153" i="55"/>
  <c r="L153" i="55"/>
  <c r="M153" i="55"/>
  <c r="N153" i="55"/>
  <c r="O153" i="55"/>
  <c r="P153" i="55"/>
  <c r="Q153" i="55"/>
  <c r="R153" i="55"/>
  <c r="S153" i="55"/>
  <c r="T153" i="55"/>
  <c r="U153" i="55"/>
  <c r="V153" i="55"/>
  <c r="W153" i="55"/>
  <c r="X153" i="55"/>
  <c r="Y153" i="55"/>
  <c r="Z153" i="55"/>
  <c r="AA153" i="55"/>
  <c r="AB153" i="55"/>
  <c r="AC153" i="55"/>
  <c r="AD153" i="55"/>
  <c r="AE153" i="55"/>
  <c r="AF153" i="55"/>
  <c r="H154" i="55"/>
  <c r="I154" i="55"/>
  <c r="J154" i="55"/>
  <c r="K154" i="55"/>
  <c r="L154" i="55"/>
  <c r="M154" i="55"/>
  <c r="N154" i="55"/>
  <c r="O154" i="55"/>
  <c r="P154" i="55"/>
  <c r="Q154" i="55"/>
  <c r="R154" i="55"/>
  <c r="S154" i="55"/>
  <c r="T154" i="55"/>
  <c r="U154" i="55"/>
  <c r="V154" i="55"/>
  <c r="W154" i="55"/>
  <c r="X154" i="55"/>
  <c r="Y154" i="55"/>
  <c r="Z154" i="55"/>
  <c r="AA154" i="55"/>
  <c r="AB154" i="55"/>
  <c r="AC154" i="55"/>
  <c r="AD154" i="55"/>
  <c r="AE154" i="55"/>
  <c r="AF154" i="55"/>
  <c r="H155" i="55"/>
  <c r="I155" i="55"/>
  <c r="J155" i="55"/>
  <c r="K155" i="55"/>
  <c r="L155" i="55"/>
  <c r="M155" i="55"/>
  <c r="N155" i="55"/>
  <c r="O155" i="55"/>
  <c r="P155" i="55"/>
  <c r="Q155" i="55"/>
  <c r="R155" i="55"/>
  <c r="S155" i="55"/>
  <c r="T155" i="55"/>
  <c r="U155" i="55"/>
  <c r="V155" i="55"/>
  <c r="W155" i="55"/>
  <c r="X155" i="55"/>
  <c r="Y155" i="55"/>
  <c r="Z155" i="55"/>
  <c r="AA155" i="55"/>
  <c r="AB155" i="55"/>
  <c r="AC155" i="55"/>
  <c r="AD155" i="55"/>
  <c r="AE155" i="55"/>
  <c r="AF155" i="55"/>
  <c r="H156" i="55"/>
  <c r="I156" i="55"/>
  <c r="J156" i="55"/>
  <c r="K156" i="55"/>
  <c r="L156" i="55"/>
  <c r="M156" i="55"/>
  <c r="N156" i="55"/>
  <c r="O156" i="55"/>
  <c r="P156" i="55"/>
  <c r="Q156" i="55"/>
  <c r="R156" i="55"/>
  <c r="S156" i="55"/>
  <c r="T156" i="55"/>
  <c r="U156" i="55"/>
  <c r="V156" i="55"/>
  <c r="W156" i="55"/>
  <c r="X156" i="55"/>
  <c r="Y156" i="55"/>
  <c r="Z156" i="55"/>
  <c r="AA156" i="55"/>
  <c r="AB156" i="55"/>
  <c r="AC156" i="55"/>
  <c r="AD156" i="55"/>
  <c r="AE156" i="55"/>
  <c r="AF156" i="55"/>
  <c r="H157" i="55"/>
  <c r="I157" i="55"/>
  <c r="J157" i="55"/>
  <c r="K157" i="55"/>
  <c r="L157" i="55"/>
  <c r="M157" i="55"/>
  <c r="N157" i="55"/>
  <c r="O157" i="55"/>
  <c r="P157" i="55"/>
  <c r="Q157" i="55"/>
  <c r="R157" i="55"/>
  <c r="S157" i="55"/>
  <c r="T157" i="55"/>
  <c r="U157" i="55"/>
  <c r="V157" i="55"/>
  <c r="W157" i="55"/>
  <c r="X157" i="55"/>
  <c r="Y157" i="55"/>
  <c r="Z157" i="55"/>
  <c r="AA157" i="55"/>
  <c r="AB157" i="55"/>
  <c r="AC157" i="55"/>
  <c r="AD157" i="55"/>
  <c r="AE157" i="55"/>
  <c r="AF157" i="55"/>
  <c r="H158" i="55"/>
  <c r="I158" i="55"/>
  <c r="J158" i="55"/>
  <c r="K158" i="55"/>
  <c r="L158" i="55"/>
  <c r="M158" i="55"/>
  <c r="N158" i="55"/>
  <c r="O158" i="55"/>
  <c r="P158" i="55"/>
  <c r="Q158" i="55"/>
  <c r="R158" i="55"/>
  <c r="S158" i="55"/>
  <c r="T158" i="55"/>
  <c r="U158" i="55"/>
  <c r="V158" i="55"/>
  <c r="W158" i="55"/>
  <c r="X158" i="55"/>
  <c r="Y158" i="55"/>
  <c r="Z158" i="55"/>
  <c r="AA158" i="55"/>
  <c r="AB158" i="55"/>
  <c r="AC158" i="55"/>
  <c r="AD158" i="55"/>
  <c r="AE158" i="55"/>
  <c r="AF158" i="55"/>
  <c r="H159" i="55"/>
  <c r="I159" i="55"/>
  <c r="J159" i="55"/>
  <c r="K159" i="55"/>
  <c r="L159" i="55"/>
  <c r="M159" i="55"/>
  <c r="N159" i="55"/>
  <c r="O159" i="55"/>
  <c r="P159" i="55"/>
  <c r="Q159" i="55"/>
  <c r="R159" i="55"/>
  <c r="S159" i="55"/>
  <c r="T159" i="55"/>
  <c r="U159" i="55"/>
  <c r="V159" i="55"/>
  <c r="W159" i="55"/>
  <c r="X159" i="55"/>
  <c r="Y159" i="55"/>
  <c r="Z159" i="55"/>
  <c r="AA159" i="55"/>
  <c r="AB159" i="55"/>
  <c r="AC159" i="55"/>
  <c r="AD159" i="55"/>
  <c r="AE159" i="55"/>
  <c r="AF159" i="55"/>
  <c r="H160" i="55"/>
  <c r="I160" i="55"/>
  <c r="J160" i="55"/>
  <c r="K160" i="55"/>
  <c r="L160" i="55"/>
  <c r="M160" i="55"/>
  <c r="N160" i="55"/>
  <c r="O160" i="55"/>
  <c r="P160" i="55"/>
  <c r="Q160" i="55"/>
  <c r="R160" i="55"/>
  <c r="S160" i="55"/>
  <c r="T160" i="55"/>
  <c r="U160" i="55"/>
  <c r="V160" i="55"/>
  <c r="W160" i="55"/>
  <c r="X160" i="55"/>
  <c r="Y160" i="55"/>
  <c r="Z160" i="55"/>
  <c r="AA160" i="55"/>
  <c r="AB160" i="55"/>
  <c r="AC160" i="55"/>
  <c r="AD160" i="55"/>
  <c r="AE160" i="55"/>
  <c r="AF160" i="55"/>
  <c r="H161" i="55"/>
  <c r="I161" i="55"/>
  <c r="J161" i="55"/>
  <c r="K161" i="55"/>
  <c r="L161" i="55"/>
  <c r="M161" i="55"/>
  <c r="N161" i="55"/>
  <c r="O161" i="55"/>
  <c r="P161" i="55"/>
  <c r="Q161" i="55"/>
  <c r="R161" i="55"/>
  <c r="S161" i="55"/>
  <c r="T161" i="55"/>
  <c r="U161" i="55"/>
  <c r="V161" i="55"/>
  <c r="W161" i="55"/>
  <c r="X161" i="55"/>
  <c r="Y161" i="55"/>
  <c r="Z161" i="55"/>
  <c r="AA161" i="55"/>
  <c r="AB161" i="55"/>
  <c r="AC161" i="55"/>
  <c r="AD161" i="55"/>
  <c r="AE161" i="55"/>
  <c r="AF161" i="55"/>
  <c r="H162" i="55"/>
  <c r="I162" i="55"/>
  <c r="J162" i="55"/>
  <c r="K162" i="55"/>
  <c r="L162" i="55"/>
  <c r="M162" i="55"/>
  <c r="N162" i="55"/>
  <c r="O162" i="55"/>
  <c r="P162" i="55"/>
  <c r="Q162" i="55"/>
  <c r="R162" i="55"/>
  <c r="S162" i="55"/>
  <c r="T162" i="55"/>
  <c r="U162" i="55"/>
  <c r="V162" i="55"/>
  <c r="W162" i="55"/>
  <c r="X162" i="55"/>
  <c r="Y162" i="55"/>
  <c r="Z162" i="55"/>
  <c r="AA162" i="55"/>
  <c r="AB162" i="55"/>
  <c r="AC162" i="55"/>
  <c r="AD162" i="55"/>
  <c r="AE162" i="55"/>
  <c r="AF162" i="55"/>
  <c r="H163" i="55"/>
  <c r="I163" i="55"/>
  <c r="J163" i="55"/>
  <c r="K163" i="55"/>
  <c r="L163" i="55"/>
  <c r="M163" i="55"/>
  <c r="N163" i="55"/>
  <c r="O163" i="55"/>
  <c r="P163" i="55"/>
  <c r="Q163" i="55"/>
  <c r="R163" i="55"/>
  <c r="S163" i="55"/>
  <c r="T163" i="55"/>
  <c r="U163" i="55"/>
  <c r="V163" i="55"/>
  <c r="W163" i="55"/>
  <c r="X163" i="55"/>
  <c r="Y163" i="55"/>
  <c r="Z163" i="55"/>
  <c r="AA163" i="55"/>
  <c r="AB163" i="55"/>
  <c r="AC163" i="55"/>
  <c r="AD163" i="55"/>
  <c r="AE163" i="55"/>
  <c r="AF163" i="55"/>
  <c r="H164" i="55"/>
  <c r="I164" i="55"/>
  <c r="J164" i="55"/>
  <c r="K164" i="55"/>
  <c r="L164" i="55"/>
  <c r="M164" i="55"/>
  <c r="N164" i="55"/>
  <c r="O164" i="55"/>
  <c r="P164" i="55"/>
  <c r="Q164" i="55"/>
  <c r="R164" i="55"/>
  <c r="S164" i="55"/>
  <c r="T164" i="55"/>
  <c r="U164" i="55"/>
  <c r="V164" i="55"/>
  <c r="W164" i="55"/>
  <c r="X164" i="55"/>
  <c r="Y164" i="55"/>
  <c r="Z164" i="55"/>
  <c r="AA164" i="55"/>
  <c r="AB164" i="55"/>
  <c r="AC164" i="55"/>
  <c r="AD164" i="55"/>
  <c r="AE164" i="55"/>
  <c r="AF164" i="55"/>
  <c r="H165" i="55"/>
  <c r="I165" i="55"/>
  <c r="J165" i="55"/>
  <c r="K165" i="55"/>
  <c r="L165" i="55"/>
  <c r="M165" i="55"/>
  <c r="N165" i="55"/>
  <c r="O165" i="55"/>
  <c r="P165" i="55"/>
  <c r="Q165" i="55"/>
  <c r="R165" i="55"/>
  <c r="S165" i="55"/>
  <c r="T165" i="55"/>
  <c r="U165" i="55"/>
  <c r="V165" i="55"/>
  <c r="W165" i="55"/>
  <c r="X165" i="55"/>
  <c r="Y165" i="55"/>
  <c r="Z165" i="55"/>
  <c r="AA165" i="55"/>
  <c r="AB165" i="55"/>
  <c r="AC165" i="55"/>
  <c r="AD165" i="55"/>
  <c r="AE165" i="55"/>
  <c r="AF165" i="55"/>
  <c r="H166" i="55"/>
  <c r="I166" i="55"/>
  <c r="J166" i="55"/>
  <c r="K166" i="55"/>
  <c r="L166" i="55"/>
  <c r="M166" i="55"/>
  <c r="N166" i="55"/>
  <c r="O166" i="55"/>
  <c r="P166" i="55"/>
  <c r="Q166" i="55"/>
  <c r="R166" i="55"/>
  <c r="S166" i="55"/>
  <c r="T166" i="55"/>
  <c r="U166" i="55"/>
  <c r="V166" i="55"/>
  <c r="W166" i="55"/>
  <c r="X166" i="55"/>
  <c r="Y166" i="55"/>
  <c r="Z166" i="55"/>
  <c r="AA166" i="55"/>
  <c r="AB166" i="55"/>
  <c r="AC166" i="55"/>
  <c r="AD166" i="55"/>
  <c r="AE166" i="55"/>
  <c r="AF166" i="55"/>
  <c r="H167" i="55"/>
  <c r="I167" i="55"/>
  <c r="J167" i="55"/>
  <c r="K167" i="55"/>
  <c r="L167" i="55"/>
  <c r="M167" i="55"/>
  <c r="N167" i="55"/>
  <c r="O167" i="55"/>
  <c r="P167" i="55"/>
  <c r="Q167" i="55"/>
  <c r="R167" i="55"/>
  <c r="S167" i="55"/>
  <c r="T167" i="55"/>
  <c r="U167" i="55"/>
  <c r="V167" i="55"/>
  <c r="W167" i="55"/>
  <c r="X167" i="55"/>
  <c r="Y167" i="55"/>
  <c r="Z167" i="55"/>
  <c r="AA167" i="55"/>
  <c r="AB167" i="55"/>
  <c r="AC167" i="55"/>
  <c r="AD167" i="55"/>
  <c r="AE167" i="55"/>
  <c r="AF167" i="55"/>
  <c r="H168" i="55"/>
  <c r="I168" i="55"/>
  <c r="J168" i="55"/>
  <c r="K168" i="55"/>
  <c r="L168" i="55"/>
  <c r="M168" i="55"/>
  <c r="N168" i="55"/>
  <c r="O168" i="55"/>
  <c r="P168" i="55"/>
  <c r="Q168" i="55"/>
  <c r="R168" i="55"/>
  <c r="S168" i="55"/>
  <c r="T168" i="55"/>
  <c r="U168" i="55"/>
  <c r="V168" i="55"/>
  <c r="W168" i="55"/>
  <c r="X168" i="55"/>
  <c r="Y168" i="55"/>
  <c r="Z168" i="55"/>
  <c r="AA168" i="55"/>
  <c r="AB168" i="55"/>
  <c r="AC168" i="55"/>
  <c r="AD168" i="55"/>
  <c r="AE168" i="55"/>
  <c r="AF168" i="55"/>
  <c r="H169" i="55"/>
  <c r="I169" i="55"/>
  <c r="J169" i="55"/>
  <c r="K169" i="55"/>
  <c r="L169" i="55"/>
  <c r="M169" i="55"/>
  <c r="N169" i="55"/>
  <c r="O169" i="55"/>
  <c r="P169" i="55"/>
  <c r="Q169" i="55"/>
  <c r="R169" i="55"/>
  <c r="S169" i="55"/>
  <c r="T169" i="55"/>
  <c r="U169" i="55"/>
  <c r="V169" i="55"/>
  <c r="W169" i="55"/>
  <c r="X169" i="55"/>
  <c r="Y169" i="55"/>
  <c r="Z169" i="55"/>
  <c r="AA169" i="55"/>
  <c r="AB169" i="55"/>
  <c r="AC169" i="55"/>
  <c r="AD169" i="55"/>
  <c r="AE169" i="55"/>
  <c r="AF169" i="55"/>
  <c r="H170" i="55"/>
  <c r="I170" i="55"/>
  <c r="J170" i="55"/>
  <c r="K170" i="55"/>
  <c r="L170" i="55"/>
  <c r="M170" i="55"/>
  <c r="N170" i="55"/>
  <c r="O170" i="55"/>
  <c r="P170" i="55"/>
  <c r="Q170" i="55"/>
  <c r="R170" i="55"/>
  <c r="S170" i="55"/>
  <c r="T170" i="55"/>
  <c r="U170" i="55"/>
  <c r="V170" i="55"/>
  <c r="W170" i="55"/>
  <c r="X170" i="55"/>
  <c r="Y170" i="55"/>
  <c r="Z170" i="55"/>
  <c r="AA170" i="55"/>
  <c r="AB170" i="55"/>
  <c r="AC170" i="55"/>
  <c r="AD170" i="55"/>
  <c r="AE170" i="55"/>
  <c r="AF170" i="55"/>
  <c r="H171" i="55"/>
  <c r="I171" i="55"/>
  <c r="J171" i="55"/>
  <c r="K171" i="55"/>
  <c r="L171" i="55"/>
  <c r="M171" i="55"/>
  <c r="N171" i="55"/>
  <c r="O171" i="55"/>
  <c r="P171" i="55"/>
  <c r="Q171" i="55"/>
  <c r="R171" i="55"/>
  <c r="S171" i="55"/>
  <c r="T171" i="55"/>
  <c r="U171" i="55"/>
  <c r="V171" i="55"/>
  <c r="W171" i="55"/>
  <c r="X171" i="55"/>
  <c r="Y171" i="55"/>
  <c r="Z171" i="55"/>
  <c r="AA171" i="55"/>
  <c r="AB171" i="55"/>
  <c r="AC171" i="55"/>
  <c r="AD171" i="55"/>
  <c r="AE171" i="55"/>
  <c r="AF171" i="55"/>
  <c r="H172" i="55"/>
  <c r="I172" i="55"/>
  <c r="J172" i="55"/>
  <c r="K172" i="55"/>
  <c r="L172" i="55"/>
  <c r="M172" i="55"/>
  <c r="N172" i="55"/>
  <c r="O172" i="55"/>
  <c r="P172" i="55"/>
  <c r="Q172" i="55"/>
  <c r="R172" i="55"/>
  <c r="S172" i="55"/>
  <c r="T172" i="55"/>
  <c r="U172" i="55"/>
  <c r="V172" i="55"/>
  <c r="W172" i="55"/>
  <c r="X172" i="55"/>
  <c r="Y172" i="55"/>
  <c r="Z172" i="55"/>
  <c r="AA172" i="55"/>
  <c r="AB172" i="55"/>
  <c r="AC172" i="55"/>
  <c r="AD172" i="55"/>
  <c r="AE172" i="55"/>
  <c r="AF172" i="55"/>
  <c r="H173" i="55"/>
  <c r="I173" i="55"/>
  <c r="J173" i="55"/>
  <c r="K173" i="55"/>
  <c r="L173" i="55"/>
  <c r="M173" i="55"/>
  <c r="N173" i="55"/>
  <c r="O173" i="55"/>
  <c r="P173" i="55"/>
  <c r="Q173" i="55"/>
  <c r="R173" i="55"/>
  <c r="S173" i="55"/>
  <c r="T173" i="55"/>
  <c r="U173" i="55"/>
  <c r="V173" i="55"/>
  <c r="W173" i="55"/>
  <c r="X173" i="55"/>
  <c r="Y173" i="55"/>
  <c r="Z173" i="55"/>
  <c r="AA173" i="55"/>
  <c r="AB173" i="55"/>
  <c r="AC173" i="55"/>
  <c r="AD173" i="55"/>
  <c r="AE173" i="55"/>
  <c r="AF173" i="55"/>
  <c r="H174" i="55"/>
  <c r="I174" i="55"/>
  <c r="J174" i="55"/>
  <c r="K174" i="55"/>
  <c r="L174" i="55"/>
  <c r="M174" i="55"/>
  <c r="N174" i="55"/>
  <c r="O174" i="55"/>
  <c r="P174" i="55"/>
  <c r="Q174" i="55"/>
  <c r="R174" i="55"/>
  <c r="S174" i="55"/>
  <c r="T174" i="55"/>
  <c r="U174" i="55"/>
  <c r="V174" i="55"/>
  <c r="W174" i="55"/>
  <c r="X174" i="55"/>
  <c r="Y174" i="55"/>
  <c r="Z174" i="55"/>
  <c r="AA174" i="55"/>
  <c r="AB174" i="55"/>
  <c r="AC174" i="55"/>
  <c r="AD174" i="55"/>
  <c r="AE174" i="55"/>
  <c r="AF174" i="55"/>
  <c r="H175" i="55"/>
  <c r="I175" i="55"/>
  <c r="J175" i="55"/>
  <c r="K175" i="55"/>
  <c r="L175" i="55"/>
  <c r="M175" i="55"/>
  <c r="N175" i="55"/>
  <c r="O175" i="55"/>
  <c r="P175" i="55"/>
  <c r="Q175" i="55"/>
  <c r="R175" i="55"/>
  <c r="S175" i="55"/>
  <c r="T175" i="55"/>
  <c r="U175" i="55"/>
  <c r="V175" i="55"/>
  <c r="W175" i="55"/>
  <c r="X175" i="55"/>
  <c r="Y175" i="55"/>
  <c r="Z175" i="55"/>
  <c r="AA175" i="55"/>
  <c r="AB175" i="55"/>
  <c r="AC175" i="55"/>
  <c r="AD175" i="55"/>
  <c r="AE175" i="55"/>
  <c r="AF175" i="55"/>
  <c r="H176" i="55"/>
  <c r="I176" i="55"/>
  <c r="J176" i="55"/>
  <c r="K176" i="55"/>
  <c r="L176" i="55"/>
  <c r="M176" i="55"/>
  <c r="N176" i="55"/>
  <c r="O176" i="55"/>
  <c r="P176" i="55"/>
  <c r="Q176" i="55"/>
  <c r="R176" i="55"/>
  <c r="S176" i="55"/>
  <c r="T176" i="55"/>
  <c r="U176" i="55"/>
  <c r="V176" i="55"/>
  <c r="W176" i="55"/>
  <c r="X176" i="55"/>
  <c r="Y176" i="55"/>
  <c r="Z176" i="55"/>
  <c r="AA176" i="55"/>
  <c r="AB176" i="55"/>
  <c r="AC176" i="55"/>
  <c r="AD176" i="55"/>
  <c r="AE176" i="55"/>
  <c r="AF176" i="55"/>
  <c r="H177" i="55"/>
  <c r="I177" i="55"/>
  <c r="J177" i="55"/>
  <c r="K177" i="55"/>
  <c r="L177" i="55"/>
  <c r="M177" i="55"/>
  <c r="N177" i="55"/>
  <c r="O177" i="55"/>
  <c r="P177" i="55"/>
  <c r="Q177" i="55"/>
  <c r="R177" i="55"/>
  <c r="S177" i="55"/>
  <c r="T177" i="55"/>
  <c r="U177" i="55"/>
  <c r="V177" i="55"/>
  <c r="W177" i="55"/>
  <c r="X177" i="55"/>
  <c r="Y177" i="55"/>
  <c r="Z177" i="55"/>
  <c r="AA177" i="55"/>
  <c r="AB177" i="55"/>
  <c r="AC177" i="55"/>
  <c r="AD177" i="55"/>
  <c r="AE177" i="55"/>
  <c r="AF177" i="55"/>
  <c r="H178" i="55"/>
  <c r="I178" i="55"/>
  <c r="J178" i="55"/>
  <c r="K178" i="55"/>
  <c r="L178" i="55"/>
  <c r="M178" i="55"/>
  <c r="N178" i="55"/>
  <c r="O178" i="55"/>
  <c r="P178" i="55"/>
  <c r="Q178" i="55"/>
  <c r="R178" i="55"/>
  <c r="S178" i="55"/>
  <c r="T178" i="55"/>
  <c r="U178" i="55"/>
  <c r="V178" i="55"/>
  <c r="W178" i="55"/>
  <c r="X178" i="55"/>
  <c r="Y178" i="55"/>
  <c r="Z178" i="55"/>
  <c r="AA178" i="55"/>
  <c r="AB178" i="55"/>
  <c r="AC178" i="55"/>
  <c r="AD178" i="55"/>
  <c r="AE178" i="55"/>
  <c r="AF178" i="55"/>
  <c r="H179" i="55"/>
  <c r="I179" i="55"/>
  <c r="J179" i="55"/>
  <c r="K179" i="55"/>
  <c r="L179" i="55"/>
  <c r="M179" i="55"/>
  <c r="N179" i="55"/>
  <c r="O179" i="55"/>
  <c r="P179" i="55"/>
  <c r="Q179" i="55"/>
  <c r="R179" i="55"/>
  <c r="S179" i="55"/>
  <c r="T179" i="55"/>
  <c r="U179" i="55"/>
  <c r="V179" i="55"/>
  <c r="W179" i="55"/>
  <c r="X179" i="55"/>
  <c r="Y179" i="55"/>
  <c r="Z179" i="55"/>
  <c r="AA179" i="55"/>
  <c r="AB179" i="55"/>
  <c r="AC179" i="55"/>
  <c r="AD179" i="55"/>
  <c r="AE179" i="55"/>
  <c r="AF179" i="55"/>
  <c r="H180" i="55"/>
  <c r="I180" i="55"/>
  <c r="J180" i="55"/>
  <c r="K180" i="55"/>
  <c r="L180" i="55"/>
  <c r="M180" i="55"/>
  <c r="N180" i="55"/>
  <c r="O180" i="55"/>
  <c r="P180" i="55"/>
  <c r="Q180" i="55"/>
  <c r="R180" i="55"/>
  <c r="S180" i="55"/>
  <c r="T180" i="55"/>
  <c r="U180" i="55"/>
  <c r="V180" i="55"/>
  <c r="W180" i="55"/>
  <c r="X180" i="55"/>
  <c r="Y180" i="55"/>
  <c r="Z180" i="55"/>
  <c r="AA180" i="55"/>
  <c r="AB180" i="55"/>
  <c r="AC180" i="55"/>
  <c r="AD180" i="55"/>
  <c r="AE180" i="55"/>
  <c r="AF180" i="55"/>
  <c r="H181" i="55"/>
  <c r="I181" i="55"/>
  <c r="J181" i="55"/>
  <c r="K181" i="55"/>
  <c r="L181" i="55"/>
  <c r="M181" i="55"/>
  <c r="N181" i="55"/>
  <c r="O181" i="55"/>
  <c r="P181" i="55"/>
  <c r="Q181" i="55"/>
  <c r="R181" i="55"/>
  <c r="S181" i="55"/>
  <c r="T181" i="55"/>
  <c r="U181" i="55"/>
  <c r="V181" i="55"/>
  <c r="W181" i="55"/>
  <c r="X181" i="55"/>
  <c r="Y181" i="55"/>
  <c r="Z181" i="55"/>
  <c r="AA181" i="55"/>
  <c r="AB181" i="55"/>
  <c r="AC181" i="55"/>
  <c r="AD181" i="55"/>
  <c r="AE181" i="55"/>
  <c r="AF181" i="55"/>
  <c r="H182" i="55"/>
  <c r="I182" i="55"/>
  <c r="J182" i="55"/>
  <c r="K182" i="55"/>
  <c r="L182" i="55"/>
  <c r="M182" i="55"/>
  <c r="N182" i="55"/>
  <c r="O182" i="55"/>
  <c r="P182" i="55"/>
  <c r="Q182" i="55"/>
  <c r="R182" i="55"/>
  <c r="S182" i="55"/>
  <c r="T182" i="55"/>
  <c r="U182" i="55"/>
  <c r="V182" i="55"/>
  <c r="W182" i="55"/>
  <c r="X182" i="55"/>
  <c r="Y182" i="55"/>
  <c r="Z182" i="55"/>
  <c r="AA182" i="55"/>
  <c r="AB182" i="55"/>
  <c r="AC182" i="55"/>
  <c r="AD182" i="55"/>
  <c r="AE182" i="55"/>
  <c r="AF182" i="55"/>
  <c r="H183" i="55"/>
  <c r="I183" i="55"/>
  <c r="J183" i="55"/>
  <c r="K183" i="55"/>
  <c r="L183" i="55"/>
  <c r="M183" i="55"/>
  <c r="N183" i="55"/>
  <c r="O183" i="55"/>
  <c r="P183" i="55"/>
  <c r="Q183" i="55"/>
  <c r="R183" i="55"/>
  <c r="S183" i="55"/>
  <c r="T183" i="55"/>
  <c r="U183" i="55"/>
  <c r="V183" i="55"/>
  <c r="W183" i="55"/>
  <c r="X183" i="55"/>
  <c r="Y183" i="55"/>
  <c r="Z183" i="55"/>
  <c r="AA183" i="55"/>
  <c r="AB183" i="55"/>
  <c r="AC183" i="55"/>
  <c r="AD183" i="55"/>
  <c r="AE183" i="55"/>
  <c r="AF183" i="55"/>
  <c r="H184" i="55"/>
  <c r="I184" i="55"/>
  <c r="J184" i="55"/>
  <c r="K184" i="55"/>
  <c r="L184" i="55"/>
  <c r="M184" i="55"/>
  <c r="N184" i="55"/>
  <c r="O184" i="55"/>
  <c r="P184" i="55"/>
  <c r="Q184" i="55"/>
  <c r="R184" i="55"/>
  <c r="S184" i="55"/>
  <c r="T184" i="55"/>
  <c r="U184" i="55"/>
  <c r="V184" i="55"/>
  <c r="W184" i="55"/>
  <c r="X184" i="55"/>
  <c r="Y184" i="55"/>
  <c r="Z184" i="55"/>
  <c r="AA184" i="55"/>
  <c r="AB184" i="55"/>
  <c r="AC184" i="55"/>
  <c r="AD184" i="55"/>
  <c r="AE184" i="55"/>
  <c r="AF184" i="55"/>
  <c r="H185" i="55"/>
  <c r="I185" i="55"/>
  <c r="J185" i="55"/>
  <c r="K185" i="55"/>
  <c r="L185" i="55"/>
  <c r="M185" i="55"/>
  <c r="N185" i="55"/>
  <c r="O185" i="55"/>
  <c r="P185" i="55"/>
  <c r="Q185" i="55"/>
  <c r="R185" i="55"/>
  <c r="S185" i="55"/>
  <c r="T185" i="55"/>
  <c r="U185" i="55"/>
  <c r="V185" i="55"/>
  <c r="W185" i="55"/>
  <c r="X185" i="55"/>
  <c r="Y185" i="55"/>
  <c r="Z185" i="55"/>
  <c r="AA185" i="55"/>
  <c r="AB185" i="55"/>
  <c r="AC185" i="55"/>
  <c r="AD185" i="55"/>
  <c r="AE185" i="55"/>
  <c r="AF185" i="55"/>
  <c r="H186" i="55"/>
  <c r="I186" i="55"/>
  <c r="J186" i="55"/>
  <c r="K186" i="55"/>
  <c r="L186" i="55"/>
  <c r="M186" i="55"/>
  <c r="N186" i="55"/>
  <c r="O186" i="55"/>
  <c r="P186" i="55"/>
  <c r="Q186" i="55"/>
  <c r="R186" i="55"/>
  <c r="S186" i="55"/>
  <c r="T186" i="55"/>
  <c r="U186" i="55"/>
  <c r="V186" i="55"/>
  <c r="W186" i="55"/>
  <c r="X186" i="55"/>
  <c r="Y186" i="55"/>
  <c r="Z186" i="55"/>
  <c r="AA186" i="55"/>
  <c r="AB186" i="55"/>
  <c r="AC186" i="55"/>
  <c r="AD186" i="55"/>
  <c r="AE186" i="55"/>
  <c r="AF186" i="55"/>
  <c r="H187" i="55"/>
  <c r="I187" i="55"/>
  <c r="J187" i="55"/>
  <c r="K187" i="55"/>
  <c r="L187" i="55"/>
  <c r="M187" i="55"/>
  <c r="N187" i="55"/>
  <c r="O187" i="55"/>
  <c r="P187" i="55"/>
  <c r="Q187" i="55"/>
  <c r="R187" i="55"/>
  <c r="S187" i="55"/>
  <c r="T187" i="55"/>
  <c r="U187" i="55"/>
  <c r="V187" i="55"/>
  <c r="W187" i="55"/>
  <c r="X187" i="55"/>
  <c r="Y187" i="55"/>
  <c r="Z187" i="55"/>
  <c r="AA187" i="55"/>
  <c r="AB187" i="55"/>
  <c r="AC187" i="55"/>
  <c r="AD187" i="55"/>
  <c r="AE187" i="55"/>
  <c r="AF187" i="55"/>
  <c r="H188" i="55"/>
  <c r="I188" i="55"/>
  <c r="J188" i="55"/>
  <c r="K188" i="55"/>
  <c r="L188" i="55"/>
  <c r="M188" i="55"/>
  <c r="N188" i="55"/>
  <c r="O188" i="55"/>
  <c r="P188" i="55"/>
  <c r="Q188" i="55"/>
  <c r="R188" i="55"/>
  <c r="S188" i="55"/>
  <c r="T188" i="55"/>
  <c r="U188" i="55"/>
  <c r="V188" i="55"/>
  <c r="W188" i="55"/>
  <c r="X188" i="55"/>
  <c r="Y188" i="55"/>
  <c r="Z188" i="55"/>
  <c r="AA188" i="55"/>
  <c r="AB188" i="55"/>
  <c r="AC188" i="55"/>
  <c r="AD188" i="55"/>
  <c r="AE188" i="55"/>
  <c r="AF188" i="55"/>
  <c r="H189" i="55"/>
  <c r="I189" i="55"/>
  <c r="J189" i="55"/>
  <c r="K189" i="55"/>
  <c r="L189" i="55"/>
  <c r="M189" i="55"/>
  <c r="N189" i="55"/>
  <c r="O189" i="55"/>
  <c r="P189" i="55"/>
  <c r="Q189" i="55"/>
  <c r="R189" i="55"/>
  <c r="S189" i="55"/>
  <c r="T189" i="55"/>
  <c r="U189" i="55"/>
  <c r="V189" i="55"/>
  <c r="W189" i="55"/>
  <c r="X189" i="55"/>
  <c r="Y189" i="55"/>
  <c r="Z189" i="55"/>
  <c r="AA189" i="55"/>
  <c r="AB189" i="55"/>
  <c r="AC189" i="55"/>
  <c r="AD189" i="55"/>
  <c r="AE189" i="55"/>
  <c r="AF189" i="55"/>
  <c r="H190" i="55"/>
  <c r="I190" i="55"/>
  <c r="J190" i="55"/>
  <c r="K190" i="55"/>
  <c r="L190" i="55"/>
  <c r="M190" i="55"/>
  <c r="N190" i="55"/>
  <c r="O190" i="55"/>
  <c r="P190" i="55"/>
  <c r="Q190" i="55"/>
  <c r="R190" i="55"/>
  <c r="S190" i="55"/>
  <c r="T190" i="55"/>
  <c r="U190" i="55"/>
  <c r="V190" i="55"/>
  <c r="W190" i="55"/>
  <c r="X190" i="55"/>
  <c r="Y190" i="55"/>
  <c r="Z190" i="55"/>
  <c r="AA190" i="55"/>
  <c r="AB190" i="55"/>
  <c r="AC190" i="55"/>
  <c r="AD190" i="55"/>
  <c r="AE190" i="55"/>
  <c r="AF190" i="55"/>
  <c r="H191" i="55"/>
  <c r="I191" i="55"/>
  <c r="J191" i="55"/>
  <c r="K191" i="55"/>
  <c r="L191" i="55"/>
  <c r="M191" i="55"/>
  <c r="N191" i="55"/>
  <c r="O191" i="55"/>
  <c r="P191" i="55"/>
  <c r="Q191" i="55"/>
  <c r="R191" i="55"/>
  <c r="S191" i="55"/>
  <c r="T191" i="55"/>
  <c r="U191" i="55"/>
  <c r="V191" i="55"/>
  <c r="W191" i="55"/>
  <c r="X191" i="55"/>
  <c r="Y191" i="55"/>
  <c r="Z191" i="55"/>
  <c r="AA191" i="55"/>
  <c r="AB191" i="55"/>
  <c r="AC191" i="55"/>
  <c r="AD191" i="55"/>
  <c r="AE191" i="55"/>
  <c r="AF191" i="55"/>
  <c r="H192" i="55"/>
  <c r="I192" i="55"/>
  <c r="J192" i="55"/>
  <c r="K192" i="55"/>
  <c r="L192" i="55"/>
  <c r="M192" i="55"/>
  <c r="N192" i="55"/>
  <c r="O192" i="55"/>
  <c r="P192" i="55"/>
  <c r="Q192" i="55"/>
  <c r="R192" i="55"/>
  <c r="S192" i="55"/>
  <c r="T192" i="55"/>
  <c r="U192" i="55"/>
  <c r="V192" i="55"/>
  <c r="W192" i="55"/>
  <c r="X192" i="55"/>
  <c r="Y192" i="55"/>
  <c r="Z192" i="55"/>
  <c r="AA192" i="55"/>
  <c r="AB192" i="55"/>
  <c r="AC192" i="55"/>
  <c r="AD192" i="55"/>
  <c r="AE192" i="55"/>
  <c r="AF192" i="55"/>
  <c r="H193" i="55"/>
  <c r="I193" i="55"/>
  <c r="J193" i="55"/>
  <c r="K193" i="55"/>
  <c r="L193" i="55"/>
  <c r="M193" i="55"/>
  <c r="N193" i="55"/>
  <c r="O193" i="55"/>
  <c r="P193" i="55"/>
  <c r="Q193" i="55"/>
  <c r="R193" i="55"/>
  <c r="S193" i="55"/>
  <c r="T193" i="55"/>
  <c r="U193" i="55"/>
  <c r="V193" i="55"/>
  <c r="W193" i="55"/>
  <c r="X193" i="55"/>
  <c r="Y193" i="55"/>
  <c r="Z193" i="55"/>
  <c r="AA193" i="55"/>
  <c r="AB193" i="55"/>
  <c r="AC193" i="55"/>
  <c r="AD193" i="55"/>
  <c r="AE193" i="55"/>
  <c r="AF193" i="55"/>
  <c r="H194" i="55"/>
  <c r="I194" i="55"/>
  <c r="J194" i="55"/>
  <c r="K194" i="55"/>
  <c r="L194" i="55"/>
  <c r="M194" i="55"/>
  <c r="N194" i="55"/>
  <c r="O194" i="55"/>
  <c r="P194" i="55"/>
  <c r="Q194" i="55"/>
  <c r="R194" i="55"/>
  <c r="S194" i="55"/>
  <c r="T194" i="55"/>
  <c r="U194" i="55"/>
  <c r="V194" i="55"/>
  <c r="W194" i="55"/>
  <c r="X194" i="55"/>
  <c r="Y194" i="55"/>
  <c r="Z194" i="55"/>
  <c r="AA194" i="55"/>
  <c r="AB194" i="55"/>
  <c r="AC194" i="55"/>
  <c r="AD194" i="55"/>
  <c r="AE194" i="55"/>
  <c r="AF194" i="55"/>
  <c r="H195" i="55"/>
  <c r="I195" i="55"/>
  <c r="J195" i="55"/>
  <c r="K195" i="55"/>
  <c r="L195" i="55"/>
  <c r="M195" i="55"/>
  <c r="N195" i="55"/>
  <c r="O195" i="55"/>
  <c r="P195" i="55"/>
  <c r="Q195" i="55"/>
  <c r="R195" i="55"/>
  <c r="S195" i="55"/>
  <c r="T195" i="55"/>
  <c r="U195" i="55"/>
  <c r="V195" i="55"/>
  <c r="W195" i="55"/>
  <c r="X195" i="55"/>
  <c r="Y195" i="55"/>
  <c r="Z195" i="55"/>
  <c r="AA195" i="55"/>
  <c r="AB195" i="55"/>
  <c r="AC195" i="55"/>
  <c r="AD195" i="55"/>
  <c r="AE195" i="55"/>
  <c r="AF195" i="55"/>
  <c r="H196" i="55"/>
  <c r="I196" i="55"/>
  <c r="J196" i="55"/>
  <c r="K196" i="55"/>
  <c r="L196" i="55"/>
  <c r="M196" i="55"/>
  <c r="N196" i="55"/>
  <c r="O196" i="55"/>
  <c r="P196" i="55"/>
  <c r="Q196" i="55"/>
  <c r="R196" i="55"/>
  <c r="S196" i="55"/>
  <c r="T196" i="55"/>
  <c r="U196" i="55"/>
  <c r="V196" i="55"/>
  <c r="W196" i="55"/>
  <c r="X196" i="55"/>
  <c r="Y196" i="55"/>
  <c r="Z196" i="55"/>
  <c r="AA196" i="55"/>
  <c r="AB196" i="55"/>
  <c r="AC196" i="55"/>
  <c r="AD196" i="55"/>
  <c r="AE196" i="55"/>
  <c r="AF196" i="55"/>
  <c r="H197" i="55"/>
  <c r="I197" i="55"/>
  <c r="J197" i="55"/>
  <c r="K197" i="55"/>
  <c r="L197" i="55"/>
  <c r="M197" i="55"/>
  <c r="N197" i="55"/>
  <c r="O197" i="55"/>
  <c r="P197" i="55"/>
  <c r="Q197" i="55"/>
  <c r="R197" i="55"/>
  <c r="S197" i="55"/>
  <c r="T197" i="55"/>
  <c r="U197" i="55"/>
  <c r="V197" i="55"/>
  <c r="W197" i="55"/>
  <c r="X197" i="55"/>
  <c r="Y197" i="55"/>
  <c r="Z197" i="55"/>
  <c r="AA197" i="55"/>
  <c r="AB197" i="55"/>
  <c r="AC197" i="55"/>
  <c r="AD197" i="55"/>
  <c r="AE197" i="55"/>
  <c r="AF197" i="55"/>
  <c r="H198" i="55"/>
  <c r="I198" i="55"/>
  <c r="J198" i="55"/>
  <c r="K198" i="55"/>
  <c r="L198" i="55"/>
  <c r="M198" i="55"/>
  <c r="N198" i="55"/>
  <c r="O198" i="55"/>
  <c r="P198" i="55"/>
  <c r="Q198" i="55"/>
  <c r="R198" i="55"/>
  <c r="S198" i="55"/>
  <c r="T198" i="55"/>
  <c r="U198" i="55"/>
  <c r="V198" i="55"/>
  <c r="W198" i="55"/>
  <c r="X198" i="55"/>
  <c r="Y198" i="55"/>
  <c r="Z198" i="55"/>
  <c r="AA198" i="55"/>
  <c r="AB198" i="55"/>
  <c r="AC198" i="55"/>
  <c r="AD198" i="55"/>
  <c r="AE198" i="55"/>
  <c r="AF198" i="55"/>
  <c r="H199" i="55"/>
  <c r="I199" i="55"/>
  <c r="J199" i="55"/>
  <c r="K199" i="55"/>
  <c r="L199" i="55"/>
  <c r="M199" i="55"/>
  <c r="N199" i="55"/>
  <c r="O199" i="55"/>
  <c r="P199" i="55"/>
  <c r="Q199" i="55"/>
  <c r="R199" i="55"/>
  <c r="S199" i="55"/>
  <c r="T199" i="55"/>
  <c r="U199" i="55"/>
  <c r="V199" i="55"/>
  <c r="W199" i="55"/>
  <c r="X199" i="55"/>
  <c r="Y199" i="55"/>
  <c r="Z199" i="55"/>
  <c r="AA199" i="55"/>
  <c r="AB199" i="55"/>
  <c r="AC199" i="55"/>
  <c r="AD199" i="55"/>
  <c r="AE199" i="55"/>
  <c r="AF199" i="55"/>
  <c r="H200" i="55"/>
  <c r="I200" i="55"/>
  <c r="J200" i="55"/>
  <c r="K200" i="55"/>
  <c r="L200" i="55"/>
  <c r="M200" i="55"/>
  <c r="N200" i="55"/>
  <c r="O200" i="55"/>
  <c r="P200" i="55"/>
  <c r="Q200" i="55"/>
  <c r="R200" i="55"/>
  <c r="S200" i="55"/>
  <c r="T200" i="55"/>
  <c r="U200" i="55"/>
  <c r="V200" i="55"/>
  <c r="W200" i="55"/>
  <c r="X200" i="55"/>
  <c r="Y200" i="55"/>
  <c r="Z200" i="55"/>
  <c r="AA200" i="55"/>
  <c r="AB200" i="55"/>
  <c r="AC200" i="55"/>
  <c r="AD200" i="55"/>
  <c r="AE200" i="55"/>
  <c r="AF200" i="55"/>
  <c r="H201" i="55"/>
  <c r="I201" i="55"/>
  <c r="J201" i="55"/>
  <c r="K201" i="55"/>
  <c r="L201" i="55"/>
  <c r="M201" i="55"/>
  <c r="N201" i="55"/>
  <c r="O201" i="55"/>
  <c r="P201" i="55"/>
  <c r="Q201" i="55"/>
  <c r="R201" i="55"/>
  <c r="S201" i="55"/>
  <c r="T201" i="55"/>
  <c r="U201" i="55"/>
  <c r="V201" i="55"/>
  <c r="W201" i="55"/>
  <c r="X201" i="55"/>
  <c r="Y201" i="55"/>
  <c r="Z201" i="55"/>
  <c r="AA201" i="55"/>
  <c r="AB201" i="55"/>
  <c r="AC201" i="55"/>
  <c r="AD201" i="55"/>
  <c r="AE201" i="55"/>
  <c r="AF201" i="55"/>
  <c r="H202" i="55"/>
  <c r="I202" i="55"/>
  <c r="J202" i="55"/>
  <c r="K202" i="55"/>
  <c r="L202" i="55"/>
  <c r="M202" i="55"/>
  <c r="N202" i="55"/>
  <c r="O202" i="55"/>
  <c r="P202" i="55"/>
  <c r="Q202" i="55"/>
  <c r="R202" i="55"/>
  <c r="S202" i="55"/>
  <c r="T202" i="55"/>
  <c r="U202" i="55"/>
  <c r="V202" i="55"/>
  <c r="W202" i="55"/>
  <c r="X202" i="55"/>
  <c r="Y202" i="55"/>
  <c r="Z202" i="55"/>
  <c r="AA202" i="55"/>
  <c r="AB202" i="55"/>
  <c r="AC202" i="55"/>
  <c r="AD202" i="55"/>
  <c r="AE202" i="55"/>
  <c r="AF202" i="55"/>
  <c r="H203" i="55"/>
  <c r="I203" i="55"/>
  <c r="J203" i="55"/>
  <c r="K203" i="55"/>
  <c r="L203" i="55"/>
  <c r="M203" i="55"/>
  <c r="N203" i="55"/>
  <c r="O203" i="55"/>
  <c r="P203" i="55"/>
  <c r="Q203" i="55"/>
  <c r="R203" i="55"/>
  <c r="S203" i="55"/>
  <c r="T203" i="55"/>
  <c r="U203" i="55"/>
  <c r="V203" i="55"/>
  <c r="W203" i="55"/>
  <c r="X203" i="55"/>
  <c r="Y203" i="55"/>
  <c r="Z203" i="55"/>
  <c r="AA203" i="55"/>
  <c r="AB203" i="55"/>
  <c r="AC203" i="55"/>
  <c r="AD203" i="55"/>
  <c r="AE203" i="55"/>
  <c r="AF203" i="55"/>
  <c r="H204" i="55"/>
  <c r="I204" i="55"/>
  <c r="J204" i="55"/>
  <c r="K204" i="55"/>
  <c r="L204" i="55"/>
  <c r="M204" i="55"/>
  <c r="N204" i="55"/>
  <c r="O204" i="55"/>
  <c r="P204" i="55"/>
  <c r="Q204" i="55"/>
  <c r="R204" i="55"/>
  <c r="S204" i="55"/>
  <c r="T204" i="55"/>
  <c r="U204" i="55"/>
  <c r="V204" i="55"/>
  <c r="W204" i="55"/>
  <c r="X204" i="55"/>
  <c r="Y204" i="55"/>
  <c r="Z204" i="55"/>
  <c r="AA204" i="55"/>
  <c r="AB204" i="55"/>
  <c r="AC204" i="55"/>
  <c r="AD204" i="55"/>
  <c r="AE204" i="55"/>
  <c r="AF204" i="55"/>
  <c r="H205" i="55"/>
  <c r="I205" i="55"/>
  <c r="J205" i="55"/>
  <c r="K205" i="55"/>
  <c r="L205" i="55"/>
  <c r="M205" i="55"/>
  <c r="N205" i="55"/>
  <c r="O205" i="55"/>
  <c r="P205" i="55"/>
  <c r="Q205" i="55"/>
  <c r="R205" i="55"/>
  <c r="S205" i="55"/>
  <c r="T205" i="55"/>
  <c r="U205" i="55"/>
  <c r="V205" i="55"/>
  <c r="W205" i="55"/>
  <c r="X205" i="55"/>
  <c r="Y205" i="55"/>
  <c r="Z205" i="55"/>
  <c r="AA205" i="55"/>
  <c r="AB205" i="55"/>
  <c r="AC205" i="55"/>
  <c r="AD205" i="55"/>
  <c r="AE205" i="55"/>
  <c r="AF205" i="55"/>
  <c r="H206" i="55"/>
  <c r="I206" i="55"/>
  <c r="J206" i="55"/>
  <c r="K206" i="55"/>
  <c r="L206" i="55"/>
  <c r="M206" i="55"/>
  <c r="N206" i="55"/>
  <c r="O206" i="55"/>
  <c r="P206" i="55"/>
  <c r="Q206" i="55"/>
  <c r="R206" i="55"/>
  <c r="S206" i="55"/>
  <c r="T206" i="55"/>
  <c r="U206" i="55"/>
  <c r="V206" i="55"/>
  <c r="W206" i="55"/>
  <c r="X206" i="55"/>
  <c r="Y206" i="55"/>
  <c r="Z206" i="55"/>
  <c r="AA206" i="55"/>
  <c r="AB206" i="55"/>
  <c r="AC206" i="55"/>
  <c r="AD206" i="55"/>
  <c r="AE206" i="55"/>
  <c r="AF206" i="55"/>
  <c r="H207" i="55"/>
  <c r="I207" i="55"/>
  <c r="J207" i="55"/>
  <c r="K207" i="55"/>
  <c r="L207" i="55"/>
  <c r="M207" i="55"/>
  <c r="N207" i="55"/>
  <c r="O207" i="55"/>
  <c r="P207" i="55"/>
  <c r="Q207" i="55"/>
  <c r="R207" i="55"/>
  <c r="S207" i="55"/>
  <c r="T207" i="55"/>
  <c r="U207" i="55"/>
  <c r="V207" i="55"/>
  <c r="W207" i="55"/>
  <c r="X207" i="55"/>
  <c r="Y207" i="55"/>
  <c r="Z207" i="55"/>
  <c r="AA207" i="55"/>
  <c r="AB207" i="55"/>
  <c r="AC207" i="55"/>
  <c r="AD207" i="55"/>
  <c r="AE207" i="55"/>
  <c r="AF207" i="55"/>
  <c r="H208" i="55"/>
  <c r="I208" i="55"/>
  <c r="J208" i="55"/>
  <c r="K208" i="55"/>
  <c r="L208" i="55"/>
  <c r="M208" i="55"/>
  <c r="N208" i="55"/>
  <c r="O208" i="55"/>
  <c r="P208" i="55"/>
  <c r="Q208" i="55"/>
  <c r="R208" i="55"/>
  <c r="S208" i="55"/>
  <c r="T208" i="55"/>
  <c r="U208" i="55"/>
  <c r="V208" i="55"/>
  <c r="W208" i="55"/>
  <c r="X208" i="55"/>
  <c r="Y208" i="55"/>
  <c r="Z208" i="55"/>
  <c r="AA208" i="55"/>
  <c r="AB208" i="55"/>
  <c r="AC208" i="55"/>
  <c r="AD208" i="55"/>
  <c r="AE208" i="55"/>
  <c r="AF208" i="55"/>
  <c r="H209" i="55"/>
  <c r="I209" i="55"/>
  <c r="J209" i="55"/>
  <c r="K209" i="55"/>
  <c r="L209" i="55"/>
  <c r="M209" i="55"/>
  <c r="N209" i="55"/>
  <c r="O209" i="55"/>
  <c r="P209" i="55"/>
  <c r="Q209" i="55"/>
  <c r="R209" i="55"/>
  <c r="S209" i="55"/>
  <c r="T209" i="55"/>
  <c r="U209" i="55"/>
  <c r="V209" i="55"/>
  <c r="W209" i="55"/>
  <c r="X209" i="55"/>
  <c r="Y209" i="55"/>
  <c r="Z209" i="55"/>
  <c r="AA209" i="55"/>
  <c r="AB209" i="55"/>
  <c r="AC209" i="55"/>
  <c r="AD209" i="55"/>
  <c r="AE209" i="55"/>
  <c r="AF209" i="55"/>
  <c r="H210" i="55"/>
  <c r="I210" i="55"/>
  <c r="J210" i="55"/>
  <c r="K210" i="55"/>
  <c r="L210" i="55"/>
  <c r="M210" i="55"/>
  <c r="N210" i="55"/>
  <c r="O210" i="55"/>
  <c r="P210" i="55"/>
  <c r="Q210" i="55"/>
  <c r="R210" i="55"/>
  <c r="S210" i="55"/>
  <c r="T210" i="55"/>
  <c r="U210" i="55"/>
  <c r="V210" i="55"/>
  <c r="W210" i="55"/>
  <c r="X210" i="55"/>
  <c r="Y210" i="55"/>
  <c r="Z210" i="55"/>
  <c r="AA210" i="55"/>
  <c r="AB210" i="55"/>
  <c r="AC210" i="55"/>
  <c r="AD210" i="55"/>
  <c r="AE210" i="55"/>
  <c r="AF210" i="55"/>
  <c r="H211" i="55"/>
  <c r="I211" i="55"/>
  <c r="J211" i="55"/>
  <c r="K211" i="55"/>
  <c r="L211" i="55"/>
  <c r="M211" i="55"/>
  <c r="N211" i="55"/>
  <c r="O211" i="55"/>
  <c r="P211" i="55"/>
  <c r="Q211" i="55"/>
  <c r="R211" i="55"/>
  <c r="S211" i="55"/>
  <c r="T211" i="55"/>
  <c r="U211" i="55"/>
  <c r="V211" i="55"/>
  <c r="W211" i="55"/>
  <c r="X211" i="55"/>
  <c r="Y211" i="55"/>
  <c r="Z211" i="55"/>
  <c r="AA211" i="55"/>
  <c r="AB211" i="55"/>
  <c r="AC211" i="55"/>
  <c r="AD211" i="55"/>
  <c r="AE211" i="55"/>
  <c r="AF211" i="55"/>
  <c r="H212" i="55"/>
  <c r="I212" i="55"/>
  <c r="J212" i="55"/>
  <c r="K212" i="55"/>
  <c r="L212" i="55"/>
  <c r="M212" i="55"/>
  <c r="N212" i="55"/>
  <c r="O212" i="55"/>
  <c r="P212" i="55"/>
  <c r="Q212" i="55"/>
  <c r="R212" i="55"/>
  <c r="S212" i="55"/>
  <c r="T212" i="55"/>
  <c r="U212" i="55"/>
  <c r="V212" i="55"/>
  <c r="W212" i="55"/>
  <c r="X212" i="55"/>
  <c r="Y212" i="55"/>
  <c r="Z212" i="55"/>
  <c r="AA212" i="55"/>
  <c r="AB212" i="55"/>
  <c r="AC212" i="55"/>
  <c r="AD212" i="55"/>
  <c r="AE212" i="55"/>
  <c r="AF212" i="55"/>
  <c r="AB25" i="55" l="1"/>
  <c r="H15" i="55" l="1"/>
  <c r="H13" i="55"/>
  <c r="H25" i="55"/>
  <c r="H12" i="55" s="1"/>
  <c r="H14" i="55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21" i="1"/>
  <c r="BI22" i="1" s="1"/>
  <c r="BI19" i="1"/>
  <c r="BI20" i="1" s="1"/>
  <c r="BI17" i="1"/>
  <c r="BI18" i="1" s="1"/>
  <c r="BI15" i="1"/>
  <c r="BI16" i="1" s="1"/>
  <c r="BI13" i="1"/>
  <c r="BI14" i="1" s="1"/>
  <c r="BI24" i="1"/>
  <c r="BI30" i="1"/>
  <c r="BI36" i="1"/>
  <c r="BI40" i="1"/>
  <c r="BI61" i="1"/>
  <c r="H17" i="55" l="1"/>
  <c r="BI28" i="1"/>
  <c r="BI26" i="1"/>
  <c r="BI37" i="1"/>
  <c r="BI38" i="1"/>
  <c r="BI27" i="1"/>
  <c r="BI25" i="1"/>
  <c r="I15" i="55"/>
  <c r="I25" i="55"/>
  <c r="I12" i="55" s="1"/>
  <c r="I13" i="55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21" i="1"/>
  <c r="BH22" i="1" s="1"/>
  <c r="BH28" i="1" s="1"/>
  <c r="BH19" i="1"/>
  <c r="BH20" i="1" s="1"/>
  <c r="BH17" i="1"/>
  <c r="BH18" i="1" s="1"/>
  <c r="BH15" i="1"/>
  <c r="BH16" i="1" s="1"/>
  <c r="BH13" i="1"/>
  <c r="BH14" i="1" s="1"/>
  <c r="BH24" i="1"/>
  <c r="BH30" i="1"/>
  <c r="BH36" i="1"/>
  <c r="BH40" i="1"/>
  <c r="I14" i="55" l="1"/>
  <c r="BI33" i="1"/>
  <c r="I17" i="55"/>
  <c r="BH61" i="1"/>
  <c r="BH26" i="1"/>
  <c r="BH37" i="1"/>
  <c r="BH25" i="1"/>
  <c r="BH38" i="1"/>
  <c r="BH27" i="1"/>
  <c r="J25" i="55"/>
  <c r="J12" i="55" s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21" i="1"/>
  <c r="BG22" i="1" s="1"/>
  <c r="BG19" i="1"/>
  <c r="BG20" i="1" s="1"/>
  <c r="BG27" i="1" s="1"/>
  <c r="BG17" i="1"/>
  <c r="BG18" i="1" s="1"/>
  <c r="BG15" i="1"/>
  <c r="BG16" i="1" s="1"/>
  <c r="BG13" i="1"/>
  <c r="BG14" i="1" s="1"/>
  <c r="BE24" i="1"/>
  <c r="BF24" i="1"/>
  <c r="BG24" i="1"/>
  <c r="BG30" i="1"/>
  <c r="BG36" i="1"/>
  <c r="BG40" i="1"/>
  <c r="J15" i="55" l="1"/>
  <c r="J14" i="55"/>
  <c r="J13" i="55"/>
  <c r="BH33" i="1"/>
  <c r="BG61" i="1"/>
  <c r="J17" i="55"/>
  <c r="BG38" i="1"/>
  <c r="BG25" i="1"/>
  <c r="BG37" i="1"/>
  <c r="BG28" i="1"/>
  <c r="BG26" i="1"/>
  <c r="BF40" i="1"/>
  <c r="BE40" i="1"/>
  <c r="BD40" i="1"/>
  <c r="BC40" i="1"/>
  <c r="K25" i="55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21" i="1"/>
  <c r="BF22" i="1" s="1"/>
  <c r="BF19" i="1"/>
  <c r="BF20" i="1" s="1"/>
  <c r="BF17" i="1"/>
  <c r="BF18" i="1" s="1"/>
  <c r="BF15" i="1"/>
  <c r="BF16" i="1" s="1"/>
  <c r="BF13" i="1"/>
  <c r="BF14" i="1" s="1"/>
  <c r="K14" i="55" l="1"/>
  <c r="K15" i="55"/>
  <c r="K12" i="55"/>
  <c r="BG33" i="1"/>
  <c r="K13" i="55"/>
  <c r="K17" i="55"/>
  <c r="BF27" i="1"/>
  <c r="BF30" i="1"/>
  <c r="BF36" i="1"/>
  <c r="BF61" i="1"/>
  <c r="BF38" i="1" l="1"/>
  <c r="BF25" i="1"/>
  <c r="BF37" i="1"/>
  <c r="BF28" i="1"/>
  <c r="BF26" i="1"/>
  <c r="BB49" i="1"/>
  <c r="BC49" i="1"/>
  <c r="BD49" i="1"/>
  <c r="BE49" i="1"/>
  <c r="BF33" i="1" l="1"/>
  <c r="L15" i="55"/>
  <c r="L25" i="55"/>
  <c r="K71" i="1"/>
  <c r="L71" i="1"/>
  <c r="K70" i="1"/>
  <c r="L70" i="1"/>
  <c r="BE17" i="1"/>
  <c r="BE18" i="1" s="1"/>
  <c r="BE15" i="1"/>
  <c r="BE16" i="1" s="1"/>
  <c r="BE59" i="1"/>
  <c r="BE58" i="1"/>
  <c r="BE57" i="1"/>
  <c r="BE56" i="1"/>
  <c r="BE55" i="1"/>
  <c r="BE54" i="1"/>
  <c r="BE53" i="1"/>
  <c r="BE52" i="1"/>
  <c r="BE51" i="1"/>
  <c r="BE50" i="1"/>
  <c r="BE48" i="1"/>
  <c r="BE47" i="1"/>
  <c r="BE46" i="1"/>
  <c r="BE45" i="1"/>
  <c r="BE44" i="1"/>
  <c r="BE43" i="1"/>
  <c r="BE42" i="1"/>
  <c r="BE41" i="1"/>
  <c r="BE21" i="1"/>
  <c r="BE22" i="1" s="1"/>
  <c r="BE28" i="1" s="1"/>
  <c r="BE19" i="1"/>
  <c r="BE20" i="1" s="1"/>
  <c r="BE13" i="1"/>
  <c r="BE14" i="1" s="1"/>
  <c r="BE30" i="1"/>
  <c r="BE36" i="1"/>
  <c r="L14" i="55" l="1"/>
  <c r="L12" i="55"/>
  <c r="L13" i="55"/>
  <c r="BE61" i="1"/>
  <c r="L17" i="55"/>
  <c r="BE26" i="1"/>
  <c r="BE37" i="1"/>
  <c r="BE38" i="1"/>
  <c r="BE27" i="1"/>
  <c r="BE25" i="1"/>
  <c r="M25" i="55"/>
  <c r="BD59" i="1"/>
  <c r="BD58" i="1"/>
  <c r="BD57" i="1"/>
  <c r="BD56" i="1"/>
  <c r="BD55" i="1"/>
  <c r="BD54" i="1"/>
  <c r="BD53" i="1"/>
  <c r="BD52" i="1"/>
  <c r="BD51" i="1"/>
  <c r="BD50" i="1"/>
  <c r="BD48" i="1"/>
  <c r="BD47" i="1"/>
  <c r="BD46" i="1"/>
  <c r="BD45" i="1"/>
  <c r="BD44" i="1"/>
  <c r="BD43" i="1"/>
  <c r="BD42" i="1"/>
  <c r="BD41" i="1"/>
  <c r="BD21" i="1"/>
  <c r="BD22" i="1" s="1"/>
  <c r="BD28" i="1" s="1"/>
  <c r="BD19" i="1"/>
  <c r="BD20" i="1" s="1"/>
  <c r="BD27" i="1" s="1"/>
  <c r="BD17" i="1"/>
  <c r="BD18" i="1" s="1"/>
  <c r="BD15" i="1"/>
  <c r="BD16" i="1" s="1"/>
  <c r="BD13" i="1"/>
  <c r="BD14" i="1" s="1"/>
  <c r="BD24" i="1"/>
  <c r="BD30" i="1"/>
  <c r="BD36" i="1"/>
  <c r="G3" i="55"/>
  <c r="G7" i="55"/>
  <c r="G8" i="55"/>
  <c r="E8" i="55"/>
  <c r="E6" i="55"/>
  <c r="E9" i="55"/>
  <c r="G9" i="55"/>
  <c r="G6" i="55"/>
  <c r="E7" i="55"/>
  <c r="M15" i="55" l="1"/>
  <c r="M13" i="55"/>
  <c r="M12" i="55"/>
  <c r="M14" i="55"/>
  <c r="BD61" i="1"/>
  <c r="BE33" i="1"/>
  <c r="M17" i="55"/>
  <c r="BD25" i="1"/>
  <c r="BD26" i="1"/>
  <c r="BD38" i="1"/>
  <c r="BD37" i="1"/>
  <c r="BB53" i="1"/>
  <c r="BC53" i="1"/>
  <c r="BB47" i="1"/>
  <c r="BC47" i="1"/>
  <c r="B7" i="1"/>
  <c r="C7" i="1" s="1"/>
  <c r="BC13" i="1"/>
  <c r="E3" i="55"/>
  <c r="BD33" i="1" l="1"/>
  <c r="N25" i="55" l="1"/>
  <c r="K66" i="1"/>
  <c r="L66" i="1"/>
  <c r="M66" i="1"/>
  <c r="M69" i="1"/>
  <c r="M68" i="1"/>
  <c r="M67" i="1"/>
  <c r="M65" i="1"/>
  <c r="L69" i="1"/>
  <c r="L68" i="1"/>
  <c r="L67" i="1"/>
  <c r="L65" i="1"/>
  <c r="K69" i="1"/>
  <c r="K68" i="1"/>
  <c r="K67" i="1"/>
  <c r="K65" i="1"/>
  <c r="J73" i="1"/>
  <c r="J72" i="1"/>
  <c r="N15" i="55" l="1"/>
  <c r="M75" i="1"/>
  <c r="N12" i="55"/>
  <c r="N13" i="55"/>
  <c r="N14" i="55"/>
  <c r="N17" i="55"/>
  <c r="BB58" i="1" l="1"/>
  <c r="BC58" i="1"/>
  <c r="BC59" i="1"/>
  <c r="BC57" i="1"/>
  <c r="BC56" i="1"/>
  <c r="BC55" i="1"/>
  <c r="BC54" i="1"/>
  <c r="BC52" i="1"/>
  <c r="BC51" i="1"/>
  <c r="BC50" i="1"/>
  <c r="BC48" i="1"/>
  <c r="BC46" i="1"/>
  <c r="BC45" i="1"/>
  <c r="BC44" i="1"/>
  <c r="BC43" i="1"/>
  <c r="BC42" i="1"/>
  <c r="BC41" i="1"/>
  <c r="BB59" i="1"/>
  <c r="BB57" i="1"/>
  <c r="BB56" i="1"/>
  <c r="BB55" i="1"/>
  <c r="BB54" i="1"/>
  <c r="BB52" i="1"/>
  <c r="BB51" i="1"/>
  <c r="BB50" i="1"/>
  <c r="BB48" i="1"/>
  <c r="BB46" i="1"/>
  <c r="BB45" i="1"/>
  <c r="BB44" i="1"/>
  <c r="BB43" i="1"/>
  <c r="BB42" i="1"/>
  <c r="BB41" i="1"/>
  <c r="BC21" i="1"/>
  <c r="BC22" i="1" s="1"/>
  <c r="BC28" i="1" s="1"/>
  <c r="BC19" i="1"/>
  <c r="BC20" i="1" s="1"/>
  <c r="BC17" i="1"/>
  <c r="BC18" i="1" s="1"/>
  <c r="BC15" i="1"/>
  <c r="BC16" i="1" s="1"/>
  <c r="BC14" i="1"/>
  <c r="BC24" i="1"/>
  <c r="BC30" i="1"/>
  <c r="BC36" i="1"/>
  <c r="BC61" i="1" l="1"/>
  <c r="BC38" i="1"/>
  <c r="BC26" i="1"/>
  <c r="BC37" i="1"/>
  <c r="BC27" i="1"/>
  <c r="BC25" i="1"/>
  <c r="BB61" i="1"/>
  <c r="AZ13" i="1"/>
  <c r="BA13" i="1"/>
  <c r="BB13" i="1"/>
  <c r="BC33" i="1" l="1"/>
  <c r="BB14" i="1"/>
  <c r="O25" i="55" l="1"/>
  <c r="BB21" i="1"/>
  <c r="BB22" i="1" s="1"/>
  <c r="BB19" i="1"/>
  <c r="BB20" i="1" s="1"/>
  <c r="BB17" i="1"/>
  <c r="BB18" i="1" s="1"/>
  <c r="BB15" i="1"/>
  <c r="BB16" i="1" s="1"/>
  <c r="BB24" i="1"/>
  <c r="BB30" i="1"/>
  <c r="BB36" i="1"/>
  <c r="O13" i="55" l="1"/>
  <c r="F7" i="55" s="1"/>
  <c r="O14" i="55"/>
  <c r="F8" i="55" s="1"/>
  <c r="O15" i="55"/>
  <c r="F9" i="55" s="1"/>
  <c r="O12" i="55"/>
  <c r="F6" i="55" s="1"/>
  <c r="BB26" i="1"/>
  <c r="BB37" i="1"/>
  <c r="BB38" i="1"/>
  <c r="BB28" i="1"/>
  <c r="BB27" i="1"/>
  <c r="BB25" i="1"/>
  <c r="AQ17" i="1"/>
  <c r="BB33" i="1" l="1"/>
  <c r="P25" i="55"/>
  <c r="Q25" i="55"/>
  <c r="R25" i="55"/>
  <c r="S25" i="55"/>
  <c r="T25" i="55"/>
  <c r="U25" i="55"/>
  <c r="V25" i="55"/>
  <c r="W25" i="55"/>
  <c r="X25" i="55"/>
  <c r="Y25" i="55"/>
  <c r="Z25" i="55"/>
  <c r="AA25" i="55"/>
  <c r="AC25" i="55"/>
  <c r="AD25" i="55"/>
  <c r="AE25" i="55"/>
  <c r="AF25" i="55"/>
  <c r="P13" i="55" l="1"/>
  <c r="P12" i="55"/>
  <c r="P15" i="55"/>
  <c r="P14" i="55"/>
  <c r="P17" i="55" l="1"/>
  <c r="AU21" i="1"/>
  <c r="AU22" i="1" s="1"/>
  <c r="AU19" i="1"/>
  <c r="AU20" i="1" s="1"/>
  <c r="AU17" i="1"/>
  <c r="AU18" i="1" s="1"/>
  <c r="AU15" i="1"/>
  <c r="AU16" i="1" s="1"/>
  <c r="AU13" i="1"/>
  <c r="AU14" i="1" s="1"/>
  <c r="AU25" i="1" s="1"/>
  <c r="AU24" i="1"/>
  <c r="AU30" i="1"/>
  <c r="AU31" i="1"/>
  <c r="AU36" i="1"/>
  <c r="AV21" i="1"/>
  <c r="AV22" i="1" s="1"/>
  <c r="AV19" i="1"/>
  <c r="AV20" i="1" s="1"/>
  <c r="AV17" i="1"/>
  <c r="AV18" i="1" s="1"/>
  <c r="AV15" i="1"/>
  <c r="AV16" i="1" s="1"/>
  <c r="AV13" i="1"/>
  <c r="AV14" i="1" s="1"/>
  <c r="AV36" i="1"/>
  <c r="AV31" i="1"/>
  <c r="AV30" i="1"/>
  <c r="AV24" i="1"/>
  <c r="AW21" i="1"/>
  <c r="AW22" i="1" s="1"/>
  <c r="AW19" i="1"/>
  <c r="AW20" i="1" s="1"/>
  <c r="AW17" i="1"/>
  <c r="AW18" i="1" s="1"/>
  <c r="AW15" i="1"/>
  <c r="AW16" i="1" s="1"/>
  <c r="AW13" i="1"/>
  <c r="AW14" i="1" s="1"/>
  <c r="AW24" i="1"/>
  <c r="AW30" i="1"/>
  <c r="AW31" i="1"/>
  <c r="AW36" i="1"/>
  <c r="AX21" i="1"/>
  <c r="AX22" i="1" s="1"/>
  <c r="AX19" i="1"/>
  <c r="AX20" i="1" s="1"/>
  <c r="AX17" i="1"/>
  <c r="AX18" i="1" s="1"/>
  <c r="AX15" i="1"/>
  <c r="AX16" i="1" s="1"/>
  <c r="AX13" i="1"/>
  <c r="AX14" i="1" s="1"/>
  <c r="AX25" i="1" s="1"/>
  <c r="AX24" i="1"/>
  <c r="AX30" i="1"/>
  <c r="AX31" i="1"/>
  <c r="AX36" i="1"/>
  <c r="AY21" i="1"/>
  <c r="AY22" i="1" s="1"/>
  <c r="AY19" i="1"/>
  <c r="AY20" i="1" s="1"/>
  <c r="AY17" i="1"/>
  <c r="AY18" i="1" s="1"/>
  <c r="AY15" i="1"/>
  <c r="AY16" i="1" s="1"/>
  <c r="AY13" i="1"/>
  <c r="AY14" i="1" s="1"/>
  <c r="BA21" i="1"/>
  <c r="BA22" i="1" s="1"/>
  <c r="BA19" i="1"/>
  <c r="BA20" i="1" s="1"/>
  <c r="BA17" i="1"/>
  <c r="BA18" i="1" s="1"/>
  <c r="BA15" i="1"/>
  <c r="BA16" i="1" s="1"/>
  <c r="BA14" i="1"/>
  <c r="AZ21" i="1"/>
  <c r="AZ22" i="1" s="1"/>
  <c r="AZ19" i="1"/>
  <c r="AZ20" i="1" s="1"/>
  <c r="AZ15" i="1"/>
  <c r="AZ16" i="1" s="1"/>
  <c r="AY24" i="1"/>
  <c r="AY30" i="1"/>
  <c r="AY31" i="1"/>
  <c r="AY36" i="1"/>
  <c r="AZ17" i="1"/>
  <c r="AZ18" i="1" s="1"/>
  <c r="AZ14" i="1"/>
  <c r="AZ24" i="1"/>
  <c r="AZ30" i="1"/>
  <c r="AZ31" i="1"/>
  <c r="AZ36" i="1"/>
  <c r="BA24" i="1"/>
  <c r="BA30" i="1"/>
  <c r="BA31" i="1"/>
  <c r="BA36" i="1"/>
  <c r="AU37" i="1" l="1"/>
  <c r="AU26" i="1"/>
  <c r="AU38" i="1"/>
  <c r="AU28" i="1"/>
  <c r="AU27" i="1"/>
  <c r="AV38" i="1"/>
  <c r="AV26" i="1"/>
  <c r="AV37" i="1"/>
  <c r="AV28" i="1"/>
  <c r="AV25" i="1"/>
  <c r="AW26" i="1"/>
  <c r="AW27" i="1"/>
  <c r="AW25" i="1"/>
  <c r="AW28" i="1"/>
  <c r="AW38" i="1"/>
  <c r="AX37" i="1"/>
  <c r="AX26" i="1"/>
  <c r="AX38" i="1"/>
  <c r="AX28" i="1"/>
  <c r="AX27" i="1"/>
  <c r="AY25" i="1"/>
  <c r="BA25" i="1"/>
  <c r="BA27" i="1"/>
  <c r="BA28" i="1"/>
  <c r="BA26" i="1"/>
  <c r="BA38" i="1"/>
  <c r="AY26" i="1"/>
  <c r="AY27" i="1"/>
  <c r="AY28" i="1"/>
  <c r="AY38" i="1"/>
  <c r="AZ26" i="1"/>
  <c r="AZ37" i="1"/>
  <c r="AZ38" i="1"/>
  <c r="AZ28" i="1"/>
  <c r="AZ27" i="1"/>
  <c r="AZ25" i="1"/>
  <c r="B11" i="1"/>
  <c r="C11" i="1" s="1"/>
  <c r="H7" i="1"/>
  <c r="I7" i="1" s="1"/>
  <c r="F7" i="1"/>
  <c r="G7" i="1" s="1"/>
  <c r="AH36" i="1"/>
  <c r="AH30" i="1"/>
  <c r="AH24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H28" i="1" s="1"/>
  <c r="AG21" i="1"/>
  <c r="AF21" i="1"/>
  <c r="AE21" i="1"/>
  <c r="AD21" i="1"/>
  <c r="AC21" i="1"/>
  <c r="AB21" i="1"/>
  <c r="AA21" i="1"/>
  <c r="Z21" i="1"/>
  <c r="Y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H27" i="1" s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Q17" i="1"/>
  <c r="P17" i="1"/>
  <c r="O17" i="1"/>
  <c r="N17" i="1"/>
  <c r="M17" i="1"/>
  <c r="L17" i="1"/>
  <c r="K17" i="1"/>
  <c r="J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U13" i="1"/>
  <c r="T13" i="1"/>
  <c r="S13" i="1"/>
  <c r="R13" i="1"/>
  <c r="Q13" i="1"/>
  <c r="P13" i="1"/>
  <c r="O13" i="1"/>
  <c r="N13" i="1"/>
  <c r="M13" i="1"/>
  <c r="L13" i="1"/>
  <c r="K13" i="1"/>
  <c r="J13" i="1"/>
  <c r="D7" i="1"/>
  <c r="E7" i="1" s="1"/>
  <c r="AU33" i="1" l="1"/>
  <c r="AV27" i="1"/>
  <c r="AV33" i="1" s="1"/>
  <c r="AW33" i="1"/>
  <c r="AW37" i="1"/>
  <c r="AX33" i="1"/>
  <c r="BA33" i="1"/>
  <c r="BA37" i="1"/>
  <c r="AZ33" i="1"/>
  <c r="AY33" i="1"/>
  <c r="AY37" i="1"/>
  <c r="T13" i="55" l="1"/>
  <c r="T14" i="55" l="1"/>
  <c r="T15" i="55"/>
  <c r="Q13" i="55"/>
  <c r="T12" i="55"/>
  <c r="T17" i="55"/>
  <c r="Q12" i="55"/>
  <c r="Q15" i="55"/>
  <c r="Q14" i="55"/>
  <c r="Q17" i="55"/>
  <c r="R13" i="55" l="1"/>
  <c r="R12" i="55"/>
  <c r="R15" i="55"/>
  <c r="R14" i="55"/>
  <c r="R17" i="55"/>
  <c r="S12" i="55" l="1"/>
  <c r="S13" i="55"/>
  <c r="S14" i="55"/>
  <c r="S15" i="55"/>
  <c r="S17" i="55"/>
  <c r="U15" i="55" l="1"/>
  <c r="U14" i="55"/>
  <c r="U13" i="55"/>
  <c r="U12" i="55"/>
  <c r="U17" i="55"/>
  <c r="V13" i="55" l="1"/>
  <c r="V14" i="55"/>
  <c r="V15" i="55"/>
  <c r="V12" i="55"/>
  <c r="V17" i="55"/>
  <c r="AT18" i="1"/>
  <c r="AT17" i="1"/>
  <c r="AT14" i="1"/>
  <c r="AT13" i="1"/>
  <c r="AT24" i="1"/>
  <c r="AT28" i="1"/>
  <c r="AT30" i="1"/>
  <c r="AT31" i="1"/>
  <c r="AT36" i="1"/>
  <c r="AT25" i="1" l="1"/>
  <c r="AT37" i="1"/>
  <c r="AT26" i="1"/>
  <c r="AT27" i="1"/>
  <c r="W13" i="55"/>
  <c r="W15" i="55"/>
  <c r="AT38" i="1"/>
  <c r="W12" i="55"/>
  <c r="W14" i="55"/>
  <c r="W17" i="55"/>
  <c r="AS28" i="1"/>
  <c r="AS18" i="1"/>
  <c r="AS17" i="1"/>
  <c r="AS14" i="1"/>
  <c r="AS37" i="1" s="1"/>
  <c r="AS13" i="1"/>
  <c r="AS24" i="1"/>
  <c r="AS30" i="1"/>
  <c r="AS31" i="1"/>
  <c r="AS36" i="1"/>
  <c r="AT33" i="1" l="1"/>
  <c r="AS25" i="1"/>
  <c r="X14" i="55"/>
  <c r="X15" i="55"/>
  <c r="AS26" i="1"/>
  <c r="AS27" i="1"/>
  <c r="X13" i="55"/>
  <c r="X12" i="55"/>
  <c r="X17" i="55"/>
  <c r="AS38" i="1"/>
  <c r="AR18" i="1"/>
  <c r="AR17" i="1"/>
  <c r="AR14" i="1"/>
  <c r="AR13" i="1"/>
  <c r="AR24" i="1"/>
  <c r="AR30" i="1"/>
  <c r="AR31" i="1"/>
  <c r="AR36" i="1"/>
  <c r="AR25" i="1" l="1"/>
  <c r="AS33" i="1"/>
  <c r="AR37" i="1"/>
  <c r="AR28" i="1"/>
  <c r="Y13" i="55"/>
  <c r="Y12" i="55"/>
  <c r="Y15" i="55"/>
  <c r="Y14" i="55"/>
  <c r="AR26" i="1"/>
  <c r="AR27" i="1"/>
  <c r="Y17" i="55"/>
  <c r="AR38" i="1"/>
  <c r="AQ28" i="1"/>
  <c r="AQ18" i="1"/>
  <c r="AQ14" i="1"/>
  <c r="AQ13" i="1"/>
  <c r="AQ24" i="1"/>
  <c r="AQ30" i="1"/>
  <c r="AQ31" i="1"/>
  <c r="AQ36" i="1"/>
  <c r="AQ25" i="1" l="1"/>
  <c r="AQ37" i="1"/>
  <c r="AR33" i="1"/>
  <c r="AQ26" i="1"/>
  <c r="AQ27" i="1"/>
  <c r="Z13" i="55"/>
  <c r="Z14" i="55"/>
  <c r="Z12" i="55"/>
  <c r="Z15" i="55"/>
  <c r="Z17" i="55"/>
  <c r="AQ38" i="1"/>
  <c r="AL31" i="1"/>
  <c r="AM31" i="1"/>
  <c r="AN31" i="1"/>
  <c r="AO31" i="1"/>
  <c r="AP31" i="1"/>
  <c r="AK31" i="1"/>
  <c r="AP18" i="1"/>
  <c r="AP17" i="1"/>
  <c r="AP14" i="1"/>
  <c r="AP13" i="1"/>
  <c r="AO13" i="1"/>
  <c r="AO14" i="1"/>
  <c r="AO17" i="1"/>
  <c r="AO18" i="1"/>
  <c r="AO24" i="1"/>
  <c r="AP24" i="1"/>
  <c r="AO30" i="1"/>
  <c r="AP30" i="1"/>
  <c r="AO36" i="1"/>
  <c r="AP36" i="1"/>
  <c r="AB12" i="55"/>
  <c r="AB13" i="55"/>
  <c r="AB14" i="55"/>
  <c r="AB15" i="55"/>
  <c r="AB17" i="55"/>
  <c r="AQ33" i="1" l="1"/>
  <c r="AP25" i="1"/>
  <c r="AA12" i="55"/>
  <c r="AA13" i="55"/>
  <c r="AP26" i="1"/>
  <c r="AP27" i="1"/>
  <c r="AA14" i="55"/>
  <c r="AA15" i="55"/>
  <c r="AP28" i="1"/>
  <c r="AA17" i="55"/>
  <c r="AO25" i="1"/>
  <c r="AO26" i="1"/>
  <c r="AO27" i="1"/>
  <c r="AO37" i="1"/>
  <c r="AO28" i="1"/>
  <c r="AP37" i="1"/>
  <c r="AP38" i="1"/>
  <c r="AO38" i="1"/>
  <c r="AN28" i="1"/>
  <c r="AN18" i="1"/>
  <c r="AN17" i="1"/>
  <c r="AN14" i="1"/>
  <c r="AN13" i="1"/>
  <c r="AM28" i="1"/>
  <c r="AM18" i="1"/>
  <c r="AM17" i="1"/>
  <c r="AM14" i="1"/>
  <c r="AM13" i="1"/>
  <c r="AM27" i="1"/>
  <c r="AM24" i="1"/>
  <c r="AN24" i="1"/>
  <c r="AM30" i="1"/>
  <c r="AN30" i="1"/>
  <c r="AM36" i="1"/>
  <c r="AN36" i="1"/>
  <c r="AP33" i="1" l="1"/>
  <c r="AN37" i="1"/>
  <c r="AM37" i="1"/>
  <c r="AM26" i="1"/>
  <c r="AN25" i="1"/>
  <c r="AN27" i="1"/>
  <c r="Z19" i="55"/>
  <c r="Z20" i="55"/>
  <c r="AN26" i="1"/>
  <c r="AO33" i="1"/>
  <c r="AM25" i="1"/>
  <c r="AN38" i="1"/>
  <c r="AM38" i="1"/>
  <c r="AC14" i="55"/>
  <c r="AC13" i="55"/>
  <c r="AC12" i="55"/>
  <c r="AC15" i="55"/>
  <c r="AC17" i="55"/>
  <c r="AM33" i="1" l="1"/>
  <c r="AN33" i="1"/>
  <c r="Y20" i="55"/>
  <c r="Y19" i="55"/>
  <c r="AD17" i="55"/>
  <c r="AD14" i="55"/>
  <c r="AD12" i="55"/>
  <c r="AD13" i="55"/>
  <c r="AD15" i="55"/>
  <c r="AL18" i="1"/>
  <c r="AL17" i="1"/>
  <c r="AL14" i="1"/>
  <c r="AL37" i="1" s="1"/>
  <c r="AL13" i="1"/>
  <c r="AL28" i="1"/>
  <c r="AL24" i="1"/>
  <c r="AL30" i="1"/>
  <c r="AL36" i="1"/>
  <c r="AL25" i="1" l="1"/>
  <c r="X20" i="55"/>
  <c r="X19" i="55"/>
  <c r="AL26" i="1"/>
  <c r="AL27" i="1"/>
  <c r="AL38" i="1"/>
  <c r="AL33" i="1" l="1"/>
  <c r="W19" i="55"/>
  <c r="W20" i="55"/>
  <c r="V19" i="55" l="1"/>
  <c r="V20" i="55"/>
  <c r="AE13" i="55"/>
  <c r="AE15" i="55"/>
  <c r="AE14" i="55"/>
  <c r="AE12" i="55"/>
  <c r="AE17" i="55"/>
  <c r="U19" i="55" l="1"/>
  <c r="U20" i="55"/>
  <c r="AF13" i="55"/>
  <c r="AF14" i="55"/>
  <c r="AF12" i="55"/>
  <c r="AF15" i="55"/>
  <c r="AF17" i="55"/>
  <c r="AK18" i="1"/>
  <c r="AK17" i="1"/>
  <c r="AK14" i="1"/>
  <c r="AK13" i="1"/>
  <c r="AK24" i="1"/>
  <c r="AK30" i="1"/>
  <c r="AK36" i="1"/>
  <c r="AK25" i="1" l="1"/>
  <c r="T19" i="55"/>
  <c r="T20" i="55"/>
  <c r="S19" i="55"/>
  <c r="S20" i="55"/>
  <c r="AK27" i="1"/>
  <c r="AK37" i="1"/>
  <c r="AK28" i="1"/>
  <c r="AK26" i="1"/>
  <c r="AK38" i="1"/>
  <c r="AJ18" i="1"/>
  <c r="AJ17" i="1"/>
  <c r="AJ14" i="1"/>
  <c r="AJ37" i="1" s="1"/>
  <c r="AJ13" i="1"/>
  <c r="AJ24" i="1"/>
  <c r="AJ30" i="1"/>
  <c r="AJ36" i="1"/>
  <c r="AJ25" i="1" l="1"/>
  <c r="R19" i="55"/>
  <c r="R20" i="55"/>
  <c r="AJ26" i="1"/>
  <c r="AJ28" i="1"/>
  <c r="AJ27" i="1"/>
  <c r="AK33" i="1"/>
  <c r="AJ38" i="1"/>
  <c r="AI18" i="1"/>
  <c r="AI17" i="1"/>
  <c r="AI14" i="1"/>
  <c r="AI13" i="1"/>
  <c r="AI24" i="1"/>
  <c r="AI30" i="1"/>
  <c r="AI36" i="1"/>
  <c r="AJ33" i="1" l="1"/>
  <c r="AI25" i="1"/>
  <c r="Q19" i="55"/>
  <c r="Q20" i="55"/>
  <c r="AI27" i="1"/>
  <c r="AI37" i="1"/>
  <c r="AI28" i="1"/>
  <c r="AI26" i="1"/>
  <c r="AI38" i="1"/>
  <c r="AH18" i="1"/>
  <c r="AH17" i="1"/>
  <c r="AH14" i="1"/>
  <c r="AH37" i="1" s="1"/>
  <c r="AH13" i="1"/>
  <c r="AI33" i="1" l="1"/>
  <c r="P20" i="55"/>
  <c r="P19" i="55"/>
  <c r="AH25" i="1"/>
  <c r="AH38" i="1"/>
  <c r="AH26" i="1"/>
  <c r="AH33" i="1" s="1"/>
  <c r="AG18" i="1"/>
  <c r="AG17" i="1"/>
  <c r="AG14" i="1"/>
  <c r="AG13" i="1"/>
  <c r="AG24" i="1"/>
  <c r="AG30" i="1"/>
  <c r="AG36" i="1"/>
  <c r="AG25" i="1" l="1"/>
  <c r="O17" i="55"/>
  <c r="F3" i="55" s="1"/>
  <c r="O19" i="55"/>
  <c r="O20" i="55"/>
  <c r="AG37" i="1"/>
  <c r="AG26" i="1"/>
  <c r="AG27" i="1"/>
  <c r="AG28" i="1"/>
  <c r="AG38" i="1"/>
  <c r="AF18" i="1"/>
  <c r="AF17" i="1"/>
  <c r="AF14" i="1"/>
  <c r="AF13" i="1"/>
  <c r="AF24" i="1"/>
  <c r="AF28" i="1"/>
  <c r="AF30" i="1"/>
  <c r="AF36" i="1"/>
  <c r="AF25" i="1" l="1"/>
  <c r="AG33" i="1"/>
  <c r="AF37" i="1"/>
  <c r="AF26" i="1"/>
  <c r="AF27" i="1"/>
  <c r="AF38" i="1"/>
  <c r="AF33" i="1"/>
  <c r="AE18" i="1"/>
  <c r="AE17" i="1"/>
  <c r="AE14" i="1"/>
  <c r="AE13" i="1"/>
  <c r="AE24" i="1"/>
  <c r="AE28" i="1"/>
  <c r="AE30" i="1"/>
  <c r="AE36" i="1"/>
  <c r="AE25" i="1" l="1"/>
  <c r="AE37" i="1"/>
  <c r="AE26" i="1"/>
  <c r="AE27" i="1"/>
  <c r="AE38" i="1"/>
  <c r="AD18" i="1"/>
  <c r="AD17" i="1"/>
  <c r="AD14" i="1"/>
  <c r="AD13" i="1"/>
  <c r="AD24" i="1"/>
  <c r="AD28" i="1"/>
  <c r="AD30" i="1"/>
  <c r="AD36" i="1"/>
  <c r="AD25" i="1" l="1"/>
  <c r="AE33" i="1"/>
  <c r="AD37" i="1"/>
  <c r="AD26" i="1"/>
  <c r="AD27" i="1"/>
  <c r="AD38" i="1"/>
  <c r="AC18" i="1"/>
  <c r="AC17" i="1"/>
  <c r="AC14" i="1"/>
  <c r="AC13" i="1"/>
  <c r="AD33" i="1" l="1"/>
  <c r="AC37" i="1"/>
  <c r="AC38" i="1"/>
  <c r="AB18" i="1"/>
  <c r="AB17" i="1"/>
  <c r="AB14" i="1"/>
  <c r="AB37" i="1" s="1"/>
  <c r="AB13" i="1"/>
  <c r="AB38" i="1" s="1"/>
  <c r="AB28" i="1" l="1"/>
  <c r="AC28" i="1"/>
  <c r="AA28" i="1"/>
  <c r="AA18" i="1"/>
  <c r="AA17" i="1"/>
  <c r="AA14" i="1"/>
  <c r="AA13" i="1"/>
  <c r="AA38" i="1" s="1"/>
  <c r="AA37" i="1" l="1"/>
  <c r="Y28" i="1"/>
  <c r="Z28" i="1"/>
  <c r="Z18" i="1"/>
  <c r="Z17" i="1"/>
  <c r="Z14" i="1"/>
  <c r="Z37" i="1" s="1"/>
  <c r="Z13" i="1"/>
  <c r="Z38" i="1" l="1"/>
  <c r="Y18" i="1"/>
  <c r="Y17" i="1"/>
  <c r="Y14" i="1"/>
  <c r="Y13" i="1"/>
  <c r="Y38" i="1" s="1"/>
  <c r="Z25" i="1"/>
  <c r="AA25" i="1"/>
  <c r="AB25" i="1"/>
  <c r="AC25" i="1"/>
  <c r="Z26" i="1"/>
  <c r="AA26" i="1"/>
  <c r="AB26" i="1"/>
  <c r="AC26" i="1"/>
  <c r="Z27" i="1"/>
  <c r="AA27" i="1"/>
  <c r="AB27" i="1"/>
  <c r="AC27" i="1"/>
  <c r="AC33" i="1" l="1"/>
  <c r="AA33" i="1"/>
  <c r="Y37" i="1"/>
  <c r="AB33" i="1"/>
  <c r="Y26" i="1"/>
  <c r="Z33" i="1"/>
  <c r="Y25" i="1"/>
  <c r="Y27" i="1"/>
  <c r="X36" i="1"/>
  <c r="Y36" i="1"/>
  <c r="Z36" i="1"/>
  <c r="AA36" i="1"/>
  <c r="AB36" i="1"/>
  <c r="AC36" i="1"/>
  <c r="X30" i="1"/>
  <c r="Y30" i="1"/>
  <c r="Z30" i="1"/>
  <c r="AA30" i="1"/>
  <c r="AB30" i="1"/>
  <c r="AC30" i="1"/>
  <c r="X24" i="1"/>
  <c r="Y24" i="1"/>
  <c r="Z24" i="1"/>
  <c r="AA24" i="1"/>
  <c r="AB24" i="1"/>
  <c r="AC24" i="1"/>
  <c r="X18" i="1"/>
  <c r="X17" i="1"/>
  <c r="X14" i="1"/>
  <c r="X13" i="1"/>
  <c r="X27" i="1" l="1"/>
  <c r="Y33" i="1"/>
  <c r="X37" i="1"/>
  <c r="X26" i="1"/>
  <c r="X38" i="1"/>
  <c r="X25" i="1"/>
  <c r="W18" i="1"/>
  <c r="W17" i="1"/>
  <c r="W14" i="1"/>
  <c r="W13" i="1"/>
  <c r="X33" i="1" l="1"/>
  <c r="V14" i="1"/>
  <c r="V13" i="1"/>
  <c r="V18" i="1"/>
  <c r="V17" i="1"/>
  <c r="U18" i="1" l="1"/>
  <c r="U17" i="1"/>
  <c r="U14" i="1"/>
  <c r="T18" i="1" l="1"/>
  <c r="T17" i="1"/>
  <c r="T14" i="1"/>
  <c r="E2" i="1"/>
  <c r="S18" i="1" l="1"/>
  <c r="S17" i="1"/>
  <c r="S14" i="1"/>
  <c r="R17" i="1" l="1"/>
  <c r="R18" i="1"/>
  <c r="R14" i="1"/>
  <c r="Q18" i="1" l="1"/>
  <c r="Q14" i="1"/>
  <c r="P18" i="1" l="1"/>
  <c r="P14" i="1"/>
  <c r="O18" i="1" l="1"/>
  <c r="O14" i="1"/>
  <c r="N18" i="1" l="1"/>
  <c r="N14" i="1"/>
  <c r="M18" i="1" l="1"/>
  <c r="M14" i="1"/>
  <c r="L18" i="1" l="1"/>
  <c r="L14" i="1"/>
  <c r="K18" i="1" l="1"/>
  <c r="K14" i="1"/>
  <c r="J18" i="1" l="1"/>
  <c r="J14" i="1"/>
  <c r="K36" i="1" l="1"/>
  <c r="J36" i="1"/>
  <c r="M30" i="1" l="1"/>
  <c r="N30" i="1"/>
  <c r="O30" i="1"/>
  <c r="P30" i="1"/>
  <c r="Q30" i="1"/>
  <c r="R30" i="1"/>
  <c r="S30" i="1"/>
  <c r="T30" i="1"/>
  <c r="U30" i="1"/>
  <c r="V30" i="1"/>
  <c r="W30" i="1"/>
  <c r="N24" i="1"/>
  <c r="O24" i="1"/>
  <c r="P24" i="1"/>
  <c r="Q24" i="1"/>
  <c r="R24" i="1"/>
  <c r="S24" i="1"/>
  <c r="T24" i="1"/>
  <c r="U24" i="1"/>
  <c r="V24" i="1"/>
  <c r="W24" i="1"/>
  <c r="M24" i="1"/>
  <c r="K30" i="1"/>
  <c r="J30" i="1"/>
  <c r="K24" i="1"/>
  <c r="J24" i="1"/>
  <c r="M36" i="1" l="1"/>
  <c r="N36" i="1"/>
  <c r="O36" i="1"/>
  <c r="P36" i="1"/>
  <c r="Q36" i="1"/>
  <c r="R36" i="1"/>
  <c r="S36" i="1"/>
  <c r="T36" i="1"/>
  <c r="U36" i="1"/>
  <c r="V36" i="1"/>
  <c r="W36" i="1"/>
  <c r="L36" i="1"/>
  <c r="L30" i="1"/>
  <c r="L24" i="1"/>
  <c r="L38" i="1" l="1"/>
  <c r="M38" i="1"/>
  <c r="N38" i="1"/>
  <c r="O38" i="1"/>
  <c r="P38" i="1"/>
  <c r="Q38" i="1"/>
  <c r="R38" i="1"/>
  <c r="S38" i="1"/>
  <c r="T38" i="1"/>
  <c r="U38" i="1"/>
  <c r="V38" i="1"/>
  <c r="W38" i="1"/>
  <c r="L37" i="1"/>
  <c r="M37" i="1"/>
  <c r="N37" i="1"/>
  <c r="O37" i="1"/>
  <c r="P37" i="1"/>
  <c r="Q37" i="1"/>
  <c r="R37" i="1"/>
  <c r="S37" i="1"/>
  <c r="T37" i="1"/>
  <c r="U37" i="1"/>
  <c r="V37" i="1"/>
  <c r="W37" i="1"/>
  <c r="J38" i="1"/>
  <c r="L25" i="1"/>
  <c r="K38" i="1"/>
  <c r="M25" i="1"/>
  <c r="N25" i="1"/>
  <c r="O25" i="1"/>
  <c r="P25" i="1"/>
  <c r="Q25" i="1"/>
  <c r="R25" i="1"/>
  <c r="S25" i="1"/>
  <c r="T25" i="1"/>
  <c r="U25" i="1"/>
  <c r="V25" i="1"/>
  <c r="W25" i="1"/>
  <c r="L26" i="1"/>
  <c r="M26" i="1"/>
  <c r="N26" i="1"/>
  <c r="O26" i="1"/>
  <c r="P26" i="1"/>
  <c r="Q26" i="1"/>
  <c r="R26" i="1"/>
  <c r="S26" i="1"/>
  <c r="T26" i="1"/>
  <c r="U26" i="1"/>
  <c r="V26" i="1"/>
  <c r="W26" i="1"/>
  <c r="L27" i="1"/>
  <c r="M27" i="1"/>
  <c r="N27" i="1"/>
  <c r="O27" i="1"/>
  <c r="P27" i="1"/>
  <c r="Q27" i="1"/>
  <c r="R27" i="1"/>
  <c r="S27" i="1"/>
  <c r="T27" i="1"/>
  <c r="U27" i="1"/>
  <c r="V27" i="1"/>
  <c r="W27" i="1"/>
  <c r="K37" i="1"/>
  <c r="J37" i="1"/>
  <c r="P33" i="1" l="1"/>
  <c r="V33" i="1"/>
  <c r="T33" i="1"/>
  <c r="O33" i="1"/>
  <c r="N33" i="1"/>
  <c r="L33" i="1"/>
  <c r="K27" i="1"/>
  <c r="K25" i="1"/>
  <c r="W33" i="1"/>
  <c r="S33" i="1"/>
  <c r="R33" i="1"/>
  <c r="J27" i="1"/>
  <c r="U33" i="1"/>
  <c r="Q33" i="1"/>
  <c r="M33" i="1"/>
  <c r="K26" i="1"/>
  <c r="J26" i="1"/>
  <c r="J25" i="1"/>
  <c r="K33" i="1" l="1"/>
  <c r="J33" i="1"/>
  <c r="N19" i="55"/>
  <c r="N20" i="55"/>
  <c r="M19" i="55" l="1"/>
  <c r="M20" i="55"/>
  <c r="L20" i="55" l="1"/>
  <c r="L19" i="55"/>
  <c r="K19" i="55" l="1"/>
  <c r="K20" i="55"/>
  <c r="J19" i="55" l="1"/>
  <c r="J20" i="55"/>
  <c r="I19" i="55" l="1"/>
  <c r="I20" i="55"/>
  <c r="E4" i="55"/>
  <c r="E5" i="55"/>
  <c r="H19" i="55" l="1"/>
  <c r="H20" i="55"/>
  <c r="G4" i="55"/>
  <c r="G5" i="55"/>
</calcChain>
</file>

<file path=xl/sharedStrings.xml><?xml version="1.0" encoding="utf-8"?>
<sst xmlns="http://schemas.openxmlformats.org/spreadsheetml/2006/main" count="69714" uniqueCount="1554">
  <si>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</si>
  <si>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</si>
  <si>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</si>
  <si>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</si>
  <si>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</si>
  <si>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</si>
  <si>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</si>
  <si>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</si>
  <si>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</si>
  <si>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</si>
  <si>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</si>
  <si>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</si>
  <si>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</si>
  <si>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</si>
  <si>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</si>
  <si>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</si>
  <si>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</si>
  <si>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</si>
  <si>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</si>
  <si>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</si>
  <si>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</si>
  <si>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</si>
  <si>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</si>
  <si>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</si>
  <si>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</si>
  <si>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</si>
  <si>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</si>
  <si>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</si>
  <si>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</si>
  <si>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</si>
  <si>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</si>
  <si>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</si>
  <si>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</si>
  <si>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</si>
  <si>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</si>
  <si>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</si>
  <si>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</si>
  <si>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</si>
  <si>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</si>
  <si>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</si>
  <si>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</si>
  <si>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</si>
  <si>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</si>
  <si>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</si>
  <si>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</si>
  <si>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</si>
  <si>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</si>
  <si>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</si>
  <si>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</si>
  <si>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</si>
  <si>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</si>
  <si>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</si>
  <si>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</si>
  <si>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</si>
  <si>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</si>
  <si>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</si>
  <si>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</si>
  <si>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</si>
  <si>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</si>
  <si>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</si>
  <si>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</si>
  <si>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</si>
  <si>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</si>
  <si>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</si>
  <si>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</si>
  <si>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</si>
  <si>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</si>
  <si>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</si>
  <si>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</si>
  <si>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</si>
  <si>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</si>
  <si>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</si>
  <si>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</si>
  <si>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</si>
  <si>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</si>
  <si>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</si>
  <si>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</si>
  <si>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</si>
  <si>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</si>
  <si>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</si>
  <si>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</si>
  <si>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</si>
  <si>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</si>
  <si>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</si>
  <si>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</si>
  <si>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</si>
  <si>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</si>
  <si>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</si>
  <si>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</si>
  <si>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</si>
  <si>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</si>
  <si>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</si>
  <si>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</si>
  <si>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</si>
  <si>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</si>
  <si>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</si>
  <si>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</si>
  <si>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</si>
  <si>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</si>
  <si>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</si>
  <si>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</si>
  <si>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</si>
  <si>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</si>
  <si>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</si>
  <si>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</si>
  <si>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</si>
  <si>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</si>
  <si>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</si>
  <si>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</si>
  <si>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</si>
  <si>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</si>
  <si>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</si>
  <si>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</si>
  <si>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</si>
  <si>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</si>
  <si>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</si>
  <si>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</si>
  <si>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</si>
  <si>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</si>
  <si>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</si>
  <si>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</si>
  <si>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</si>
  <si>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</si>
  <si>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</si>
  <si>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</si>
  <si>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</si>
  <si>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</si>
  <si>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</si>
  <si>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</si>
  <si>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</si>
  <si>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</si>
  <si>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</si>
  <si>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</si>
  <si>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</si>
  <si>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</si>
  <si>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</si>
  <si>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</si>
  <si>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</si>
  <si>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</si>
  <si>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</si>
  <si>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</si>
  <si>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</si>
  <si>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</si>
  <si>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</si>
  <si>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</si>
  <si>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</si>
  <si>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</si>
  <si>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</si>
  <si>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</si>
  <si>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</si>
  <si>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</si>
  <si>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</si>
  <si>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</si>
  <si>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</si>
  <si>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</si>
  <si>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</si>
  <si>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</si>
  <si>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</si>
  <si>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</si>
  <si>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</si>
  <si>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</si>
  <si>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</si>
  <si>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</si>
  <si>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</si>
  <si>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</si>
  <si>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</si>
  <si>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</si>
  <si>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</si>
  <si>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</si>
  <si>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</si>
  <si>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</si>
  <si>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</si>
  <si>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</si>
  <si>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</si>
  <si>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</si>
  <si>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</si>
  <si>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</si>
  <si>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</si>
  <si>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</si>
  <si>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</si>
  <si>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</si>
  <si>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</si>
  <si>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</si>
  <si>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</si>
  <si>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</si>
  <si>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</si>
  <si>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</si>
  <si>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</si>
  <si>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</si>
  <si>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</si>
  <si>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</si>
  <si>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</si>
  <si>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</si>
  <si>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</si>
  <si>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</si>
  <si>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</si>
  <si>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</si>
  <si>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</si>
  <si>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</si>
  <si>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</si>
  <si>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</si>
  <si>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</si>
  <si>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</si>
  <si>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</si>
  <si>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</si>
  <si>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</si>
  <si>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</si>
  <si>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</si>
  <si>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</si>
  <si>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</si>
  <si>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</si>
  <si>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</si>
  <si>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</si>
  <si>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</si>
  <si>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</si>
  <si>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</si>
  <si>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</si>
  <si>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</si>
  <si>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</si>
  <si>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</si>
  <si>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</si>
  <si>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</si>
  <si>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</si>
  <si>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</si>
  <si>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</si>
  <si>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</si>
  <si>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</si>
  <si>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</si>
  <si>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</si>
  <si>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</si>
  <si>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</si>
  <si>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</si>
  <si>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</si>
  <si>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</si>
  <si>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</si>
  <si>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</si>
  <si>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</si>
  <si>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</si>
  <si>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</si>
  <si>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</si>
  <si>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</si>
  <si>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</si>
  <si>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</si>
  <si>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</si>
  <si>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</si>
  <si>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</si>
  <si>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</si>
  <si>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</si>
  <si>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</si>
  <si>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</si>
  <si>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</si>
  <si>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</si>
  <si>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</si>
  <si>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</si>
  <si>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</si>
  <si>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</si>
  <si>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</si>
  <si>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</si>
  <si>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</si>
  <si>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</si>
  <si>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</si>
  <si>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</si>
  <si>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</si>
  <si>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</si>
  <si>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</si>
  <si>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</si>
  <si>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</si>
  <si>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</si>
  <si>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</si>
  <si>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</si>
  <si>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</si>
  <si>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</si>
  <si>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</si>
  <si>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</si>
  <si>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</si>
  <si>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</si>
  <si>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</si>
  <si>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</si>
  <si>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</si>
  <si>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</si>
  <si>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</si>
  <si>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</si>
  <si>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</si>
  <si>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</si>
  <si>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</si>
  <si>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</si>
  <si>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</si>
  <si>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</si>
  <si>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</si>
  <si>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</si>
  <si>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</si>
  <si>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</si>
  <si>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</si>
  <si>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</si>
  <si>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</si>
  <si>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</si>
  <si>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</si>
  <si>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</si>
  <si>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</si>
  <si>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</si>
  <si>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</si>
  <si>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</si>
  <si>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</si>
  <si>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</si>
  <si>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</si>
  <si>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</si>
  <si>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</si>
  <si>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</si>
  <si>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</si>
  <si>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</si>
  <si>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</si>
  <si>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</si>
  <si>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</si>
  <si>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</si>
  <si>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</si>
  <si>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</si>
  <si>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</si>
  <si>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</si>
  <si>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</si>
  <si>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</si>
  <si>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</si>
  <si>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</si>
  <si>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</si>
  <si>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</si>
  <si>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</si>
  <si>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</si>
  <si>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</si>
  <si>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</si>
  <si>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</si>
  <si>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</si>
  <si>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</si>
  <si>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</si>
  <si>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</si>
  <si>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</si>
  <si>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</si>
  <si>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</si>
  <si>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</si>
  <si>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</si>
  <si>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</si>
  <si>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</si>
  <si>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</si>
  <si>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</si>
  <si>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</si>
  <si>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</si>
  <si>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</si>
  <si>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</si>
  <si>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</si>
  <si>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</si>
  <si>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</si>
  <si>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</si>
  <si>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</si>
  <si>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</si>
  <si>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</si>
  <si>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</si>
  <si>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</si>
  <si>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</si>
  <si>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</si>
  <si>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</si>
  <si>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</si>
  <si>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</si>
  <si>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</si>
  <si>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</si>
  <si>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</si>
  <si>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</si>
  <si>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</si>
  <si>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</si>
  <si>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</si>
  <si>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</si>
  <si>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</si>
  <si>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</si>
  <si>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</si>
  <si>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</si>
  <si>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</si>
  <si>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</si>
  <si>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</si>
  <si>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</si>
  <si>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</si>
  <si>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</si>
  <si>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</si>
  <si>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</si>
  <si>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</si>
  <si>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</si>
  <si>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</si>
  <si>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</si>
  <si>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</si>
  <si>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</si>
  <si>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</si>
  <si>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</si>
  <si>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</si>
  <si>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</si>
  <si>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</si>
  <si>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</si>
  <si>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</si>
  <si>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</si>
  <si>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</si>
  <si>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</si>
  <si>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</si>
  <si>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</si>
  <si>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</si>
  <si>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</si>
  <si>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</si>
  <si>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</si>
  <si>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</si>
  <si>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</si>
  <si>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</si>
  <si>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</si>
  <si>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</si>
  <si>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</si>
  <si>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</si>
  <si>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</si>
  <si>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</si>
  <si>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</si>
  <si>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</si>
  <si>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</si>
  <si>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</si>
  <si>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</si>
  <si>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</si>
  <si>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</si>
  <si>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</si>
  <si>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</si>
  <si>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</si>
  <si>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</si>
  <si>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</si>
  <si>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</si>
  <si>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</si>
  <si>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</si>
  <si>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</si>
  <si>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</si>
  <si>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</si>
  <si>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</si>
  <si>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</si>
  <si>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</si>
  <si>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</si>
  <si>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</si>
  <si>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</si>
  <si>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</si>
  <si>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</si>
  <si>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</si>
  <si>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</si>
  <si>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</si>
  <si>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</si>
  <si>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</si>
  <si>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</si>
  <si>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</si>
  <si>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</si>
  <si>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</si>
  <si>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</si>
  <si>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</si>
  <si>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</si>
  <si>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</si>
  <si>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</si>
  <si>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</si>
  <si>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</si>
  <si>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</si>
  <si>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</si>
  <si>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</si>
  <si>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</si>
  <si>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</si>
  <si>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</si>
  <si>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</si>
  <si>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</si>
  <si>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</si>
  <si>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</si>
  <si>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</si>
  <si>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</si>
  <si>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</si>
  <si>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</si>
  <si>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</si>
  <si>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</si>
  <si>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</si>
  <si>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</si>
  <si>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</si>
  <si>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</si>
  <si>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</si>
  <si>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</si>
  <si>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</si>
  <si>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</si>
  <si>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</si>
  <si>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</si>
  <si>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</si>
  <si>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</si>
  <si>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</si>
  <si>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</si>
  <si>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</si>
  <si>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</si>
  <si>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</si>
  <si>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</si>
  <si>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</si>
  <si>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</si>
  <si>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</si>
  <si>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</si>
  <si>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</si>
  <si>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</si>
  <si>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</si>
  <si>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</si>
  <si>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</si>
  <si>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</si>
  <si>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</si>
  <si>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</si>
  <si>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</si>
  <si>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</si>
  <si>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</si>
  <si>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</si>
  <si>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</si>
  <si>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</si>
  <si>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</si>
  <si>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</si>
  <si>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</si>
  <si>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</si>
  <si>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</si>
  <si>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</si>
  <si>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</si>
  <si>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</si>
  <si>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</si>
  <si>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</si>
  <si>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</si>
  <si>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</si>
  <si>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</si>
  <si>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</si>
  <si>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</si>
  <si>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</si>
  <si>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</si>
  <si>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</si>
  <si>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</si>
  <si>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</si>
  <si>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</si>
  <si>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</si>
  <si>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</si>
  <si>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</si>
  <si>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</si>
  <si>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</si>
  <si>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</si>
  <si>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</si>
  <si>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</si>
  <si>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</si>
  <si>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</si>
  <si>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</si>
  <si>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</si>
  <si>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</si>
  <si>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</si>
  <si>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</si>
  <si>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</si>
  <si>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</si>
  <si>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</si>
  <si>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</si>
  <si>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</si>
  <si>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</si>
  <si>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</si>
  <si>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</si>
  <si>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</si>
  <si>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</si>
  <si>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</si>
  <si>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</si>
  <si>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</si>
  <si>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</si>
  <si>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</si>
  <si>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</si>
  <si>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</si>
  <si>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</si>
  <si>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</si>
  <si>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</si>
  <si>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</si>
  <si>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</si>
  <si>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</si>
  <si>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</si>
  <si>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</si>
  <si>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</si>
  <si>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</si>
  <si>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</si>
  <si>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</si>
  <si>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</si>
  <si>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</si>
  <si>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</si>
  <si>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</si>
  <si>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</si>
  <si>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</si>
  <si>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</si>
  <si>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</si>
  <si>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</si>
  <si>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</si>
  <si>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</si>
  <si>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</si>
  <si>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</si>
  <si>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</si>
  <si>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</si>
  <si>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</si>
  <si>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</si>
  <si>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</si>
  <si>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</si>
  <si>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</si>
  <si>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</si>
  <si>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</si>
  <si>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</si>
  <si>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</si>
  <si>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</si>
  <si>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</si>
  <si>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</si>
  <si>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</si>
  <si>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</si>
  <si>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</si>
  <si>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</si>
  <si>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</si>
  <si>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</si>
  <si>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</si>
  <si>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</si>
  <si>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</si>
  <si>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</si>
  <si>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</si>
  <si>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</si>
  <si>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</si>
  <si>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</si>
  <si>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</si>
  <si>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</si>
  <si>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</si>
  <si>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</si>
  <si>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</si>
  <si>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</si>
  <si>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</si>
  <si>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</si>
  <si>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</si>
  <si>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</si>
  <si>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</si>
  <si>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</si>
  <si>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</si>
  <si>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</si>
  <si>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</si>
  <si>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</si>
  <si>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</si>
  <si>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</si>
  <si>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</si>
  <si>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</si>
  <si>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</si>
  <si>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</si>
  <si>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</si>
  <si>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</si>
  <si>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</si>
  <si>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</si>
  <si>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</si>
  <si>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</si>
  <si>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</si>
  <si>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</si>
  <si>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</si>
  <si>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</si>
  <si>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</si>
  <si>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</si>
  <si>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</si>
  <si>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</si>
  <si>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</si>
  <si>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</si>
  <si>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</si>
  <si>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</si>
  <si>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</si>
  <si>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</si>
  <si>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</si>
  <si>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</si>
  <si>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</si>
  <si>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</si>
  <si>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</si>
  <si>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</si>
  <si>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</si>
  <si>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</si>
  <si>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</si>
  <si>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</si>
  <si>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</si>
  <si>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</si>
  <si>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</si>
  <si>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</si>
  <si>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</si>
  <si>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</si>
  <si>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</si>
  <si>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</si>
  <si>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</si>
  <si>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</si>
  <si>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</si>
  <si>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</si>
  <si>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</si>
  <si>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</si>
  <si>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</si>
  <si>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</si>
  <si>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</si>
  <si>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</si>
  <si>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</si>
  <si>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</si>
  <si>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</si>
  <si>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</si>
  <si>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</si>
  <si>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</si>
  <si>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</si>
  <si>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</si>
  <si>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</si>
  <si>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</si>
  <si>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</si>
  <si>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</si>
  <si>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</si>
  <si>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</si>
  <si>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</si>
  <si>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</si>
  <si>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</si>
  <si>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</si>
  <si>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</si>
  <si>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</si>
  <si>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</si>
  <si>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</si>
  <si>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</si>
  <si>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</si>
  <si>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</si>
  <si>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</si>
  <si>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</si>
  <si>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</si>
  <si>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</si>
  <si>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</si>
  <si>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</si>
  <si>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</si>
  <si>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</si>
  <si>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</si>
  <si>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</si>
  <si>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</si>
  <si>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</si>
  <si>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</si>
  <si>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</si>
  <si>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</si>
  <si>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</si>
  <si>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</si>
  <si>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</si>
  <si>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</si>
  <si>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</si>
  <si>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</si>
  <si>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</si>
  <si>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</si>
  <si>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</si>
  <si>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</si>
  <si>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</si>
  <si>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</si>
  <si>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</si>
  <si>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</si>
  <si>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</si>
  <si>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</si>
  <si>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</si>
  <si>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</si>
  <si>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</si>
  <si>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</si>
  <si>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</si>
  <si>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</si>
  <si>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</si>
  <si>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</si>
  <si>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</si>
  <si>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</si>
  <si>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</si>
  <si>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</si>
  <si>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</si>
  <si>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</si>
  <si>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</si>
  <si>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</si>
  <si>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</si>
  <si>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</si>
  <si>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</si>
  <si>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</si>
  <si>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</si>
  <si>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</si>
  <si>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</si>
  <si>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</si>
  <si>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</si>
  <si>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</si>
  <si>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</si>
  <si>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</si>
  <si>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</si>
  <si>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</si>
  <si>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</si>
  <si>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</si>
  <si>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</si>
  <si>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</si>
  <si>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</si>
  <si>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</si>
  <si>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</si>
  <si>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</si>
  <si>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</si>
  <si>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</si>
  <si>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</si>
  <si>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</si>
  <si>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</si>
  <si>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</si>
  <si>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</si>
  <si>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</si>
  <si>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</si>
  <si>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</si>
  <si>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</si>
  <si>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</si>
  <si>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</si>
  <si>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</si>
  <si>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</si>
  <si>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</si>
  <si>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</si>
  <si>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</si>
  <si>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</si>
  <si>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</si>
  <si>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</si>
  <si>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</si>
  <si>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</si>
  <si>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</si>
  <si>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</si>
  <si>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</si>
  <si>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</si>
  <si>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</si>
  <si>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</si>
  <si>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</si>
  <si>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</si>
  <si>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</si>
  <si>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</si>
  <si>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</si>
  <si>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</si>
  <si>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</si>
  <si>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</si>
  <si>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</si>
  <si>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</si>
  <si>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</si>
  <si>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</si>
  <si>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</si>
  <si>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</si>
  <si>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</si>
  <si>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</si>
  <si>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</si>
  <si>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</si>
  <si>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</si>
  <si>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</si>
  <si>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</si>
  <si>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</si>
  <si>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</si>
  <si>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</si>
  <si>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</si>
  <si>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</si>
  <si>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</si>
  <si>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</si>
  <si>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</si>
  <si>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</si>
  <si>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</si>
  <si>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</si>
  <si>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</si>
  <si>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</si>
  <si>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</si>
  <si>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</si>
  <si>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</si>
  <si>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</si>
  <si>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</si>
  <si>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</si>
  <si>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</si>
  <si>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</si>
  <si>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</si>
  <si>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</si>
  <si>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</si>
  <si>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</si>
  <si>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</si>
  <si>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</si>
  <si>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</si>
  <si>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</si>
  <si>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</si>
  <si>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</si>
  <si>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</si>
  <si>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</si>
  <si>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</si>
  <si>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</si>
  <si>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</si>
  <si>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</si>
  <si>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</si>
  <si>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</si>
  <si>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</si>
  <si>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</si>
  <si>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</si>
  <si>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</si>
  <si>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</si>
  <si>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</si>
  <si>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</si>
  <si>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</si>
  <si>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</si>
  <si>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</si>
  <si>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</si>
  <si>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</si>
  <si>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</si>
  <si>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</si>
  <si>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</si>
  <si>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</si>
  <si>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</si>
  <si>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</si>
  <si>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</si>
  <si>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</si>
  <si>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</si>
  <si>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</si>
  <si>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</si>
  <si>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</si>
  <si>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</si>
  <si>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</si>
  <si>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</si>
  <si>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</si>
  <si>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</si>
  <si>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</si>
  <si>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</si>
  <si>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</si>
  <si>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</si>
  <si>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</si>
  <si>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</si>
  <si>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</si>
  <si>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</si>
  <si>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</si>
  <si>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</si>
  <si>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</si>
  <si>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</si>
  <si>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</si>
  <si>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</si>
  <si>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</si>
  <si>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</si>
  <si>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</si>
  <si>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</si>
  <si>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</si>
  <si>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</si>
  <si>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</si>
  <si>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</si>
  <si>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</si>
  <si>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</si>
  <si>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</si>
  <si>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</si>
  <si>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</si>
  <si>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</si>
  <si>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</si>
  <si>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</si>
  <si>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</si>
  <si>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</si>
  <si>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</si>
  <si>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</si>
  <si>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</si>
  <si>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</si>
  <si>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</si>
  <si>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</si>
  <si>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</si>
  <si>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</si>
  <si>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</si>
  <si>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</si>
  <si>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</si>
  <si>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</si>
  <si>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</si>
  <si>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</si>
  <si>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</si>
  <si>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</si>
  <si>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</si>
  <si>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</si>
  <si>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</si>
  <si>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</si>
  <si>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</si>
  <si>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</si>
  <si>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</si>
  <si>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</si>
  <si>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</si>
  <si>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</si>
  <si>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</si>
  <si>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</si>
  <si>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</si>
  <si>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</si>
  <si>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</si>
  <si>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</si>
  <si>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</si>
  <si>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</si>
  <si>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</si>
  <si>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</si>
  <si>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</si>
  <si>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</si>
  <si>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</si>
  <si>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</si>
  <si>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</si>
  <si>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</si>
  <si>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</si>
  <si>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</si>
  <si>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</si>
  <si>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</si>
  <si>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</si>
  <si>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</si>
  <si>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</si>
  <si>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</si>
  <si>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</si>
  <si>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</si>
  <si>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</si>
  <si>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</si>
  <si>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</si>
  <si>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</si>
  <si>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</si>
  <si>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</si>
  <si>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</si>
  <si>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</si>
  <si>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</si>
  <si>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</si>
  <si>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</si>
  <si>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</si>
  <si>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</si>
  <si>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</si>
  <si>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</si>
  <si>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</si>
  <si>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</si>
  <si>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</si>
  <si>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</si>
  <si>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</si>
  <si>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</si>
  <si>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</si>
  <si>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</si>
  <si>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</si>
  <si>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</si>
  <si>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</si>
  <si>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</si>
  <si>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</si>
  <si>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</si>
  <si>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</si>
  <si>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</si>
  <si>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</si>
  <si>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</si>
  <si>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</si>
  <si>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</si>
  <si>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</si>
  <si>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</si>
  <si>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</si>
  <si>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</si>
  <si>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</si>
  <si>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</si>
  <si>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</si>
  <si>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</si>
  <si>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</si>
  <si>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</si>
  <si>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</si>
  <si>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</si>
  <si>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</si>
  <si>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</si>
  <si>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</si>
  <si>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</si>
  <si>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</si>
  <si>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</si>
  <si>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</si>
  <si>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</si>
  <si>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</si>
  <si>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</si>
  <si>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</si>
  <si>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</si>
  <si>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</si>
  <si>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</si>
  <si>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</si>
  <si>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</si>
  <si>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</si>
  <si>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</si>
  <si>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</si>
  <si>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</si>
  <si>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</si>
  <si>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</si>
  <si>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</si>
  <si>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</si>
  <si>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</si>
  <si>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</si>
  <si>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</si>
  <si>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</si>
  <si>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</si>
  <si>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</si>
  <si>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</si>
  <si>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</si>
  <si>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</si>
  <si>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</si>
  <si>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</si>
  <si>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</si>
  <si>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</si>
  <si>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</si>
  <si>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</si>
  <si>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</si>
  <si>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</si>
  <si>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</si>
  <si>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</si>
  <si>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</si>
  <si>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</si>
  <si>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</si>
  <si>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</si>
  <si>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</si>
  <si>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</si>
  <si>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</si>
  <si>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</si>
  <si>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</si>
  <si>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</si>
  <si>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</si>
  <si>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</si>
  <si>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</si>
  <si>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</si>
  <si>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</si>
  <si>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</si>
  <si>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</si>
  <si>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</si>
  <si>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</si>
  <si>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</si>
  <si>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</si>
  <si>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</si>
  <si>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</si>
  <si>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</si>
  <si>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</si>
  <si>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</si>
  <si>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</si>
  <si>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</si>
  <si>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</si>
  <si>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</si>
  <si>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</si>
  <si>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</si>
  <si>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</si>
  <si>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</si>
  <si>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</si>
  <si>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</si>
  <si>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</si>
  <si>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</si>
  <si>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</si>
  <si>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</si>
  <si>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</si>
  <si>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</si>
  <si>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</si>
  <si>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</si>
  <si>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</si>
  <si>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</si>
  <si>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</si>
  <si>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</si>
  <si>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</si>
  <si>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</si>
  <si>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</si>
  <si>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</si>
  <si>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</si>
  <si>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</si>
  <si>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</si>
  <si>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</si>
  <si>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</si>
  <si>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</si>
  <si>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</si>
  <si>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</si>
  <si>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</si>
  <si>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</si>
  <si>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</si>
  <si>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</si>
  <si>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</si>
  <si>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</si>
  <si>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</si>
  <si>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</si>
  <si>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</si>
  <si>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</si>
  <si>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</si>
  <si>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</si>
  <si>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</si>
  <si>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</si>
  <si>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</si>
  <si>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</si>
  <si>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</si>
  <si>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</si>
  <si>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</si>
  <si>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</si>
  <si>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</si>
  <si>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</si>
  <si>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</si>
  <si>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</si>
  <si>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</si>
  <si>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</si>
  <si>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</si>
  <si>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</si>
  <si>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</si>
  <si>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</si>
  <si>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</si>
  <si>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</si>
  <si>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</si>
  <si>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</si>
  <si>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</si>
  <si>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</si>
  <si>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</si>
  <si>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</si>
  <si>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</si>
  <si>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</si>
  <si>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</si>
  <si>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</si>
  <si>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</si>
  <si>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</si>
  <si>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</si>
  <si>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</si>
  <si>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</si>
  <si>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</si>
  <si>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</si>
  <si>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</si>
  <si>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</si>
  <si>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</si>
  <si>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</si>
  <si>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</si>
  <si>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</si>
  <si>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</si>
  <si>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</si>
  <si>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</si>
  <si>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</si>
  <si>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</si>
  <si>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</si>
  <si>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</si>
  <si>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</si>
  <si>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</si>
  <si>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</si>
  <si>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</si>
  <si>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</si>
  <si>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</si>
  <si>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</si>
  <si>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</si>
  <si>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</si>
  <si>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</si>
  <si>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</si>
  <si>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</si>
  <si>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</si>
  <si>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</si>
  <si>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</si>
  <si>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</si>
  <si>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</si>
  <si>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</si>
  <si>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</si>
  <si>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</si>
  <si>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</si>
  <si>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</si>
  <si>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</si>
  <si>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</si>
  <si>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</si>
  <si>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</si>
  <si>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</si>
  <si>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</si>
  <si>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</si>
  <si>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</si>
  <si>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</si>
  <si>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</si>
  <si>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</si>
  <si>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</si>
  <si>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</si>
  <si>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</si>
  <si>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</si>
  <si>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</si>
  <si>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</si>
  <si>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</si>
  <si>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</si>
  <si>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</si>
  <si>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</si>
  <si>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</si>
  <si>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</si>
  <si>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</si>
  <si>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</si>
  <si>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</si>
  <si>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</si>
  <si>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</si>
  <si>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</si>
  <si>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</si>
  <si>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</si>
  <si>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</si>
  <si>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</si>
  <si>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</si>
  <si>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</si>
  <si>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</si>
  <si>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</si>
  <si>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</si>
  <si>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</si>
  <si>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</si>
  <si>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</si>
  <si>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</si>
  <si>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</si>
  <si>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</si>
  <si>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</si>
  <si>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</si>
  <si>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</si>
  <si>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</si>
  <si>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</si>
  <si>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</si>
  <si>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</si>
  <si>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</si>
  <si>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</si>
  <si>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</si>
  <si>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</si>
  <si>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</si>
  <si>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</si>
  <si>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</si>
  <si>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</si>
  <si>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</si>
  <si>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</si>
  <si>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</si>
  <si>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</si>
  <si>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</si>
  <si>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</si>
  <si>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</si>
  <si>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</si>
  <si>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</si>
  <si>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</si>
  <si>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</si>
  <si>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</si>
  <si>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</si>
  <si>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</si>
  <si>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</si>
  <si>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</si>
  <si>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</si>
  <si>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</si>
  <si>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</si>
  <si>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</si>
  <si>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</si>
  <si>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</si>
  <si>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</si>
  <si>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</si>
  <si>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</si>
  <si>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</si>
  <si>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</si>
  <si>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</si>
  <si>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</si>
  <si>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</si>
  <si>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</si>
  <si>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</si>
  <si>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</si>
  <si>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</si>
  <si>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</si>
  <si>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</si>
  <si>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</si>
  <si>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</si>
  <si>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</si>
  <si>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</si>
  <si>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</si>
  <si>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</si>
  <si>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</si>
  <si>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</si>
  <si>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</si>
  <si>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</si>
  <si>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</si>
  <si>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</si>
  <si>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</si>
  <si>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</si>
  <si>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</si>
  <si>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</si>
  <si>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</si>
  <si>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</si>
  <si>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</si>
  <si>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</si>
  <si>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</si>
  <si>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</si>
  <si>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</si>
  <si>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</si>
  <si>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</si>
  <si>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</si>
  <si>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</si>
  <si>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</si>
  <si>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</si>
  <si>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</si>
  <si>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</si>
  <si>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</si>
  <si>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</si>
  <si>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</si>
  <si>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</si>
  <si>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</si>
  <si>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</si>
  <si>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</si>
  <si>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</si>
  <si>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</si>
  <si>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</si>
  <si>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</si>
  <si>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</si>
  <si>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</si>
  <si>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</si>
  <si>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</si>
  <si>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</si>
  <si>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</si>
  <si>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</si>
  <si>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</si>
  <si>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</si>
  <si>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</si>
  <si>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</si>
  <si>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</si>
  <si>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</si>
  <si>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</si>
  <si>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</si>
  <si>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</si>
  <si>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</si>
  <si>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</si>
  <si>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</si>
  <si>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</si>
  <si>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</si>
  <si>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</si>
  <si>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</si>
  <si>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</si>
  <si>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</si>
  <si>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</si>
  <si>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</si>
  <si>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</si>
  <si>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</si>
  <si>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</si>
  <si>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</si>
  <si>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</si>
  <si>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</si>
  <si>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</si>
  <si>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</si>
  <si>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>Brandi Herring</t>
  </si>
  <si>
    <t>Robert Barrett</t>
  </si>
  <si>
    <t>Samantha Stockwell</t>
  </si>
  <si>
    <t>Chad Furham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</si>
  <si>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</si>
  <si>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</si>
  <si>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</si>
  <si>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</si>
  <si>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</si>
  <si>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</si>
  <si>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</si>
  <si>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</si>
  <si>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</si>
  <si>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</si>
  <si>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</si>
  <si>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</si>
  <si>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</si>
  <si>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</si>
  <si>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</si>
  <si>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</si>
  <si>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</si>
  <si>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</si>
  <si>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</si>
  <si>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</si>
  <si>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</si>
  <si>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</si>
  <si>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</si>
  <si>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</si>
  <si>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</si>
  <si>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</si>
  <si>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</si>
  <si>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</si>
  <si>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</si>
  <si>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</si>
  <si>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</si>
  <si>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</si>
  <si>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</si>
  <si>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</si>
  <si>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</si>
  <si>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</si>
  <si>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</si>
  <si>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</si>
  <si>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</si>
  <si>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</si>
  <si>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</si>
  <si>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</si>
  <si>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</si>
  <si>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</si>
  <si>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</si>
  <si>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</si>
  <si>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</si>
  <si>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</si>
  <si>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</si>
  <si>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</si>
  <si>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</si>
  <si>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</si>
  <si>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</si>
  <si>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</si>
  <si>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</si>
  <si>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</si>
  <si>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</si>
  <si>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</si>
  <si>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</si>
  <si>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</si>
  <si>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</si>
  <si>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</si>
  <si>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</si>
  <si>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</si>
  <si>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</si>
  <si>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</si>
  <si>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</si>
  <si>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</si>
  <si>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</si>
  <si>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</si>
  <si>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</si>
  <si>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</si>
  <si>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</si>
  <si>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</si>
  <si>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</si>
  <si>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</si>
  <si>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</si>
  <si>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</si>
  <si>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</si>
  <si>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>2018-04-16-09.45.00.796358</t>
  </si>
  <si>
    <t>Gracki</t>
  </si>
  <si>
    <t>Mannarino</t>
  </si>
  <si>
    <t>v4.6-4-2</t>
  </si>
  <si>
    <t>2018-04-28-19.34.00.358113</t>
  </si>
  <si>
    <t>2018-04-28-19.28.59.535258</t>
  </si>
  <si>
    <t>2018-04-28-19.21.53.918690</t>
  </si>
  <si>
    <t>v4.5-4-1</t>
  </si>
  <si>
    <t>784561924B18</t>
  </si>
  <si>
    <t>2018-04-26-11.34.19.057745</t>
  </si>
  <si>
    <t>2018-05-13-14.36.29.992989</t>
  </si>
  <si>
    <t>2018-05-13-13.23.25.540724</t>
  </si>
  <si>
    <t>2018-05-13-13.19.22.751164</t>
  </si>
  <si>
    <t>Roth</t>
  </si>
  <si>
    <t>Daren</t>
  </si>
  <si>
    <t>Naperville</t>
  </si>
  <si>
    <t>KN88800128</t>
  </si>
  <si>
    <t>6014B3114199</t>
  </si>
  <si>
    <t>2018-05-07-19.44.31.354205</t>
  </si>
  <si>
    <t>.</t>
  </si>
  <si>
    <t>`</t>
  </si>
  <si>
    <t>Gen2 New Firmware</t>
  </si>
  <si>
    <t>NIUx New Firmware</t>
  </si>
  <si>
    <t>Daren Roth</t>
  </si>
  <si>
    <t>Kristie L. Dandeneau</t>
  </si>
  <si>
    <t>Woodman</t>
  </si>
  <si>
    <t>KN88800138</t>
  </si>
  <si>
    <t>6014B3135680</t>
  </si>
  <si>
    <t>2018-05-17-18.51.01.414486</t>
  </si>
  <si>
    <t>2018-05-16-17.10.04.668465</t>
  </si>
  <si>
    <t>2018-05-15-16.42.30.205099</t>
  </si>
  <si>
    <t>David Woodman</t>
  </si>
  <si>
    <t>2in1</t>
  </si>
  <si>
    <t>TOTAL</t>
  </si>
  <si>
    <t>RAC</t>
  </si>
  <si>
    <t>2018-05-23-17.12.15.185636</t>
  </si>
  <si>
    <t>2018-05-21-20.49.29.517857</t>
  </si>
  <si>
    <t>Cannava</t>
  </si>
  <si>
    <t>Alameda</t>
  </si>
  <si>
    <t>CA</t>
  </si>
  <si>
    <t>KN88800134</t>
  </si>
  <si>
    <t>v4.5-5-1</t>
  </si>
  <si>
    <t>6014B31147BC</t>
  </si>
  <si>
    <t>2018-05-17-15.34.05.145674</t>
  </si>
  <si>
    <t>Jason Cannava</t>
  </si>
  <si>
    <t>Firmware</t>
  </si>
  <si>
    <t>Last Week</t>
  </si>
  <si>
    <t>Change</t>
  </si>
  <si>
    <t>This Week</t>
  </si>
  <si>
    <t>Summary</t>
  </si>
  <si>
    <t>2018-06-03-15.22.32.754676</t>
  </si>
  <si>
    <t>2018-05-14-13.41.26.212996</t>
  </si>
  <si>
    <t>Model</t>
  </si>
  <si>
    <t>FW</t>
  </si>
  <si>
    <t>FGVH/ENGH</t>
  </si>
  <si>
    <t>PW1MA</t>
  </si>
  <si>
    <t>FGRC/FFRE</t>
  </si>
  <si>
    <t>v*</t>
  </si>
  <si>
    <t>v*/PW3RS</t>
  </si>
  <si>
    <t>FGPC</t>
  </si>
  <si>
    <t>FGAC</t>
  </si>
  <si>
    <t>Identifiers</t>
  </si>
  <si>
    <t>2018-06-08-18.08.57.926401</t>
  </si>
  <si>
    <t>Matt</t>
  </si>
  <si>
    <t>2016-10-27-11.14.48.709725</t>
  </si>
  <si>
    <t>Zhou</t>
  </si>
  <si>
    <t>Jeff</t>
  </si>
  <si>
    <t>KK88890008</t>
  </si>
  <si>
    <t>505BC210A175</t>
  </si>
  <si>
    <t>v4.4-2-0.000</t>
  </si>
  <si>
    <t>2018-06-18-05.45.13.912833</t>
  </si>
  <si>
    <t>KK88890007</t>
  </si>
  <si>
    <t>505BC210A79A</t>
  </si>
  <si>
    <t>2018-06-18-05.26.20.542206</t>
  </si>
  <si>
    <t>2018-06-12-22.16.13.508783</t>
  </si>
  <si>
    <t>Jeff Zhou</t>
  </si>
  <si>
    <t>Original NIU FW Version</t>
  </si>
  <si>
    <t>Zhang</t>
  </si>
  <si>
    <t>Peng</t>
  </si>
  <si>
    <t>KK88890005</t>
  </si>
  <si>
    <t>9822EF4ADDDE</t>
  </si>
  <si>
    <t>2018-07-02-02.15.57.032069</t>
  </si>
  <si>
    <t>Curtis</t>
  </si>
  <si>
    <t>Brent</t>
  </si>
  <si>
    <t>Terrell</t>
  </si>
  <si>
    <t>2018-06-28-06.42.02.250555</t>
  </si>
  <si>
    <t>Peng Zhang</t>
  </si>
  <si>
    <t>Brent Curtis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</si>
</sst>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0000"/>
    <numFmt numFmtId="166" formatCode="mmm\-dd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16" fillId="0" borderId="34" applyNumberFormat="0" applyFill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</cellStyleXfs>
  <cellXfs count="271">
    <xf numFmtId="0" fontId="0" fillId="0" borderId="0" xfId="0"/>
    <xf numFmtId="0" fontId="2" fillId="3" borderId="2" xfId="0" applyFont="1" applyFill="1" applyBorder="1"/>
    <xf numFmtId="0" fontId="0" fillId="0" borderId="3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5" xfId="0" applyFont="1" applyFill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1" fillId="2" borderId="22" xfId="0" applyFont="1" applyFill="1" applyBorder="1"/>
    <xf numFmtId="0" fontId="0" fillId="0" borderId="22" xfId="0" applyBorder="1"/>
    <xf numFmtId="0" fontId="0" fillId="7" borderId="22" xfId="0" applyFont="1" applyFill="1" applyBorder="1"/>
    <xf numFmtId="0" fontId="0" fillId="5" borderId="22" xfId="0" applyFill="1" applyBorder="1"/>
    <xf numFmtId="0" fontId="0" fillId="6" borderId="22" xfId="0" applyFill="1" applyBorder="1"/>
    <xf numFmtId="16" fontId="0" fillId="0" borderId="0" xfId="0" applyNumberFormat="1"/>
    <xf numFmtId="0" fontId="1" fillId="0" borderId="15" xfId="0" applyFont="1" applyBorder="1"/>
    <xf numFmtId="0" fontId="0" fillId="6" borderId="15" xfId="0" applyFill="1" applyBorder="1"/>
    <xf numFmtId="16" fontId="0" fillId="0" borderId="19" xfId="0" applyNumberFormat="1" applyBorder="1"/>
    <xf numFmtId="0" fontId="0" fillId="5" borderId="15" xfId="0" applyFill="1" applyBorder="1"/>
    <xf numFmtId="0" fontId="0" fillId="7" borderId="15" xfId="0" applyFill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/>
    <xf numFmtId="0" fontId="0" fillId="0" borderId="0" xfId="0"/>
    <xf numFmtId="0" fontId="4" fillId="2" borderId="27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0" fillId="8" borderId="22" xfId="0" applyFill="1" applyBorder="1"/>
    <xf numFmtId="0" fontId="0" fillId="8" borderId="21" xfId="0" applyFill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8" borderId="2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top" textRotation="90"/>
    </xf>
    <xf numFmtId="165" fontId="7" fillId="0" borderId="0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0" fillId="0" borderId="0" xfId="0"/>
    <xf numFmtId="0" fontId="6" fillId="0" borderId="0" xfId="1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165" fontId="7" fillId="2" borderId="0" xfId="1" applyNumberFormat="1" applyFont="1" applyFill="1" applyBorder="1" applyAlignment="1">
      <alignment horizontal="center" vertical="center"/>
    </xf>
    <xf numFmtId="0" fontId="0" fillId="0" borderId="0" xfId="0"/>
    <xf numFmtId="0" fontId="6" fillId="0" borderId="0" xfId="1"/>
    <xf numFmtId="0" fontId="0" fillId="0" borderId="0" xfId="0"/>
    <xf numFmtId="0" fontId="4" fillId="0" borderId="12" xfId="0" applyFont="1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3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14" xfId="0" applyFont="1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/>
    <xf numFmtId="0" fontId="0" fillId="14" borderId="0" xfId="0" applyFill="1"/>
    <xf numFmtId="0" fontId="9" fillId="14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12" borderId="0" xfId="0" applyFill="1"/>
    <xf numFmtId="0" fontId="0" fillId="0" borderId="0" xfId="0"/>
    <xf numFmtId="0" fontId="12" fillId="15" borderId="0" xfId="1" applyFont="1" applyFill="1" applyBorder="1" applyAlignment="1">
      <alignment horizontal="center" vertical="center"/>
    </xf>
    <xf numFmtId="165" fontId="12" fillId="15" borderId="0" xfId="1" applyNumberFormat="1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2" fillId="15" borderId="0" xfId="1" applyFont="1" applyFill="1" applyBorder="1" applyAlignment="1">
      <alignment horizontal="left" vertical="top"/>
    </xf>
    <xf numFmtId="0" fontId="14" fillId="15" borderId="0" xfId="0" applyFont="1" applyFill="1" applyAlignment="1">
      <alignment vertical="top" textRotation="90"/>
    </xf>
    <xf numFmtId="0" fontId="13" fillId="15" borderId="0" xfId="0" applyFont="1" applyFill="1"/>
    <xf numFmtId="0" fontId="15" fillId="15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6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20" xfId="0" applyFont="1" applyFill="1" applyBorder="1" applyAlignment="1">
      <alignment horizontal="center"/>
    </xf>
    <xf numFmtId="0" fontId="0" fillId="0" borderId="0" xfId="0"/>
    <xf numFmtId="0" fontId="0" fillId="0" borderId="20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18" fillId="18" borderId="0" xfId="4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9" borderId="21" xfId="0" applyFill="1" applyBorder="1"/>
    <xf numFmtId="166" fontId="16" fillId="0" borderId="22" xfId="2" applyNumberFormat="1" applyBorder="1"/>
    <xf numFmtId="0" fontId="0" fillId="19" borderId="35" xfId="0" applyFill="1" applyBorder="1"/>
    <xf numFmtId="0" fontId="0" fillId="15" borderId="37" xfId="0" applyFill="1" applyBorder="1"/>
    <xf numFmtId="0" fontId="0" fillId="15" borderId="35" xfId="0" applyFill="1" applyBorder="1"/>
    <xf numFmtId="0" fontId="0" fillId="0" borderId="0" xfId="0"/>
    <xf numFmtId="0" fontId="0" fillId="0" borderId="30" xfId="0" applyBorder="1"/>
    <xf numFmtId="0" fontId="0" fillId="15" borderId="20" xfId="0" applyFill="1" applyBorder="1"/>
    <xf numFmtId="0" fontId="0" fillId="0" borderId="31" xfId="0" applyBorder="1"/>
    <xf numFmtId="0" fontId="0" fillId="15" borderId="38" xfId="0" applyFill="1" applyBorder="1"/>
    <xf numFmtId="0" fontId="0" fillId="0" borderId="33" xfId="0" applyBorder="1"/>
    <xf numFmtId="0" fontId="0" fillId="0" borderId="0" xfId="0"/>
    <xf numFmtId="164" fontId="10" fillId="0" borderId="0" xfId="3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4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0" fillId="0" borderId="0" xfId="0"/>
    <xf numFmtId="0" fontId="3" fillId="0" borderId="24" xfId="0" applyFont="1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2" xfId="0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43" xfId="0" applyFont="1" applyBorder="1"/>
    <xf numFmtId="0" fontId="4" fillId="0" borderId="44" xfId="0" applyFont="1" applyBorder="1"/>
    <xf numFmtId="0" fontId="4" fillId="0" borderId="45" xfId="0" applyFont="1" applyBorder="1"/>
    <xf numFmtId="0" fontId="0" fillId="0" borderId="46" xfId="0" applyBorder="1"/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0" borderId="24" xfId="0" applyFont="1" applyBorder="1"/>
    <xf numFmtId="0" fontId="3" fillId="0" borderId="47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0" fillId="0" borderId="22" xfId="2" applyFont="1" applyBorder="1" applyAlignment="1">
      <alignment horizontal="center"/>
    </xf>
    <xf numFmtId="0" fontId="0" fillId="19" borderId="35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0" fillId="15" borderId="36" xfId="0" applyFill="1" applyBorder="1" applyAlignment="1">
      <alignment horizontal="center"/>
    </xf>
    <xf numFmtId="0" fontId="0" fillId="15" borderId="37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7" fillId="0" borderId="0" xfId="3" applyFill="1" applyBorder="1" applyAlignment="1">
      <alignment horizontal="center" vertical="center"/>
    </xf>
    <xf numFmtId="0" fontId="18" fillId="0" borderId="0" xfId="4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18" fillId="0" borderId="0" xfId="4" applyNumberFormat="1" applyFill="1" applyBorder="1" applyAlignment="1">
      <alignment horizontal="center" vertical="center"/>
    </xf>
    <xf numFmtId="0" fontId="18" fillId="0" borderId="0" xfId="4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0" xfId="4" applyFill="1" applyAlignment="1">
      <alignment horizontal="center"/>
    </xf>
    <xf numFmtId="0" fontId="17" fillId="0" borderId="0" xfId="3" applyFill="1" applyAlignment="1">
      <alignment horizontal="center"/>
    </xf>
    <xf numFmtId="164" fontId="17" fillId="17" borderId="0" xfId="3" applyNumberForma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0" fillId="0" borderId="0" xfId="0"/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top" textRotation="90"/>
    </xf>
    <xf numFmtId="0" fontId="3" fillId="13" borderId="0" xfId="0" applyFont="1" applyFill="1" applyAlignment="1">
      <alignment horizontal="center" vertical="top" textRotation="90"/>
    </xf>
    <xf numFmtId="0" fontId="3" fillId="12" borderId="0" xfId="0" applyFont="1" applyFill="1" applyAlignment="1">
      <alignment horizontal="center" vertical="top" textRotation="90"/>
    </xf>
    <xf numFmtId="0" fontId="3" fillId="11" borderId="0" xfId="0" applyFont="1" applyFill="1" applyAlignment="1">
      <alignment horizontal="center" vertical="top" textRotation="90"/>
    </xf>
    <xf numFmtId="0" fontId="0" fillId="0" borderId="32" xfId="0" applyBorder="1" applyAlignment="1">
      <alignment horizontal="center"/>
    </xf>
  </cellXfs>
  <cellStyles count="5">
    <cellStyle name="Bad" xfId="4" builtinId="27"/>
    <cellStyle name="Good" xfId="3" builtinId="26"/>
    <cellStyle name="Heading 3" xfId="2" builtinId="18"/>
    <cellStyle name="Normal" xfId="0" builtin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Report'!$I$25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Report'!$I$26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Report'!$J$26:$W$26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Report'!$I$27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Report'!$J$27:$W$27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Report'!$I$28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640864"/>
        <c:axId val="370639688"/>
      </c:barChart>
      <c:lineChart>
        <c:grouping val="standard"/>
        <c:varyColors val="0"/>
        <c:ser>
          <c:idx val="4"/>
          <c:order val="4"/>
          <c:tx>
            <c:strRef>
              <c:f>'Generated Report'!$I$31</c:f>
              <c:strCache>
                <c:ptCount val="1"/>
                <c:pt idx="0">
                  <c:v>Target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Report'!$J$31:$W$31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0864"/>
        <c:axId val="370639688"/>
      </c:lineChart>
      <c:dateAx>
        <c:axId val="370640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39688"/>
        <c:crosses val="autoZero"/>
        <c:auto val="1"/>
        <c:lblOffset val="100"/>
        <c:baseTimeUnit val="days"/>
      </c:dateAx>
      <c:valAx>
        <c:axId val="3706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Report'!$J$32:$BB$32</c:f>
              <c:numCache>
                <c:formatCode>General</c:formatCode>
                <c:ptCount val="45"/>
              </c:numCache>
            </c:numRef>
          </c:val>
        </c:ser>
        <c:ser>
          <c:idx val="2"/>
          <c:order val="2"/>
          <c:tx>
            <c:strRef>
              <c:f>'Generated Report'!$I$33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Report'!$J$33:$BB$33</c:f>
              <c:numCache>
                <c:formatCode>General</c:formatCode>
                <c:ptCount val="45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  <c:pt idx="14">
                  <c:v>98</c:v>
                </c:pt>
                <c:pt idx="15">
                  <c:v>92</c:v>
                </c:pt>
                <c:pt idx="16">
                  <c:v>92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82</c:v>
                </c:pt>
                <c:pt idx="22">
                  <c:v>85</c:v>
                </c:pt>
                <c:pt idx="23">
                  <c:v>81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92</c:v>
                </c:pt>
                <c:pt idx="28">
                  <c:v>86</c:v>
                </c:pt>
                <c:pt idx="29">
                  <c:v>83</c:v>
                </c:pt>
                <c:pt idx="30">
                  <c:v>80</c:v>
                </c:pt>
                <c:pt idx="31">
                  <c:v>80</c:v>
                </c:pt>
                <c:pt idx="32">
                  <c:v>82</c:v>
                </c:pt>
                <c:pt idx="33">
                  <c:v>80</c:v>
                </c:pt>
                <c:pt idx="34">
                  <c:v>75</c:v>
                </c:pt>
                <c:pt idx="35">
                  <c:v>79</c:v>
                </c:pt>
                <c:pt idx="36">
                  <c:v>75</c:v>
                </c:pt>
                <c:pt idx="37">
                  <c:v>79</c:v>
                </c:pt>
                <c:pt idx="38">
                  <c:v>73</c:v>
                </c:pt>
                <c:pt idx="39">
                  <c:v>75</c:v>
                </c:pt>
                <c:pt idx="40">
                  <c:v>74</c:v>
                </c:pt>
                <c:pt idx="41">
                  <c:v>71</c:v>
                </c:pt>
                <c:pt idx="42">
                  <c:v>78</c:v>
                </c:pt>
                <c:pt idx="43">
                  <c:v>79</c:v>
                </c:pt>
                <c:pt idx="44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70642432"/>
        <c:axId val="370640472"/>
      </c:barChart>
      <c:lineChart>
        <c:grouping val="standard"/>
        <c:varyColors val="0"/>
        <c:ser>
          <c:idx val="0"/>
          <c:order val="0"/>
          <c:tx>
            <c:strRef>
              <c:f>'Generated Report'!$I$31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Report'!$J$31:$BB$31</c:f>
              <c:numCache>
                <c:formatCode>General</c:formatCode>
                <c:ptCount val="45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2432"/>
        <c:axId val="370640472"/>
      </c:lineChart>
      <c:dateAx>
        <c:axId val="370642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0472"/>
        <c:crosses val="autoZero"/>
        <c:auto val="1"/>
        <c:lblOffset val="100"/>
        <c:baseTimeUnit val="days"/>
      </c:dateAx>
      <c:valAx>
        <c:axId val="3706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2432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u="sng"/>
              <a:t>Connectivity by Firmware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Report'!$I$65</c:f>
              <c:strCache>
                <c:ptCount val="1"/>
                <c:pt idx="0">
                  <c:v>v4.6-4-2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Report'!$J$65:$M$65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'Generated Report'!$I$66</c:f>
              <c:strCache>
                <c:ptCount val="1"/>
                <c:pt idx="0">
                  <c:v>v4.5-5-1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Report'!$J$66:$M$66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'Generated Report'!$I$67</c:f>
              <c:strCache>
                <c:ptCount val="1"/>
                <c:pt idx="0">
                  <c:v>v4.5-3b-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Report'!$J$67:$M$67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'Generated Report'!$I$68</c:f>
              <c:strCache>
                <c:ptCount val="1"/>
                <c:pt idx="0">
                  <c:v>v4.4-2-0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Report'!$J$68:$M$68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'Generated Report'!$I$69</c:f>
              <c:strCache>
                <c:ptCount val="1"/>
                <c:pt idx="0">
                  <c:v>v4.3-1.0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Report'!$J$69:$M$69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'Generated Report'!$I$70</c:f>
              <c:strCache>
                <c:ptCount val="1"/>
                <c:pt idx="0">
                  <c:v>PW1RS326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Report'!$J$70:$M$70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'Generated Report'!$I$71</c:f>
              <c:strCache>
                <c:ptCount val="1"/>
                <c:pt idx="0">
                  <c:v>PW3RS017_161005a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Report'!$J$71:$M$71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'Generated Report'!$I$72</c:f>
              <c:strCache>
                <c:ptCount val="1"/>
                <c:pt idx="0">
                  <c:v>PW1MA079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Report'!$J$72:$M$72</c:f>
              <c:numCache>
                <c:formatCode>General</c:formatCode>
                <c:ptCount val="4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'Generated Report'!$I$73</c:f>
              <c:strCache>
                <c:ptCount val="1"/>
                <c:pt idx="0">
                  <c:v>PW1MA076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Report'!$J$73:$M$73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089152"/>
        <c:axId val="376087976"/>
      </c:barChart>
      <c:catAx>
        <c:axId val="3760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087976"/>
        <c:crosses val="autoZero"/>
        <c:auto val="1"/>
        <c:lblAlgn val="ctr"/>
        <c:lblOffset val="100"/>
        <c:noMultiLvlLbl val="0"/>
      </c:catAx>
      <c:valAx>
        <c:axId val="3760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60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0" u="sng"/>
              <a:t>Connectivity</a:t>
            </a:r>
            <a:r>
              <a:rPr lang="en-US" sz="1800" b="0" u="sng" baseline="0"/>
              <a:t> by Appliance</a:t>
            </a:r>
            <a:endParaRPr lang="en-US" sz="1800" b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'Generated Report'!$I$25:$I$28</c:f>
              <c:strCache>
                <c:ptCount val="4"/>
                <c:pt idx="0">
                  <c:v>2-in-1 Total</c:v>
                </c:pt>
                <c:pt idx="1">
                  <c:v>Radical Rac Total</c:v>
                </c:pt>
                <c:pt idx="2">
                  <c:v>Stromboli Total</c:v>
                </c:pt>
                <c:pt idx="3">
                  <c:v>Dehum Total</c:v>
                </c:pt>
              </c:strCache>
            </c:strRef>
          </c:cat>
          <c:val>
            <c:numRef>
              <c:f>'Generated Report'!$BI$25:$BI$28</c:f>
              <c:numCache>
                <c:formatCode>General</c:formatCode>
                <c:ptCount val="4"/>
                <c:pt idx="0">
                  <c:v>43</c:v>
                </c:pt>
                <c:pt idx="1">
                  <c:v>14</c:v>
                </c:pt>
                <c:pt idx="2">
                  <c:v>5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Report'!$I$43</c:f>
              <c:strCache>
                <c:ptCount val="1"/>
                <c:pt idx="0">
                  <c:v>PW1RS326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'Generated Report'!$BC$43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'Generated Report'!$I$44</c:f>
              <c:strCache>
                <c:ptCount val="1"/>
                <c:pt idx="0">
                  <c:v>v4.3-1.0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'Generated Report'!$BC$44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'Generated Report'!$I$45</c:f>
              <c:strCache>
                <c:ptCount val="1"/>
                <c:pt idx="0">
                  <c:v>v4.4-2-0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'Generated Report'!$BC$45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'Generated Report'!$I$46</c:f>
              <c:strCache>
                <c:ptCount val="1"/>
                <c:pt idx="0">
                  <c:v>v4.5-3b-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'Generated Report'!$BC$46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'Generated Report'!$I$48</c:f>
              <c:strCache>
                <c:ptCount val="1"/>
                <c:pt idx="0">
                  <c:v>v4.6-4-2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'Generated Report'!$BC$48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086016"/>
        <c:axId val="376090328"/>
      </c:barChart>
      <c:catAx>
        <c:axId val="3760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0328"/>
        <c:crosses val="autoZero"/>
        <c:auto val="1"/>
        <c:lblAlgn val="ctr"/>
        <c:lblOffset val="100"/>
        <c:noMultiLvlLbl val="0"/>
      </c:catAx>
      <c:valAx>
        <c:axId val="3760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134031</xdr:colOff>
      <xdr:row>153</xdr:row>
      <xdr:rowOff>15647</xdr:rowOff>
    </xdr:from>
    <xdr:to>
      <xdr:col>31</xdr:col>
      <xdr:colOff>404813</xdr:colOff>
      <xdr:row>195</xdr:row>
      <xdr:rowOff>91846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33338</xdr:colOff>
      <xdr:row>109</xdr:row>
      <xdr:rowOff>23812</xdr:rowOff>
    </xdr:from>
    <xdr:to>
      <xdr:col>32</xdr:col>
      <xdr:colOff>268742</xdr:colOff>
      <xdr:row>152</xdr:row>
      <xdr:rowOff>187098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9525</xdr:rowOff>
    </xdr:from>
    <xdr:to>
      <xdr:col>7</xdr:col>
      <xdr:colOff>152400</xdr:colOff>
      <xdr:row>32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152400</xdr:colOff>
      <xdr:row>52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4"/>
  <sheetViews>
    <sheetView zoomScale="85" zoomScaleNormal="85" workbookViewId="0">
      <pane xSplit="9" ySplit="7" topLeftCell="AZ12" activePane="bottomRight" state="frozen"/>
      <selection pane="topRight" activeCell="I1" sqref="I1"/>
      <selection pane="bottomLeft" activeCell="A7" sqref="A7"/>
      <selection pane="bottomRight" activeCell="BI16" sqref="BI16"/>
    </sheetView>
  </sheetViews>
  <sheetFormatPr defaultRowHeight="15" x14ac:dyDescent="0.25"/>
  <cols>
    <col min="1" max="7" width="9.140625" style="73"/>
    <col min="8" max="8" width="10.42578125" customWidth="1"/>
    <col min="9" max="9" width="21.140625" bestFit="1" customWidth="1"/>
    <col min="10" max="10" width="14.140625" bestFit="1" customWidth="1"/>
    <col min="11" max="11" width="15.140625" bestFit="1" customWidth="1"/>
    <col min="12" max="12" width="15.5703125" bestFit="1" customWidth="1"/>
    <col min="13" max="13" width="8.85546875" customWidth="1"/>
    <col min="14" max="14" width="11" customWidth="1"/>
    <col min="15" max="15" width="12.85546875" bestFit="1" customWidth="1"/>
    <col min="16" max="16" width="9.5703125" customWidth="1"/>
    <col min="17" max="17" width="10.7109375" customWidth="1"/>
    <col min="18" max="18" width="11.42578125" customWidth="1"/>
    <col min="19" max="19" width="10" customWidth="1"/>
    <col min="20" max="20" width="9.42578125" customWidth="1"/>
    <col min="21" max="22" width="10.140625" customWidth="1"/>
    <col min="55" max="55" width="9.140625" style="176"/>
    <col min="56" max="56" width="9.140625" style="195"/>
    <col min="57" max="57" width="9.140625" style="235"/>
    <col min="58" max="58" width="9.140625" style="237"/>
    <col min="59" max="59" width="9.140625" style="241" customWidth="1"/>
    <col min="60" max="60" width="9.140625" style="242" customWidth="1"/>
    <col min="61" max="61" width="9.140625" style="243" customWidth="1"/>
  </cols>
  <sheetData>
    <row r="1" spans="2:61" s="73" customFormat="1" ht="15.75" thickBot="1" x14ac:dyDescent="0.3">
      <c r="G1" s="139"/>
      <c r="BC1" s="176"/>
      <c r="BD1" s="195"/>
      <c r="BE1" s="235"/>
      <c r="BF1" s="237"/>
      <c r="BG1" s="241"/>
      <c r="BH1" s="242"/>
      <c r="BI1" s="243"/>
    </row>
    <row r="2" spans="2:61" ht="16.5" thickBot="1" x14ac:dyDescent="0.3">
      <c r="C2" s="247" t="s">
        <v>513</v>
      </c>
      <c r="D2" s="248"/>
      <c r="E2" s="41">
        <f>MAX('Current Report'!$B:$B)</f>
        <v>78</v>
      </c>
      <c r="G2" s="139"/>
    </row>
    <row r="3" spans="2:61" ht="15.75" thickBot="1" x14ac:dyDescent="0.3"/>
    <row r="4" spans="2:61" ht="21" x14ac:dyDescent="0.25">
      <c r="B4" s="250" t="s">
        <v>486</v>
      </c>
      <c r="C4" s="251"/>
      <c r="D4" s="252" t="s">
        <v>488</v>
      </c>
      <c r="E4" s="253"/>
      <c r="F4" s="253"/>
      <c r="G4" s="254"/>
      <c r="H4" s="255" t="s">
        <v>501</v>
      </c>
      <c r="I4" s="256"/>
    </row>
    <row r="5" spans="2:61" ht="21" x14ac:dyDescent="0.35">
      <c r="B5" s="10"/>
      <c r="C5" s="11"/>
      <c r="D5" s="257" t="s">
        <v>487</v>
      </c>
      <c r="E5" s="258"/>
      <c r="F5" s="257" t="s">
        <v>485</v>
      </c>
      <c r="G5" s="258"/>
      <c r="H5" s="11"/>
      <c r="I5" s="12"/>
      <c r="S5" s="71"/>
      <c r="T5" s="71"/>
      <c r="AZ5" s="66"/>
      <c r="BA5" s="66"/>
      <c r="BB5" s="66"/>
      <c r="BC5"/>
      <c r="BD5"/>
    </row>
    <row r="6" spans="2:61" ht="21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S6" s="71"/>
      <c r="T6" s="71"/>
      <c r="AZ6" s="66"/>
      <c r="BA6" s="66"/>
      <c r="BB6" s="66"/>
      <c r="BC6" s="139"/>
      <c r="BD6" s="139"/>
      <c r="BE6" s="139"/>
      <c r="BF6" s="139"/>
      <c r="BG6" s="139"/>
      <c r="BH6" s="139"/>
      <c r="BI6" s="139"/>
    </row>
    <row r="7" spans="2:61" ht="21.75" thickBot="1" x14ac:dyDescent="0.4">
      <c r="B7" s="17">
        <f>COUNTIFS('Current Report'!$H:$H,"PW1MA079*")+COUNTIFS('Current Report'!$H:$H,"PW1MA076*")</f>
        <v>43</v>
      </c>
      <c r="C7" s="18">
        <f>(COUNTIF('Current Report'!$H:$H,"PW1MA*")+COUNTIF('Current Report'!$H:$H,"PW3MA*"))-B7</f>
        <v>0</v>
      </c>
      <c r="D7" s="18">
        <f>COUNTIFS('Current Report'!$H:$H,"v4.6-4-2",'Current Report'!$I:$I,"FGRC*")</f>
        <v>9</v>
      </c>
      <c r="E7" s="18">
        <f>(COUNTIFS('Current Report'!$H:$H,"v*",'Current Report'!$I:$I,"FGRC*")+COUNTIFS('Current Report'!$H:$H,"PW3RS*"))-D7</f>
        <v>3</v>
      </c>
      <c r="F7" s="18">
        <f>COUNTIFS('Current Report'!$H:$H,"PW1RS*")</f>
        <v>3</v>
      </c>
      <c r="G7" s="18">
        <f>COUNTIFS('Current Report'!$H:$H,"PW1RS*")-F7</f>
        <v>0</v>
      </c>
      <c r="H7" s="18">
        <f>COUNTIFS('Current Report'!$H:$H,"v4.6-4-2",'Current Report'!$I:$I,"FGPC*")</f>
        <v>3</v>
      </c>
      <c r="I7" s="19">
        <f>COUNTIFS('Current Report'!$I:$I,"FGPC*")-H7</f>
        <v>2</v>
      </c>
      <c r="AZ7" s="66"/>
      <c r="BA7" s="66"/>
      <c r="BB7" s="66"/>
      <c r="BC7" s="139"/>
      <c r="BD7" s="139"/>
      <c r="BE7" s="139"/>
      <c r="BF7" s="139"/>
      <c r="BG7" s="139"/>
      <c r="BH7" s="139"/>
      <c r="BI7" s="139"/>
    </row>
    <row r="8" spans="2:61" ht="21" x14ac:dyDescent="0.25">
      <c r="B8" s="265" t="s">
        <v>1200</v>
      </c>
      <c r="C8" s="264"/>
      <c r="E8" s="169"/>
      <c r="M8" s="195"/>
      <c r="N8" s="195"/>
      <c r="O8" s="195"/>
      <c r="P8" s="195"/>
      <c r="Q8" s="195"/>
      <c r="R8" s="195"/>
    </row>
    <row r="9" spans="2:61" ht="21" x14ac:dyDescent="0.35">
      <c r="B9" s="10"/>
      <c r="C9" s="12"/>
      <c r="M9" s="195"/>
      <c r="N9" s="195"/>
      <c r="O9" s="195"/>
      <c r="P9" s="195"/>
      <c r="Q9" s="195"/>
      <c r="R9" s="195"/>
    </row>
    <row r="10" spans="2:61" ht="21" x14ac:dyDescent="0.25">
      <c r="B10" s="13" t="s">
        <v>499</v>
      </c>
      <c r="C10" s="16" t="s">
        <v>500</v>
      </c>
      <c r="D10" s="190"/>
      <c r="I10" t="s">
        <v>1487</v>
      </c>
      <c r="M10" s="195"/>
      <c r="N10" s="195"/>
      <c r="O10" s="195"/>
      <c r="P10" s="195"/>
      <c r="Q10" s="195"/>
      <c r="R10" s="195"/>
      <c r="BA10" s="172" t="s">
        <v>1050</v>
      </c>
      <c r="BB10" s="175" t="s">
        <v>1050</v>
      </c>
      <c r="BC10" s="235" t="s">
        <v>1050</v>
      </c>
      <c r="BD10" s="235" t="s">
        <v>1050</v>
      </c>
      <c r="BE10" s="235" t="s">
        <v>1050</v>
      </c>
      <c r="BF10" s="238" t="s">
        <v>1050</v>
      </c>
      <c r="BG10" s="241" t="s">
        <v>1050</v>
      </c>
      <c r="BH10" s="242" t="s">
        <v>1050</v>
      </c>
      <c r="BI10" s="243" t="s">
        <v>1050</v>
      </c>
    </row>
    <row r="11" spans="2:61" ht="21.75" thickBot="1" x14ac:dyDescent="0.4">
      <c r="B11" s="17">
        <f>COUNTIFS('Current Report'!$H:$H,"v4.6-4-2",'Current Report'!$I:$I,"FGAC*")</f>
        <v>14</v>
      </c>
      <c r="C11" s="19">
        <f>COUNTIFS('Current Report'!$I:$I,"FGAC*")-B11</f>
        <v>2</v>
      </c>
      <c r="I11" t="s">
        <v>1488</v>
      </c>
      <c r="M11" s="195"/>
      <c r="N11" s="195"/>
      <c r="O11" s="195"/>
      <c r="P11" s="195"/>
      <c r="Q11" s="195"/>
      <c r="R11" s="195"/>
      <c r="AT11" s="170"/>
      <c r="AU11" s="170" t="s">
        <v>1257</v>
      </c>
      <c r="AV11" s="170" t="s">
        <v>1257</v>
      </c>
      <c r="AW11" s="170" t="s">
        <v>1257</v>
      </c>
      <c r="AX11" s="170" t="s">
        <v>1257</v>
      </c>
      <c r="AY11" s="170" t="s">
        <v>1257</v>
      </c>
      <c r="AZ11" s="170" t="s">
        <v>1469</v>
      </c>
      <c r="BA11" s="170" t="s">
        <v>1469</v>
      </c>
      <c r="BB11" s="175" t="s">
        <v>1469</v>
      </c>
      <c r="BC11" s="176" t="s">
        <v>1469</v>
      </c>
      <c r="BD11" s="195" t="s">
        <v>1469</v>
      </c>
      <c r="BE11" s="235" t="s">
        <v>1469</v>
      </c>
      <c r="BF11" s="238" t="s">
        <v>1469</v>
      </c>
      <c r="BG11" s="241" t="s">
        <v>1469</v>
      </c>
      <c r="BH11" s="242" t="s">
        <v>1469</v>
      </c>
      <c r="BI11" s="243" t="s">
        <v>1469</v>
      </c>
    </row>
    <row r="12" spans="2:61" ht="15.75" thickBot="1" x14ac:dyDescent="0.3">
      <c r="J12" s="33">
        <v>42933</v>
      </c>
      <c r="K12" s="33">
        <v>42940</v>
      </c>
      <c r="L12" s="33">
        <v>42947</v>
      </c>
      <c r="M12" s="33">
        <v>42954</v>
      </c>
      <c r="N12" s="33">
        <v>42961</v>
      </c>
      <c r="O12" s="33">
        <v>42968</v>
      </c>
      <c r="P12" s="33">
        <v>42975</v>
      </c>
      <c r="Q12" s="33">
        <v>42982</v>
      </c>
      <c r="R12" s="33">
        <v>42989</v>
      </c>
      <c r="S12" s="33">
        <v>42996</v>
      </c>
      <c r="T12" s="33">
        <v>43003</v>
      </c>
      <c r="U12" s="33">
        <v>43010</v>
      </c>
      <c r="V12" s="33">
        <v>43017</v>
      </c>
      <c r="W12" s="33">
        <v>43024</v>
      </c>
      <c r="X12" s="33">
        <v>43031</v>
      </c>
      <c r="Y12" s="33">
        <v>43038</v>
      </c>
      <c r="Z12" s="33">
        <v>43045</v>
      </c>
      <c r="AA12" s="33">
        <v>43052</v>
      </c>
      <c r="AB12" s="33">
        <v>43059</v>
      </c>
      <c r="AC12" s="33">
        <v>43066</v>
      </c>
      <c r="AD12" s="33">
        <v>43073</v>
      </c>
      <c r="AE12" s="33">
        <v>43080</v>
      </c>
      <c r="AF12" s="33">
        <v>43087</v>
      </c>
      <c r="AG12" s="33">
        <v>43094</v>
      </c>
      <c r="AH12" s="33">
        <v>43101</v>
      </c>
      <c r="AI12" s="33">
        <v>43108</v>
      </c>
      <c r="AJ12" s="33">
        <v>43115</v>
      </c>
      <c r="AK12" s="33">
        <v>43122</v>
      </c>
      <c r="AL12" s="33">
        <v>43129</v>
      </c>
      <c r="AM12" s="33">
        <v>43136</v>
      </c>
      <c r="AN12" s="33">
        <v>43143</v>
      </c>
      <c r="AO12" s="33">
        <v>43150</v>
      </c>
      <c r="AP12" s="33">
        <v>43157</v>
      </c>
      <c r="AQ12" s="33">
        <v>43164</v>
      </c>
      <c r="AR12" s="33">
        <v>43171</v>
      </c>
      <c r="AS12" s="33">
        <v>43178</v>
      </c>
      <c r="AT12" s="33">
        <v>43185</v>
      </c>
      <c r="AU12" s="33">
        <v>43192</v>
      </c>
      <c r="AV12" s="33">
        <v>43199</v>
      </c>
      <c r="AW12" s="33">
        <v>43206</v>
      </c>
      <c r="AX12" s="33">
        <v>43213</v>
      </c>
      <c r="AY12" s="33">
        <v>43222</v>
      </c>
      <c r="AZ12" s="33">
        <v>43229</v>
      </c>
      <c r="BA12" s="33">
        <v>43234</v>
      </c>
      <c r="BB12" s="33">
        <v>43241</v>
      </c>
      <c r="BC12" s="33">
        <v>43248</v>
      </c>
      <c r="BD12" s="33">
        <v>43255</v>
      </c>
      <c r="BE12" s="33">
        <v>43262</v>
      </c>
      <c r="BF12" s="33">
        <v>43269</v>
      </c>
      <c r="BG12" s="33">
        <v>43276</v>
      </c>
      <c r="BH12" s="33">
        <v>43283</v>
      </c>
      <c r="BI12" s="33">
        <v>43290</v>
      </c>
    </row>
    <row r="13" spans="2:61" ht="15.75" thickBot="1" x14ac:dyDescent="0.3">
      <c r="I13" s="32" t="s">
        <v>502</v>
      </c>
      <c r="J13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 "PW1MA078")</f>
        <v>71</v>
      </c>
      <c r="K13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 "PW1MA078")</f>
        <v>68</v>
      </c>
      <c r="L13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 "PW1MA078")</f>
        <v>68</v>
      </c>
      <c r="M13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 "PW1MA078")</f>
        <v>65</v>
      </c>
      <c r="N13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 "PW1MA078")</f>
        <v>63</v>
      </c>
      <c r="O13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 "PW1MA078")</f>
        <v>62</v>
      </c>
      <c r="P13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 "PW1MA078")+COUNTIFS('Aug 28'!$G:$G,"PW1MA079")</f>
        <v>65</v>
      </c>
      <c r="Q13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 "PW1MA078")+COUNTIFS('Sep 4'!$G:$G,"PW1MA079")</f>
        <v>65</v>
      </c>
      <c r="R13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 "PW1MA078")+COUNTIFS('Sep 11'!$G:$G,"PW1MA079")</f>
        <v>59</v>
      </c>
      <c r="S13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 "PW1MA078")+COUNTIFS('Sep 18'!$G:$G,"PW1MA079")</f>
        <v>63</v>
      </c>
      <c r="T13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 "PW1MA078")+COUNTIFS('Sep 25'!$G:$G,"PW1MA079")</f>
        <v>66</v>
      </c>
      <c r="U13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 "PW1MA078")+COUNTIFS('Oct 2'!$G:$G,"PW1MA079")</f>
        <v>61</v>
      </c>
      <c r="V13" s="36">
        <f>COUNTIF('Oct 9'!$G:$G,"PW1MA079")</f>
        <v>45</v>
      </c>
      <c r="W13" s="36">
        <f>COUNTIF('Oct 16'!$G:$G,"PW1MA079")</f>
        <v>47</v>
      </c>
      <c r="X13" s="36">
        <f>COUNTIF('Oct 23'!$G:$G,"PW1MA079")</f>
        <v>47</v>
      </c>
      <c r="Y13" s="36">
        <f>COUNTIF('Oct 30'!$G:$G,"PW1MA079")</f>
        <v>47</v>
      </c>
      <c r="Z13" s="36">
        <f>COUNTIF('Nov 6'!$G:$G,"PW1MA079")</f>
        <v>47</v>
      </c>
      <c r="AA13" s="36">
        <f>COUNTIF('Nov 13'!$G:$G,"PW1MA079")</f>
        <v>47</v>
      </c>
      <c r="AB13" s="36">
        <f>COUNTIF('Nov 20'!$G:$G,"PW1MA079")</f>
        <v>46</v>
      </c>
      <c r="AC13" s="36">
        <f>COUNTIF('Nov 27'!$G:$G,"PW1MA079")</f>
        <v>45</v>
      </c>
      <c r="AD13" s="36">
        <f>COUNTIF('Dec 4'!$G:$G,"PW1MA079")</f>
        <v>45</v>
      </c>
      <c r="AE13" s="36">
        <f>COUNTIF('Dec 11'!$G:$G,"PW1MA079")</f>
        <v>44</v>
      </c>
      <c r="AF13" s="36">
        <f>COUNTIF('Dec 18'!$G:$G,"PW1MA079")</f>
        <v>44</v>
      </c>
      <c r="AG13" s="36">
        <f>COUNTIF('Dec 25'!$G:$G,"PW1MA079")</f>
        <v>43</v>
      </c>
      <c r="AH13" s="36">
        <f>COUNTIF('Jan 1'!$G:$G,"PW1MA079")</f>
        <v>44</v>
      </c>
      <c r="AI13" s="36">
        <f>COUNTIF('Jan 8'!$G:$G,"PW1MA079")</f>
        <v>44</v>
      </c>
      <c r="AJ13" s="36">
        <f>COUNTIF('Jan 15'!$G:$G,"PW1MA079")</f>
        <v>45</v>
      </c>
      <c r="AK13" s="36">
        <f>COUNTIF('Jan 22'!$G:$G,"PW1MA079")</f>
        <v>45</v>
      </c>
      <c r="AL13" s="36">
        <f>COUNTIF('Jan 29'!$G:$G,"PW1MA079")</f>
        <v>44</v>
      </c>
      <c r="AM13" s="36">
        <f>COUNTIF('Feb 5'!$G:$G,"PW1MA079")</f>
        <v>42</v>
      </c>
      <c r="AN13" s="36">
        <f>COUNTIF('Feb 12'!$G:$G,"PW1MA079")</f>
        <v>42</v>
      </c>
      <c r="AO13" s="36">
        <f>COUNTIF('Feb 12'!$G:$G,"PW1MA079")</f>
        <v>42</v>
      </c>
      <c r="AP13" s="36">
        <f>COUNTIF('Feb 26'!$G:$G,"PW1MA079")</f>
        <v>42</v>
      </c>
      <c r="AQ13" s="36">
        <f>COUNTIF('Mar 5'!$G:$G,"PW1MA079")</f>
        <v>42</v>
      </c>
      <c r="AR13" s="36">
        <f>COUNTIF('Mar 12'!$G:$G,"PW1MA079")</f>
        <v>41</v>
      </c>
      <c r="AS13" s="36">
        <f>COUNTIF('Mar 19'!$G:$G,"PW1MA079")</f>
        <v>42</v>
      </c>
      <c r="AT13" s="36">
        <f>COUNTIF('Mar 26'!$G:$G,"PW1MA079")</f>
        <v>42</v>
      </c>
      <c r="AU13" s="36">
        <f>COUNTIFS('Apr 2'!$G:$G,"PW1MA079")+COUNTIFS('Apr 2'!$G:$G,"PW1MA076")</f>
        <v>45</v>
      </c>
      <c r="AV13" s="36">
        <f>COUNTIFS('Apr 9'!$G:$G,"PW1MA079")+COUNTIFS('Apr 9'!$G:$G,"PW1MA076")</f>
        <v>43</v>
      </c>
      <c r="AW13" s="36">
        <f>COUNTIFS('Apr 16'!$G:$G,"PW1MA079")+COUNTIFS('Apr 16'!$G:$G,"PW1MA076")</f>
        <v>45</v>
      </c>
      <c r="AX13" s="36">
        <f>COUNTIFS('Apr 23'!$G:$G,"PW1MA079")+COUNTIFS('Apr 23'!$G:$G,"PW1MA076")</f>
        <v>44</v>
      </c>
      <c r="AY13" s="36">
        <f>COUNTIFS('May 2'!$G:$G,"PW1MA079")+COUNTIFS('May 2'!$G:$G,"PW1MA076")</f>
        <v>41</v>
      </c>
      <c r="AZ13" s="36">
        <f>COUNTIFS('May 9'!$G:$G,"PW1MA079")+COUNTIFS('May 9'!$G:$G,"PW1MA076")</f>
        <v>44</v>
      </c>
      <c r="BA13" s="36">
        <f>COUNTIFS('May 14'!$G:$G,"PW1MA079")+COUNTIFS('May 14'!$G:$G,"PW1MA076")</f>
        <v>45</v>
      </c>
      <c r="BB13" s="36">
        <f>COUNTIFS('May 21'!$G:$G,"PW1MA079"&amp;"*")+COUNTIFS('May 21'!$G:$G,"PW1MA076")</f>
        <v>44</v>
      </c>
      <c r="BC13" s="36">
        <f>COUNTIFS('May 28'!$G:$G,"PW1MA079*")+COUNTIFS('May 28'!$G:$G,"PW1MA076*")</f>
        <v>45</v>
      </c>
      <c r="BD13" s="36">
        <f>COUNTIFS('Jun 4'!$G:$G,"PW1MA079*")+COUNTIFS('Jun 4'!$G:$G,"PW1MA076*")</f>
        <v>45</v>
      </c>
      <c r="BE13" s="36">
        <f>COUNTIFS('Jun 11'!$G:$G,"PW1MA079*")+COUNTIFS('Jun 11'!$G:$G,"PW1MA076*")</f>
        <v>44</v>
      </c>
      <c r="BF13" s="36">
        <f>COUNTIFS('Jun 18'!$G:$G,"PW1MA079*")+COUNTIFS('Jun 18'!$G:$G,"PW1MA076*")</f>
        <v>44</v>
      </c>
      <c r="BG13" s="36">
        <f>COUNTIFS('Jun 25'!$G:$G,"PW1MA079*")+COUNTIFS('Jun 25'!$G:$G,"PW1MA076*")</f>
        <v>45</v>
      </c>
      <c r="BH13" s="36">
        <f>COUNTIFS('Jul 2'!$G:$G,"PW1MA079*")+COUNTIFS('Jul 2'!$G:$G,"PW1MA076*")</f>
        <v>44</v>
      </c>
      <c r="BI13" s="36">
        <f>COUNTIFS('Jul 9'!$G:$G,"PW1MA079*")+COUNTIFS('Jul 9'!$G:$G,"PW1MA076*")</f>
        <v>43</v>
      </c>
    </row>
    <row r="14" spans="2:61" ht="15.75" thickBot="1" x14ac:dyDescent="0.3">
      <c r="I14" s="32" t="s">
        <v>503</v>
      </c>
      <c r="J14" s="37">
        <f>COUNTIF('July 17'!$G:$G,"PW1MA071")+COUNTIF('July 17'!$G:$G,"PW1MA072")+COUNTIF('July 17'!$G:$G,"PW1MA070")+COUNTIF('July 17'!$G:$G,"PW1MA074")</f>
        <v>2</v>
      </c>
      <c r="K14" s="37">
        <f>COUNTIF('July 24'!$G:$G,"PW1MA071")+COUNTIF('July 24'!$G:$G,"PW1MA072")+COUNTIF('July 24'!$G:$G,"PW1MA070")+COUNTIF('July 24'!$G:$G,"PW1MA074")</f>
        <v>2</v>
      </c>
      <c r="L14" s="37">
        <f>COUNTIF('July 31'!$G:$G,"PW1MA071")+COUNTIF('July 31'!$G:$G,"PW1MA072")+COUNTIF('July 31'!$G:$G,"PW1MA070")+COUNTIF('July 31'!$G:$G,"PW1MA074")</f>
        <v>2</v>
      </c>
      <c r="M14" s="37">
        <f>COUNTIF('Aug 7'!$G:$G,"PW1MA071")+COUNTIF('Aug 7'!$G:$G,"PW1MA072")+COUNTIF('Aug 7'!$G:$G,"PW1MA070")+COUNTIF('Aug 7'!$G:$G,"PW1MA074")</f>
        <v>2</v>
      </c>
      <c r="N14" s="37">
        <f>COUNTIF('Aug 14'!$G:$G,"PW1MA071")+COUNTIF('Aug 14'!$G:$G,"PW1MA072")+COUNTIF('Aug 14'!$G:$G,"PW1MA070")+COUNTIF('Aug 14'!$G:$G,"PW1MA074")</f>
        <v>1</v>
      </c>
      <c r="O14" s="37">
        <f>COUNTIF('Aug 21'!$G:$G,"PW1MA071")+COUNTIF('Aug 21'!$G:$G,"PW1MA072")+COUNTIF('Aug 21'!$G:$G,"PW1MA070")+COUNTIF('Aug 21'!$G:$G,"PW1MA074")</f>
        <v>1</v>
      </c>
      <c r="P14" s="37">
        <f>COUNTIF('Aug 28'!$G:$G,"PW1MA071")+COUNTIF('Aug 28'!$G:$G,"PW1MA072")+COUNTIF('Aug 28'!$G:$G,"PW1MA070")+COUNTIF('Aug 28'!$G:$G,"PW1MA074")</f>
        <v>0</v>
      </c>
      <c r="Q14" s="37">
        <f>COUNTIF('Sep 4'!$G:$G,"PW1MA071")+COUNTIF('Sep 4'!$G:$G,"PW1MA072")+COUNTIF('Sep 4'!$G:$G,"PW1MA070")+COUNTIF('Sep 4'!$G:$G,"PW1MA074")</f>
        <v>0</v>
      </c>
      <c r="R14" s="37">
        <f>COUNTIF('Sep 11'!$G:$G,"PW1MA071")+COUNTIF('Sep 11'!$G:$G,"PW1MA072")+COUNTIF('Sep 11'!$G:$G,"PW1MA070")+COUNTIF('Sep 11'!$G:$G,"PW1MA074")</f>
        <v>0</v>
      </c>
      <c r="S14" s="37">
        <f>COUNTIF('Sep 18'!$G:$G,"PW1MA071")+COUNTIF('Sep 18'!$G:$G,"PW1MA072")+COUNTIF('Sep 18'!$G:$G,"PW1MA070")+COUNTIF('Sep 18'!$G:$G,"PW1MA074")</f>
        <v>0</v>
      </c>
      <c r="T14" s="37">
        <f>COUNTIF('Sep 25'!$G:$G,"PW1MA071")+COUNTIF('Sep 25'!$G:$G,"PW1MA072")+COUNTIF('Sep 25'!$G:$G,"PW1MA070")+COUNTIF('Sep 25'!$G:$G,"PW1MA074")</f>
        <v>0</v>
      </c>
      <c r="U14" s="85">
        <f>COUNTIF('Oct 2'!$G:$G,"PW1MA071")+COUNTIF('Oct 2'!$G:$G,"PW1MA072")+COUNTIF('Oct 2'!$G:$G,"PW1MA070")+COUNTIF('Oct 2'!$G:$G,"PW1MA074")</f>
        <v>0</v>
      </c>
      <c r="V14" s="37">
        <f>COUNTIF('Oct 9'!$G:$G,"PW1MA071")+COUNTIF('Oct 9'!$G:$G,"PW1MA072")+COUNTIF('Oct 9'!$G:$G,"PW1MA070")+COUNTIF('Oct 9'!$G:$G,"PW1MA074")+COUNTIF('Oct 9'!$G:$G,"PW1MA076")+COUNTIF('Oct 9'!$G:$G,"PW1MA078")</f>
        <v>12</v>
      </c>
      <c r="W14" s="37">
        <f>COUNTIF('Oct 16'!$G:$G,"PW1MA071")+COUNTIF('Oct 16'!$G:$G,"PW1MA072")+COUNTIF('Oct 16'!$G:$G,"PW1MA070")+COUNTIF('Oct 16'!$G:$G,"PW1MA074")+COUNTIF('Oct 16'!$G:$G,"PW1MA076")+COUNTIF('Oct 16'!$G:$G,"PW1MA078")</f>
        <v>12</v>
      </c>
      <c r="X14" s="37">
        <f>COUNTIF('Oct 23'!$G:$G,"PW1MA071")+COUNTIF('Oct 23'!$G:$G,"PW1MA072")+COUNTIF('Oct 23'!$G:$G,"PW1MA070")+COUNTIF('Oct 23'!$G:$G,"PW1MA074")+COUNTIF('Oct 23'!$G:$G,"PW1MA076")+COUNTIF('Oct 23'!$G:$G,"PW1MA078")</f>
        <v>11</v>
      </c>
      <c r="Y14" s="37">
        <f>COUNTIF('Oct 30'!$G:$G,"PW1MA071")+COUNTIF('Oct 30'!$G:$G,"PW1MA072")+COUNTIF('Oct 30'!$G:$G,"PW1MA070")+COUNTIF('Oct 30'!$G:$G,"PW1MA074")+COUNTIF('Oct 30'!$G:$G,"PW1MA076")+COUNTIF('Oct 30'!$G:$G,"PW1MA078")</f>
        <v>11</v>
      </c>
      <c r="Z14" s="37">
        <f>COUNTIF('Nov 6'!$G:$G,"PW1MA071")+COUNTIF('Nov 6'!$G:$G,"PW1MA072")+COUNTIF('Nov 6'!$G:$G,"PW1MA070")+COUNTIF('Nov 6'!$G:$G,"PW1MA074")+COUNTIF('Nov 6'!$G:$G,"PW1MA076")+COUNTIF('Nov 6'!$G:$G,"PW1MA078")</f>
        <v>11</v>
      </c>
      <c r="AA14" s="37">
        <f>COUNTIF('Nov 13'!$G:$G,"PW1MA071")+COUNTIF('Nov 13'!$G:$G,"PW1MA072")+COUNTIF('Nov 13'!$G:$G,"PW1MA070")+COUNTIF('Nov 13'!$G:$G,"PW1MA074")+COUNTIF('Nov 13'!$G:$G,"PW1MA076")+COUNTIF('Nov 13'!$G:$G,"PW1MA078")</f>
        <v>10</v>
      </c>
      <c r="AB14" s="37">
        <f>COUNTIF('Nov 20'!$G:$G,"PW1MA071")+COUNTIF('Nov 20'!$G:$G,"PW1MA072")+COUNTIF('Nov 20'!$G:$G,"PW1MA070")+COUNTIF('Nov 20'!$G:$G,"PW1MA074")+COUNTIF('Nov 20'!$G:$G,"PW1MA076")+COUNTIF('Nov 20'!$G:$G,"PW1MA078")</f>
        <v>10</v>
      </c>
      <c r="AC14" s="37">
        <f>COUNTIF('Nov 27'!$G:$G,"PW1MA071")+COUNTIF('Nov 27'!$G:$G,"PW1MA072")+COUNTIF('Nov 27'!$G:$G,"PW1MA070")+COUNTIF('Nov 27'!$G:$G,"PW1MA074")+COUNTIF('Nov 27'!$G:$G,"PW1MA076")+COUNTIF('Nov 27'!$G:$G,"PW1MA078")</f>
        <v>10</v>
      </c>
      <c r="AD14" s="37">
        <f>COUNTIF('Dec 4'!$G:$G,"PW1MA071")+COUNTIF('Dec 4'!$G:$G,"PW1MA072")+COUNTIF('Dec 4'!$G:$G,"PW1MA070")+COUNTIF('Dec 4'!$G:$G,"PW1MA074")+COUNTIF('Dec 4'!$G:$G,"PW1MA076")+COUNTIF('Dec 4'!$G:$G,"PW1MA078")</f>
        <v>10</v>
      </c>
      <c r="AE14" s="37">
        <f>COUNTIF('Dec 11'!$G:$G,"PW1MA071")+COUNTIF('Dec 11'!$G:$G,"PW1MA072")+COUNTIF('Dec 11'!$G:$G,"PW1MA070")+COUNTIF('Dec 11'!$G:$G,"PW1MA074")+COUNTIF('Dec 11'!$G:$G,"PW1MA076")+COUNTIF('Dec 11'!$G:$G,"PW1MA078")</f>
        <v>10</v>
      </c>
      <c r="AF14" s="37">
        <f>COUNTIF('Dec 18'!$G:$G,"PW1MA071")+COUNTIF('Dec 18'!$G:$G,"PW1MA072")+COUNTIF('Dec 18'!$G:$G,"PW1MA070")+COUNTIF('Dec 18'!$G:$G,"PW1MA074")+COUNTIF('Dec 18'!$G:$G,"PW1MA076")+COUNTIF('Dec 18'!$G:$G,"PW1MA078")</f>
        <v>10</v>
      </c>
      <c r="AG14" s="37">
        <f>COUNTIF('Dec 25'!$G:$G,"PW1MA071")+COUNTIF('Dec 25'!$G:$G,"PW1MA072")+COUNTIF('Dec 25'!$G:$G,"PW1MA070")+COUNTIF('Dec 25'!$G:$G,"PW1MA074")+COUNTIF('Dec 25'!$G:$G,"PW1MA076")+COUNTIF('Dec 25'!$G:$G,"PW1MA078")</f>
        <v>9</v>
      </c>
      <c r="AH14" s="37">
        <f>COUNTIF('Jan 1'!$G:$G,"PW1MA071")+COUNTIF('Jan 1'!$G:$G,"PW1MA072")+COUNTIF('Jan 1'!$G:$G,"PW1MA070")+COUNTIF('Jan 1'!$G:$G,"PW1MA074")+COUNTIF('Jan 1'!$G:$G,"PW1MA076")+COUNTIF('Jan 1'!$G:$G,"PW1MA078")</f>
        <v>9</v>
      </c>
      <c r="AI14" s="37">
        <f>COUNTIF('Jan 8'!$G:$G,"PW1MA071")+COUNTIF('Jan 8'!$G:$G,"PW1MA072")+COUNTIF('Jan 8'!$G:$G,"PW1MA070")+COUNTIF('Jan 8'!$G:$G,"PW1MA074")+COUNTIF('Jan 8'!$G:$G,"PW1MA076")+COUNTIF('Jan 8'!$G:$G,"PW1MA078")</f>
        <v>9</v>
      </c>
      <c r="AJ14" s="37">
        <f>COUNTIF('Jan 15'!$G:$G,"PW1MA071")+COUNTIF('Jan 15'!$G:$G,"PW1MA072")+COUNTIF('Jan 15'!$G:$G,"PW1MA070")+COUNTIF('Jan 15'!$G:$G,"PW1MA074")+COUNTIF('Jan 15'!$G:$G,"PW1MA076")+COUNTIF('Jan 15'!$G:$G,"PW1MA078")</f>
        <v>10</v>
      </c>
      <c r="AK14" s="37">
        <f>COUNTIF('Jan 22'!$G:$G,"PW1MA071")+COUNTIF('Jan 22'!$G:$G,"PW1MA072")+COUNTIF('Jan 22'!$G:$G,"PW1MA070")+COUNTIF('Jan 22'!$G:$G,"PW1MA074")+COUNTIF('Jan 22'!$G:$G,"PW1MA076")+COUNTIF('Jan 22'!$G:$G,"PW1MA078")</f>
        <v>9</v>
      </c>
      <c r="AL14" s="37">
        <f>COUNTIF('Jan 29'!$G:$G,"PW1MA071")+COUNTIF('Jan 29'!$G:$G,"PW1MA072")+COUNTIF('Jan 29'!$G:$G,"PW1MA070")+COUNTIF('Jan 29'!$G:$G,"PW1MA074")+COUNTIF('Jan 29'!$G:$G,"PW1MA076")+COUNTIF('Jan 29'!$G:$G,"PW1MA078")</f>
        <v>9</v>
      </c>
      <c r="AM14" s="37">
        <f>COUNTIF('Feb 5'!$G:$G,"PW1MA071")+COUNTIF('Feb 5'!$G:$G,"PW1MA072")+COUNTIF('Feb 5'!$G:$G,"PW1MA070")+COUNTIF('Feb 5'!$G:$G,"PW1MA074")+COUNTIF('Feb 5'!$G:$G,"PW1MA076")+COUNTIF('Feb 5'!$G:$G,"PW1MA078")</f>
        <v>9</v>
      </c>
      <c r="AN14" s="37">
        <f>COUNTIF('Feb 12'!$G:$G,"PW1MA071")+COUNTIF('Feb 12'!$G:$G,"PW1MA072")+COUNTIF('Feb 12'!$G:$G,"PW1MA070")+COUNTIF('Feb 12'!$G:$G,"PW1MA074")+COUNTIF('Feb 12'!$G:$G,"PW1MA076")+COUNTIF('Feb 12'!$G:$G,"PW1MA078")</f>
        <v>9</v>
      </c>
      <c r="AO14" s="37">
        <f>COUNTIF('Feb 12'!$G:$G,"PW1MA071")+COUNTIF('Feb 12'!$G:$G,"PW1MA072")+COUNTIF('Feb 12'!$G:$G,"PW1MA070")+COUNTIF('Feb 12'!$G:$G,"PW1MA074")+COUNTIF('Feb 12'!$G:$G,"PW1MA076")+COUNTIF('Feb 12'!$G:$G,"PW1MA078")</f>
        <v>9</v>
      </c>
      <c r="AP14" s="37">
        <f>COUNTIF('Feb 26'!$G:$G,"PW1MA071")+COUNTIF('Feb 26'!$G:$G,"PW1MA072")+COUNTIF('Feb 26'!$G:$G,"PW1MA070")+COUNTIF('Feb 26'!$G:$G,"PW1MA074")+COUNTIF('Feb 26'!$G:$G,"PW1MA076")+COUNTIF('Feb 26'!$G:$G,"PW1MA078")</f>
        <v>7</v>
      </c>
      <c r="AQ14" s="37">
        <f>COUNTIF('Mar 5'!$G:$G,"PW1MA071")+COUNTIF('Mar 5'!$G:$G,"PW1MA072")+COUNTIF('Mar 5'!$G:$G,"PW1MA070")+COUNTIF('Mar 5'!$G:$G,"PW1MA074")+COUNTIF('Mar 5'!$G:$G,"PW1MA076")+COUNTIF('Mar 5'!$G:$G,"PW1MA078")</f>
        <v>6</v>
      </c>
      <c r="AR14" s="37">
        <f>COUNTIF('Mar 12'!$G:$G,"PW1MA071")+COUNTIF('Mar 12'!$G:$G,"PW1MA072")+COUNTIF('Mar 12'!$G:$G,"PW1MA070")+COUNTIF('Mar 12'!$G:$G,"PW1MA074")+COUNTIF('Mar 12'!$G:$G,"PW1MA076")+COUNTIF('Mar 12'!$G:$G,"PW1MA078")</f>
        <v>5</v>
      </c>
      <c r="AS14" s="37">
        <f>COUNTIF('Mar 19'!$G:$G,"PW1MA071")+COUNTIF('Mar 19'!$G:$G,"PW1MA072")+COUNTIF('Mar 19'!$G:$G,"PW1MA070")+COUNTIF('Mar 19'!$G:$G,"PW1MA074")+COUNTIF('Mar 19'!$G:$G,"PW1MA076")+COUNTIF('Mar 19'!$G:$G,"PW1MA078")</f>
        <v>5</v>
      </c>
      <c r="AT14" s="37">
        <f>COUNTIF('Mar 26'!$G:$G,"PW1MA071")+COUNTIF('Mar 26'!$G:$G,"PW1MA072")+COUNTIF('Mar 26'!$G:$G,"PW1MA070")+COUNTIF('Mar 26'!$G:$G,"PW1MA074")+COUNTIF('Mar 26'!$G:$G,"PW1MA076")+COUNTIF('Mar 26'!$G:$G,"PW1MA078")</f>
        <v>4</v>
      </c>
      <c r="AU14" s="37">
        <f>(COUNTIF('Apr 2'!$G:$G,"PW1MA*")+COUNTIF('Apr 2'!$G:$G,"PW3MA*"))-AU13</f>
        <v>2</v>
      </c>
      <c r="AV14" s="37">
        <f>(COUNTIF('Apr 9'!$G:$G,"PW1MA*")+COUNTIF('Apr 9'!$G:$G,"PW3MA*"))-AV13</f>
        <v>2</v>
      </c>
      <c r="AW14" s="37">
        <f>(COUNTIF('Apr 16'!$G:$G,"PW1MA*")+COUNTIF('Apr 16'!$G:$G,"PW3MA*"))-AW13</f>
        <v>2</v>
      </c>
      <c r="AX14" s="37">
        <f>(COUNTIF('Apr 23'!$G:$G,"PW1MA*")+COUNTIF('Apr 23'!$G:$G,"PW3MA*"))-AX13</f>
        <v>2</v>
      </c>
      <c r="AY14" s="37">
        <f>(COUNTIF('May 2'!$G:$G,"PW1MA*")+COUNTIF('May 2'!$G:$G,"PW3MA*"))-AY13</f>
        <v>2</v>
      </c>
      <c r="AZ14" s="37">
        <f>(COUNTIF('May 9'!$G:$G,"PW1MA*")+COUNTIF('May 9'!$G:$G,"PW3MA*"))-AZ13</f>
        <v>2</v>
      </c>
      <c r="BA14" s="37">
        <f>(COUNTIF('May 14'!$G:$G,"PW1MA*")+COUNTIF('May 14'!$G:$G,"PW3MA*"))-BA13</f>
        <v>2</v>
      </c>
      <c r="BB14" s="37">
        <f>(COUNTIF('May 21'!$G:$G,"PW1MA*")+COUNTIF('May 21'!$G:$G,"PW3MA*"))-BB13</f>
        <v>0</v>
      </c>
      <c r="BC14" s="37">
        <f>(COUNTIF('May 28'!$G:$G,"PW1MA*")+COUNTIF('May 28'!$G:$G,"PW3MA*"))-BC13</f>
        <v>0</v>
      </c>
      <c r="BD14" s="37">
        <f>(COUNTIF('Jun 4'!$G:$G,"PW1MA*")+COUNTIF('Jun 4'!$G:$G,"PW3MA*"))-BD13</f>
        <v>0</v>
      </c>
      <c r="BE14" s="37">
        <f>(COUNTIF('Jun 11'!$G:$G,"PW1MA*")+COUNTIF('Jun 11'!$G:$G,"PW3MA*"))-BE13</f>
        <v>0</v>
      </c>
      <c r="BF14" s="37">
        <f>(COUNTIF('Jun 18'!$G:$G,"PW1MA*")+COUNTIF('Jun 18'!$G:$G,"PW3MA*"))-BF13</f>
        <v>0</v>
      </c>
      <c r="BG14" s="37">
        <f>(COUNTIF('Jun 25'!$G:$G,"PW1MA*")+COUNTIF('Jun 25'!$G:$G,"PW3MA*"))-BG13</f>
        <v>0</v>
      </c>
      <c r="BH14" s="37">
        <f>(COUNTIF('Jul 2'!$G:$G,"PW1MA*")+COUNTIF('Jul 2'!$G:$G,"PW3MA*"))-BH13</f>
        <v>0</v>
      </c>
      <c r="BI14" s="37">
        <f>(COUNTIF('Jul 9'!$G:$G,"PW1MA*")+COUNTIF('Jul 9'!$G:$G,"PW3MA*"))-BI13</f>
        <v>0</v>
      </c>
    </row>
    <row r="15" spans="2:61" ht="15.75" thickBot="1" x14ac:dyDescent="0.3">
      <c r="I15" s="34" t="s">
        <v>504</v>
      </c>
      <c r="J15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5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5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5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5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5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5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5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5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5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5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5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5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5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5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5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5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5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5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5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5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5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5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5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5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5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5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5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5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5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5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5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5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5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5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5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5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5" s="37">
        <f>COUNTIFS('Apr 2'!$G:$G,AU11,'Apr 2'!$H:$H,"FGRC*")</f>
        <v>2</v>
      </c>
      <c r="AV15" s="37">
        <f>COUNTIFS('Apr 9'!$G:$G,AV11,'Apr 9'!$H:$H,"FGRC*")</f>
        <v>2</v>
      </c>
      <c r="AW15" s="37">
        <f>COUNTIFS('Apr 16'!$G:$G,AW11,'Apr 16'!$H:$H,"FGRC*")</f>
        <v>2</v>
      </c>
      <c r="AX15" s="37">
        <f>COUNTIFS('Apr 23'!$G:$G,AX11,'Apr 23'!$H:$H,"FGRC*")</f>
        <v>2</v>
      </c>
      <c r="AY15" s="37">
        <f>COUNTIFS('May 2'!$G:$G,AY11,'May 2'!$H:$H,"FGRC*")</f>
        <v>2</v>
      </c>
      <c r="AZ15" s="37">
        <f>COUNTIFS('May 9'!$G:$G,AZ11,'May 9'!$H:$H,"FGRC*")</f>
        <v>7</v>
      </c>
      <c r="BA15" s="37">
        <f>COUNTIFS('May 14'!$G:$G,BA11,'May 14'!$H:$H,"FGRC*")</f>
        <v>6</v>
      </c>
      <c r="BB15" s="37">
        <f>COUNTIFS('May 21'!$G:$G,BB11,'May 21'!$H:$H,"FGRC*")</f>
        <v>7</v>
      </c>
      <c r="BC15" s="37">
        <f>COUNTIFS('May 28'!$G:$G,BC11,'May 28'!$H:$H,"FGRC*")</f>
        <v>10</v>
      </c>
      <c r="BD15" s="37">
        <f>COUNTIFS('Jun 4'!$G:$G,BD11,'Jun 4'!$H:$H,"FGRC*")</f>
        <v>10</v>
      </c>
      <c r="BE15" s="37">
        <f>COUNTIFS('Jun 11'!$G:$G,BE11,'Jun 11'!$H:$H,"FGRC*")+COUNTIFS('Jun 11'!$G:$G,BE11,'Jun 11'!$H:$H,"FFRE*")</f>
        <v>9</v>
      </c>
      <c r="BF15" s="37">
        <f>COUNTIFS('Jun 18'!$G:$G,BF11,'Jun 18'!$H:$H,"FGRC*")+COUNTIFS('Jun 18'!$G:$G,BF11,'Jun 18'!$H:$H,"FFRE*")</f>
        <v>7</v>
      </c>
      <c r="BG15" s="37">
        <f>COUNTIFS('Jun 25'!$G:$G,BG11,'Jun 25'!$H:$H,"FGRC*")+COUNTIFS('Jun 25'!$G:$G,BG11,'Jun 25'!$H:$H,"FFRE*")</f>
        <v>8</v>
      </c>
      <c r="BH15" s="37">
        <f>COUNTIFS('Jul 2'!$G:$G,BH11,'Jul 2'!$H:$H,"FGRC*")+COUNTIFS('Jul 2'!$G:$G,BH11,'Jul 2'!$H:$H,"FFRE*")</f>
        <v>8</v>
      </c>
      <c r="BI15" s="37">
        <f>COUNTIFS('Jul 9'!$G:$G,BI11,'Jul 9'!$H:$H,"FGRC*")+COUNTIFS('Jul 9'!$G:$G,BI11,'Jul 9'!$H:$H,"FFRE*")</f>
        <v>9</v>
      </c>
    </row>
    <row r="16" spans="2:61" ht="15.75" thickBot="1" x14ac:dyDescent="0.3">
      <c r="I16" s="34" t="s">
        <v>505</v>
      </c>
      <c r="J16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6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6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6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6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6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6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6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6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6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6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6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6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6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6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6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6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6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6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6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6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6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6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6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6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6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6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6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6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6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6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6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6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6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6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6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6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6" s="37">
        <f>(COUNTIFS('Apr 2'!$G:$G,"v*",'Apr 2'!$H:$H,"FGRC*")+COUNTIFS('Apr 2'!$G:$G,"PW3RS*"))-AU15</f>
        <v>3</v>
      </c>
      <c r="AV16" s="37">
        <f>(COUNTIFS('Apr 9'!$G:$G,"v*",'Apr 9'!$H:$H,"FGRC*")+COUNTIFS('Apr 9'!$G:$G,"PW3RS*"))-AV15</f>
        <v>2</v>
      </c>
      <c r="AW16" s="37">
        <f>(COUNTIFS('Apr 16'!$G:$G,"v*",'Apr 16'!$H:$H,"FGRC*")+COUNTIFS('Apr 16'!$G:$G,"PW3RS*"))-AW15</f>
        <v>3</v>
      </c>
      <c r="AX16" s="37">
        <f>(COUNTIFS('Apr 23'!$G:$G,"v*",'Apr 23'!$H:$H,"FGRC*")+COUNTIFS('Apr 23'!$G:$G,"PW3RS*"))-AX15</f>
        <v>3</v>
      </c>
      <c r="AY16" s="37">
        <f>(COUNTIFS('May 2'!$G:$G,"v*",'May 2'!$H:$H,"FGRC*")+COUNTIFS('May 2'!$G:$G,"PW3RS*"))-AY15</f>
        <v>2</v>
      </c>
      <c r="AZ16" s="37">
        <f>(COUNTIFS('May 9'!$G:$G,"v*",'May 9'!$H:$H,"FGRC*")+COUNTIFS('May 9'!$G:$G,"PW3RS*"))-AZ15</f>
        <v>2</v>
      </c>
      <c r="BA16" s="37">
        <f>(COUNTIFS('May 14'!$G:$G,"v*",'May 14'!$H:$H,"FGRC*")+COUNTIFS('May 14'!$G:$G,"PW3RS*"))-BA15</f>
        <v>3</v>
      </c>
      <c r="BB16" s="37">
        <f>(COUNTIFS('May 21'!$G:$G,"v*",'May 21'!$H:$H,"FGRC*")+COUNTIFS('May 21'!$G:$G,"PW3RS*"))-BB15</f>
        <v>3</v>
      </c>
      <c r="BC16" s="37">
        <f>(COUNTIFS('May 28'!$G:$G,"v*",'May 28'!$H:$H,"FGRC*")+COUNTIFS('May 28'!$G:$G,"PW3RS*"))-BC15</f>
        <v>1</v>
      </c>
      <c r="BD16" s="37">
        <f>(COUNTIFS('Jun 4'!$G:$G,"v*",'Jun 4'!$H:$H,"FGRC*")+COUNTIFS('Jun 4'!$G:$G,"PW3RS*"))-BD15</f>
        <v>1</v>
      </c>
      <c r="BE16" s="37">
        <f>(COUNTIFS('Jun 11'!$G:$G,"v*",'Jun 11'!$H:$H,"FGRC*")+COUNTIFS('Jun 11'!$G:$G,"PW3RS*",'Jun 11'!$H:$H,"FFRE*"))-BE15</f>
        <v>0</v>
      </c>
      <c r="BF16" s="37">
        <f>(COUNTIFS('Jun 18'!$G:$G,"v*",'Jun 18'!$H:$H,"FGRC*")+COUNTIFS('Jun 18'!$G:$G,"PW3RS*",'Jun 18'!$H:$H,"FFRE*"))-BF15</f>
        <v>2</v>
      </c>
      <c r="BG16" s="37">
        <f>(COUNTIFS('Jun 25'!$G:$G,"v*",'Jun 25'!$H:$H,"FGRC*")+COUNTIFS('Jun 25'!$G:$G,"PW3RS*",'Jun 25'!$H:$H,"FFRE*"))-BG15</f>
        <v>2</v>
      </c>
      <c r="BH16" s="37">
        <f>(COUNTIFS('Jul 2'!$G:$G,"v*",'Jul 2'!$H:$H,"FGRC*")+COUNTIFS('Jul 2'!$G:$G,"PW3RS*",'Jul 2'!$H:$H,"FFRE*"))-BH15</f>
        <v>2</v>
      </c>
      <c r="BI16" s="37">
        <f>(COUNTIFS('Jul 9'!$G:$G,"v*",'Jul 9'!$H:$H,"FGRC*")+COUNTIFS('Jul 9'!$G:$G,"PW3RS*",'Jul 9'!$H:$H,"FFRE*"))-BI15</f>
        <v>2</v>
      </c>
    </row>
    <row r="17" spans="1:61" ht="15.75" thickBot="1" x14ac:dyDescent="0.3">
      <c r="I17" s="34" t="s">
        <v>506</v>
      </c>
      <c r="J17" s="37">
        <f>COUNTIFS('July 17'!$G:$G,"PW1RS324",'July 17'!$H:$H,"FGRC0844S1")+COUNTIFS('July 17'!$G:$G,"PW1RS324",'July 17'!$H:$H,"FFRE0833Q1")</f>
        <v>2</v>
      </c>
      <c r="K17" s="37">
        <f>COUNTIFS('July 24'!$G:$G,"PW1RS324",'July 24'!$H:$H,"FGRC0844S1")+COUNTIFS('July 24'!$G:$G,"PW1RS324",'July 24'!$H:$H,"FFRE0833Q1")</f>
        <v>2</v>
      </c>
      <c r="L17" s="37">
        <f>COUNTIFS('July 31'!$G:$G,"PW1RS324",'July 31'!$H:$H,"FGRC0844S1")+COUNTIFS('July 31'!$G:$G,"PW1RS324",'July 31'!$H:$H,"FFRE0833Q1")</f>
        <v>2</v>
      </c>
      <c r="M17" s="37">
        <f>COUNTIFS('Aug 7'!$G:$G,"PW1RS324",'Aug 7'!$H:$H,"FGRC0844S1")+COUNTIFS('Aug 7'!$G:$G,"PW1RS324",'Aug 7'!$H:$H,"FFRE0833Q1")</f>
        <v>3</v>
      </c>
      <c r="N17" s="37">
        <f>COUNTIFS('Aug 14'!$G:$G,"PW1RS324",'Aug 14'!$H:$H,"FGRC0844S1")+COUNTIFS('Aug 14'!$G:$G,"PW1RS324",'Aug 14'!$H:$H,"FFRE0833Q1")</f>
        <v>3</v>
      </c>
      <c r="O17" s="37">
        <f>COUNTIFS('Aug 21'!$G:$G,"PW1RS324",'Aug 21'!$H:$H,"FGRC0844S1")+COUNTIFS('Aug 21'!$G:$G,"PW1RS324",'Aug 21'!$H:$H,"FFRE0833Q1")</f>
        <v>3</v>
      </c>
      <c r="P17" s="37">
        <f>COUNTIFS('Aug 28'!$G:$G,"PW1RS324",'Aug 28'!$H:$H,"FGRC0844S1")+COUNTIFS('Aug 28'!$G:$G,"PW1RS324",'Aug 28'!$H:$H,"FFRE0833Q1")</f>
        <v>2</v>
      </c>
      <c r="Q17" s="37">
        <f>COUNTIFS('Sep 4'!$G:$G,"PW1RS324",'Sep 4'!$H:$H,"FGRC0844S1")+COUNTIFS('Sep 4'!$G:$G,"PW1RS324",'Sep 4'!$H:$H,"FFRE0833Q1")</f>
        <v>2</v>
      </c>
      <c r="R17" s="37">
        <f>COUNTIFS('Sep 11'!$G:$G,"PW1RS326")</f>
        <v>3</v>
      </c>
      <c r="S17" s="37">
        <f>COUNTIFS('Sep 18'!$G:$G,"PW1RS326")</f>
        <v>3</v>
      </c>
      <c r="T17" s="37">
        <f>COUNTIFS('Sep 25'!$G:$G,"PW1RS326")</f>
        <v>4</v>
      </c>
      <c r="U17" s="85">
        <f>COUNTIFS('Oct 2'!$G:$G,"PW1RS326")</f>
        <v>4</v>
      </c>
      <c r="V17" s="37">
        <f>COUNTIFS('Oct 9'!$G:$G,"PW1RS326")</f>
        <v>4</v>
      </c>
      <c r="W17" s="37">
        <f>COUNTIFS('Oct 16'!$G:$G,"PW1RS326")</f>
        <v>4</v>
      </c>
      <c r="X17" s="37">
        <f>COUNTIFS('Oct 23'!$G:$G,"PW1RS326")</f>
        <v>3</v>
      </c>
      <c r="Y17" s="37">
        <f>COUNTIFS('Oct 30'!$G:$G,"PW1RS326")</f>
        <v>3</v>
      </c>
      <c r="Z17" s="37">
        <f>COUNTIFS('Nov 6'!$G:$G,"PW1RS326")</f>
        <v>3</v>
      </c>
      <c r="AA17" s="37">
        <f>COUNTIFS('Nov 13'!$G:$G,"PW1RS326")</f>
        <v>2</v>
      </c>
      <c r="AB17" s="37">
        <f>COUNTIFS('Nov 20'!$G:$G,"PW1RS326")</f>
        <v>3</v>
      </c>
      <c r="AC17" s="37">
        <f>COUNTIFS('Nov 27'!$G:$G,"PW1RS326")</f>
        <v>2</v>
      </c>
      <c r="AD17" s="37">
        <f>COUNTIFS('Dec 4'!$G:$G,"PW1RS326")</f>
        <v>3</v>
      </c>
      <c r="AE17" s="37">
        <f>COUNTIFS('Dec 11'!$G:$G,"PW1RS326")</f>
        <v>2</v>
      </c>
      <c r="AF17" s="37">
        <f>COUNTIFS('Dec 18'!$G:$G,"PW1RS326")</f>
        <v>2</v>
      </c>
      <c r="AG17" s="37">
        <f>COUNTIFS('Dec 25'!$G:$G,"PW1RS326")</f>
        <v>3</v>
      </c>
      <c r="AH17" s="37">
        <f>COUNTIFS('Jan 1'!$G:$G,"PW1RS326")</f>
        <v>3</v>
      </c>
      <c r="AI17" s="37">
        <f>COUNTIFS('Jan 8'!$G:$G,"PW1RS326")</f>
        <v>2</v>
      </c>
      <c r="AJ17" s="37">
        <f>COUNTIFS('Jan 15'!$G:$G,"PW1RS326")</f>
        <v>3</v>
      </c>
      <c r="AK17" s="37">
        <f>COUNTIFS('Jan 22'!$G:$G,"PW1RS326")</f>
        <v>2</v>
      </c>
      <c r="AL17" s="37">
        <f>COUNTIFS('Jan 29'!$G:$G,"PW1RS326")</f>
        <v>2</v>
      </c>
      <c r="AM17" s="37">
        <f>COUNTIFS('Feb 5'!$G:$G,"PW1RS326")</f>
        <v>2</v>
      </c>
      <c r="AN17" s="37">
        <f>COUNTIFS('Feb 12'!$G:$G,"PW1RS326")</f>
        <v>2</v>
      </c>
      <c r="AO17" s="37">
        <f>COUNTIFS('Feb 12'!$G:$G,"PW1RS326")</f>
        <v>2</v>
      </c>
      <c r="AP17" s="37">
        <f>COUNTIFS('Feb 26'!$G:$G,"PW1RS326")</f>
        <v>3</v>
      </c>
      <c r="AQ17" s="37">
        <f>COUNTIFS('Mar 5'!$G:$G,"PW1RS326")</f>
        <v>2</v>
      </c>
      <c r="AR17" s="37">
        <f>COUNTIFS('Mar 12'!$G:$G,"PW1RS326")</f>
        <v>2</v>
      </c>
      <c r="AS17" s="37">
        <f>COUNTIFS('Mar 19'!$G:$G,"PW1RS326")</f>
        <v>3</v>
      </c>
      <c r="AT17" s="37">
        <f>COUNTIFS('Mar 26'!$G:$G,"PW1RS326")</f>
        <v>2</v>
      </c>
      <c r="AU17" s="171">
        <f>COUNTIFS('Apr 2'!$G:$G,"PW1RS326")</f>
        <v>3</v>
      </c>
      <c r="AV17" s="171">
        <f>COUNTIFS('Apr 9'!$G:$G,"PW1RS326")</f>
        <v>3</v>
      </c>
      <c r="AW17" s="171">
        <f>COUNTIFS('Apr 16'!$G:$G,"PW1RS326")</f>
        <v>3</v>
      </c>
      <c r="AX17" s="171">
        <f>COUNTIFS('Apr 23'!$G:$G,"PW1RS326")</f>
        <v>3</v>
      </c>
      <c r="AY17" s="171">
        <f>COUNTIFS('May 2'!$G:$G,"PW1RS326")</f>
        <v>3</v>
      </c>
      <c r="AZ17" s="171">
        <f>COUNTIFS('May 9'!$G:$G,"PW1RS326")</f>
        <v>3</v>
      </c>
      <c r="BA17" s="171">
        <f>COUNTIFS('May 14'!$G:$G,"PW1RS326")</f>
        <v>3</v>
      </c>
      <c r="BB17" s="171">
        <f>COUNTIFS('May 21'!$G:$G,"PW1RS326")</f>
        <v>3</v>
      </c>
      <c r="BC17" s="171">
        <f>COUNTIFS('May 28'!$G:$G,"PW1RS326")</f>
        <v>3</v>
      </c>
      <c r="BD17" s="171">
        <f>COUNTIFS('Jun 4'!$G:$G,"PW1RS326")</f>
        <v>3</v>
      </c>
      <c r="BE17" s="171">
        <f>COUNTIFS('Jun 11'!$G:$G,"PW1RS326",'Jun 11'!$H:$H,"FGRC*")+COUNTIFS('Jun 11'!$G:$G,"PW1RS326",'Jun 11'!$H:$H,"FFRE*")</f>
        <v>3</v>
      </c>
      <c r="BF17" s="171">
        <f>COUNTIFS('Jun 18'!$G:$G,"PW1RS326",'Jun 18'!$H:$H,"FGRC*")+COUNTIFS('Jun 18'!$G:$G,"PW1RS326",'Jun 18'!$H:$H,"FFRE*")</f>
        <v>3</v>
      </c>
      <c r="BG17" s="171">
        <f>COUNTIFS('Jun 25'!$G:$G,"PW1RS326",'Jun 25'!$H:$H,"FGRC*")+COUNTIFS('Jun 25'!$G:$G,"PW1RS326",'Jun 25'!$H:$H,"FFRE*")</f>
        <v>3</v>
      </c>
      <c r="BH17" s="171">
        <f>COUNTIFS('Jul 2'!$G:$G,"PW1RS326",'Jul 2'!$H:$H,"FGRC*")+COUNTIFS('Jul 2'!$G:$G,"PW1RS326",'Jul 2'!$H:$H,"FFRE*")</f>
        <v>3</v>
      </c>
      <c r="BI17" s="171">
        <f>COUNTIFS('Jul 9'!$G:$G,"PW1RS326",'Jul 9'!$H:$H,"FGRC*")+COUNTIFS('Jul 9'!$G:$G,"PW1RS326",'Jul 9'!$H:$H,"FFRE*")</f>
        <v>3</v>
      </c>
    </row>
    <row r="18" spans="1:61" s="79" customFormat="1" ht="15.75" thickBot="1" x14ac:dyDescent="0.3">
      <c r="H18"/>
      <c r="I18" s="34" t="s">
        <v>507</v>
      </c>
      <c r="J18" s="37">
        <f>SUM(COUNTIF('July 17'!$G:$G,"PW1RS317")+COUNTIF('July 17'!$G:$G,"PW1RS319")+COUNTIF('July 17'!$G:$G,"PW1RS316")+COUNTIF('July 17'!$G:$G,"PW1RS317"))</f>
        <v>0</v>
      </c>
      <c r="K18" s="37">
        <f>SUM(COUNTIF('July 24'!$G:$G,"PW1RS317")+COUNTIF('July 24'!$G:$G,"PW1RS319")+COUNTIF('July 24'!$G:$G,"PW1RS316")+COUNTIF('July 24'!$G:$G,"PW1RS317"))</f>
        <v>0</v>
      </c>
      <c r="L18" s="37">
        <f>SUM(COUNTIF('July 31'!$G:$G,"PW1RS317")+COUNTIF('July 31'!$G:$G,"PW1RS319")+COUNTIF('July 31'!$G:$G,"PW1RS316")+COUNTIF('July 31'!$G:$G,"PW1RS317"))</f>
        <v>0</v>
      </c>
      <c r="M18" s="37">
        <f>SUM(COUNTIF('Aug 7'!$G:$G,"PW1RS317")+COUNTIF('Aug 7'!$G:$G,"PW1RS319")+COUNTIF('Aug 7'!$G:$G,"PW1RS316")+COUNTIF('Aug 7'!$G:$G,"PW1RS317"))</f>
        <v>0</v>
      </c>
      <c r="N18" s="37">
        <f>SUM(COUNTIF('Aug 14'!$G:$G,"PW1RS317")+COUNTIF('Aug 14'!$G:$G,"PW1RS319")+COUNTIF('Aug 14'!$G:$G,"PW1RS316")+COUNTIF('Aug 14'!$G:$G,"PW1RS317"))</f>
        <v>0</v>
      </c>
      <c r="O18" s="37">
        <f>SUM(COUNTIF('Aug 21'!$G:$G,"PW1RS317")+COUNTIF('Aug 21'!$G:$G,"PW1RS319")+COUNTIF('Aug 21'!$G:$G,"PW1RS316")+COUNTIF('Aug 21'!$G:$G,"PW1RS317"))</f>
        <v>0</v>
      </c>
      <c r="P18" s="37">
        <f>SUM(COUNTIF('Aug 28'!$G:$G,"PW1RS317")+COUNTIF('Aug 28'!$G:$G,"PW1RS319")+COUNTIF('Aug 28'!$G:$G,"PW1RS316")+COUNTIF('Aug 28'!$G:$G,"PW1RS317"))</f>
        <v>0</v>
      </c>
      <c r="Q18" s="37">
        <f>SUM(COUNTIF('Sep 4'!$G:$G,"PW1RS317")+COUNTIF('Sep 4'!$G:$G,"PW1RS319")+COUNTIF('Sep 4'!$G:$G,"PW1RS316"))</f>
        <v>1</v>
      </c>
      <c r="R18" s="37">
        <f>SUM(COUNTIF('Sep 11'!$G:$G,"PW1RS317")+COUNTIF('Sep 11'!$G:$G,"PW1RS319")+COUNTIF('Sep 11'!$G:$G,"PW1RS316"))+COUNTIFS('Sep 11'!$G:$G,"PW1RS324")</f>
        <v>1</v>
      </c>
      <c r="S18" s="37">
        <f>SUM(COUNTIF('Sep 18'!$G:$G,"PW1RS317")+COUNTIF('Sep 18'!$G:$G,"PW1RS319")+COUNTIF('Sep 18'!$G:$G,"PW1RS316"))+COUNTIFS('Sep 18'!$G:$G,"PW1RS324")</f>
        <v>0</v>
      </c>
      <c r="T18" s="37">
        <f>SUM(COUNTIF('Sep 25'!$G:$G,"PW1RS317")+COUNTIF('Sep 25'!$G:$G,"PW1RS319")+COUNTIF('Sep 25'!$G:$G,"PW1RS316"))+COUNTIFS('Sep 25'!$G:$G,"PW1RS324")</f>
        <v>0</v>
      </c>
      <c r="U18" s="85">
        <f>SUM(COUNTIF('Oct 2'!$G:$G,"PW1RS317")+COUNTIF('Oct 2'!$G:$G,"PW1RS319")+COUNTIF('Oct 2'!$G:$G,"PW1RS316"))+COUNTIFS('Oct 2'!$G:$G,"PW1RS324")</f>
        <v>0</v>
      </c>
      <c r="V18" s="37">
        <f>SUM(COUNTIF('Oct 9'!$G:$G,"PW1RS317")+COUNTIF('Oct 9'!$G:$G,"PW1RS319")+COUNTIF('Oct 9'!$G:$G,"PW1RS316"))+COUNTIFS('Oct 9'!$G:$G,"PW1RS324")</f>
        <v>0</v>
      </c>
      <c r="W18" s="37">
        <f>SUM(COUNTIF('Oct 16'!$G:$G,"PW1RS317")+COUNTIF('Oct 16'!$G:$G,"PW1RS319")+COUNTIF('Oct 16'!$G:$G,"PW1RS316"))+COUNTIFS('Oct 16'!$G:$G,"PW1RS324")</f>
        <v>0</v>
      </c>
      <c r="X18" s="37">
        <f>SUM(COUNTIF('Oct 23'!$G:$G,"PW1RS317")+COUNTIF('Oct 23'!$G:$G,"PW1RS319")+COUNTIF('Oct 23'!$G:$G,"PW1RS316"))+COUNTIFS('Oct 23'!$G:$G,"PW1RS324")</f>
        <v>0</v>
      </c>
      <c r="Y18" s="37">
        <f>SUM(COUNTIF('Oct 30'!$G:$G,"PW1RS317")+COUNTIF('Oct 30'!$G:$G,"PW1RS319")+COUNTIF('Oct 30'!$G:$G,"PW1RS316"))+COUNTIFS('Oct 30'!$G:$G,"PW1RS324")</f>
        <v>0</v>
      </c>
      <c r="Z18" s="37">
        <f>SUM(COUNTIF('Nov 6'!$G:$G,"PW1RS317")+COUNTIF('Nov 6'!$G:$G,"PW1RS319")+COUNTIF('Nov 6'!$G:$G,"PW1RS316"))+COUNTIFS('Nov 6'!$G:$G,"PW1RS324")</f>
        <v>1</v>
      </c>
      <c r="AA18" s="37">
        <f>SUM(COUNTIF('Nov 13'!$G:$G,"PW1RS317")+COUNTIF('Nov 13'!$G:$G,"PW1RS319")+COUNTIF('Nov 13'!$G:$G,"PW1RS316"))+COUNTIFS('Nov 13'!$G:$G,"PW1RS324")</f>
        <v>1</v>
      </c>
      <c r="AB18" s="37">
        <f>SUM(COUNTIF('Nov 20'!$G:$G,"PW1RS317")+COUNTIF('Nov 20'!$G:$G,"PW1RS319")+COUNTIF('Nov 20'!$G:$G,"PW1RS316"))+COUNTIFS('Nov 20'!$G:$G,"PW1RS324")</f>
        <v>1</v>
      </c>
      <c r="AC18" s="37">
        <f>SUM(COUNTIF('Nov 27'!$G:$G,"PW1RS317")+COUNTIF('Nov 27'!$G:$G,"PW1RS319")+COUNTIF('Nov 27'!$G:$G,"PW1RS316"))+COUNTIFS('Nov 27'!$G:$G,"PW1RS324")</f>
        <v>1</v>
      </c>
      <c r="AD18" s="37">
        <f>SUM(COUNTIF('Dec 4'!$G:$G,"PW1RS317")+COUNTIF('Dec 4'!$G:$G,"PW1RS319")+COUNTIF('Dec 4'!$G:$G,"PW1RS316"))+COUNTIFS('Dec 4'!$G:$G,"PW1RS324")</f>
        <v>1</v>
      </c>
      <c r="AE18" s="37">
        <f>SUM(COUNTIF('Dec 11'!$G:$G,"PW1RS317")+COUNTIF('Dec 11'!$G:$G,"PW1RS319")+COUNTIF('Dec 11'!$G:$G,"PW1RS316"))+COUNTIFS('Dec 11'!$G:$G,"PW1RS324")</f>
        <v>1</v>
      </c>
      <c r="AF18" s="37">
        <f>SUM(COUNTIF('Dec 18'!$G:$G,"PW1RS317")+COUNTIF('Dec 18'!$G:$G,"PW1RS319")+COUNTIF('Dec 18'!$G:$G,"PW1RS316"))+COUNTIFS('Dec 18'!$G:$G,"PW1RS324")</f>
        <v>1</v>
      </c>
      <c r="AG18" s="37">
        <f>SUM(COUNTIF('Dec 25'!$G:$G,"PW1RS317")+COUNTIF('Dec 25'!$G:$G,"PW1RS319")+COUNTIF('Dec 25'!$G:$G,"PW1RS316"))+COUNTIFS('Dec 25'!$G:$G,"PW1RS324")</f>
        <v>1</v>
      </c>
      <c r="AH18" s="37">
        <f>SUM(COUNTIF('Jan 1'!$G:$G,"PW1RS317")+COUNTIF('Jan 1'!$G:$G,"PW1RS319")+COUNTIF('Jan 1'!$G:$G,"PW1RS316"))+COUNTIFS('Jan 1'!$G:$G,"PW1RS324")</f>
        <v>1</v>
      </c>
      <c r="AI18" s="37">
        <f>SUM(COUNTIF('Jan 8'!$G:$G,"PW1RS317")+COUNTIF('Jan 8'!$G:$G,"PW1RS319")+COUNTIF('Jan 8'!$G:$G,"PW1RS316"))+COUNTIFS('Jan 8'!$G:$G,"PW1RS324")</f>
        <v>0</v>
      </c>
      <c r="AJ18" s="37">
        <f>SUM(COUNTIF('Jan 15'!$G:$G,"PW1RS317")+COUNTIF('Jan 15'!$G:$G,"PW1RS319")+COUNTIF('Jan 15'!$G:$G,"PW1RS316"))+COUNTIFS('Jan 15'!$G:$G,"PW1RS324")</f>
        <v>0</v>
      </c>
      <c r="AK18" s="37">
        <f>SUM(COUNTIF('Jan 22'!$G:$G,"PW1RS317")+COUNTIF('Jan 22'!$G:$G,"PW1RS319")+COUNTIF('Jan 22'!$G:$G,"PW1RS316"))+COUNTIFS('Jan 22'!$G:$G,"PW1RS324")</f>
        <v>0</v>
      </c>
      <c r="AL18" s="37">
        <f>SUM(COUNTIF('Jan 29'!$G:$G,"PW1RS317")+COUNTIF('Jan 29'!$G:$G,"PW1RS319")+COUNTIF('Jan 29'!$G:$G,"PW1RS316"))+COUNTIFS('Jan 29'!$G:$G,"PW1RS324")</f>
        <v>0</v>
      </c>
      <c r="AM18" s="37">
        <f>SUM(COUNTIF('Feb 5'!$G:$G,"PW1RS317")+COUNTIF('Feb 5'!$G:$G,"PW1RS319")+COUNTIF('Feb 5'!$G:$G,"PW1RS316"))+COUNTIFS('Feb 5'!$G:$G,"PW1RS324")</f>
        <v>0</v>
      </c>
      <c r="AN18" s="37">
        <f>SUM(COUNTIF('Feb 12'!$G:$G,"PW1RS317")+COUNTIF('Feb 12'!$G:$G,"PW1RS319")+COUNTIF('Feb 12'!$G:$G,"PW1RS316"))+COUNTIFS('Feb 12'!$G:$G,"PW1RS324")</f>
        <v>0</v>
      </c>
      <c r="AO18" s="37">
        <f>SUM(COUNTIF('Feb 12'!$G:$G,"PW1RS317")+COUNTIF('Feb 12'!$G:$G,"PW1RS319")+COUNTIF('Feb 12'!$G:$G,"PW1RS316"))+COUNTIFS('Feb 12'!$G:$G,"PW1RS324")</f>
        <v>0</v>
      </c>
      <c r="AP18" s="37">
        <f>SUM(COUNTIF('Feb 26'!$G:$G,"PW1RS317")+COUNTIF('Feb 26'!$G:$G,"PW1RS319")+COUNTIF('Feb 26'!$G:$G,"PW1RS316"))+COUNTIFS('Feb 26'!$G:$G,"PW1RS324")</f>
        <v>0</v>
      </c>
      <c r="AQ18" s="37">
        <f>SUM(COUNTIF('Mar 5'!$G:$G,"PW1RS317")+COUNTIF('Mar 5'!$G:$G,"PW1RS319")+COUNTIF('Mar 5'!$G:$G,"PW1RS316"))+COUNTIFS('Mar 5'!$G:$G,"PW1RS324")</f>
        <v>0</v>
      </c>
      <c r="AR18" s="37">
        <f>SUM(COUNTIF('Mar 12'!$G:$G,"PW1RS317")+COUNTIF('Mar 12'!$G:$G,"PW1RS319")+COUNTIF('Mar 12'!$G:$G,"PW1RS316"))+COUNTIFS('Mar 12'!$G:$G,"PW1RS324")</f>
        <v>0</v>
      </c>
      <c r="AS18" s="37">
        <f>SUM(COUNTIF('Mar 19'!$G:$G,"PW1RS317")+COUNTIF('Mar 19'!$G:$G,"PW1RS319")+COUNTIF('Mar 19'!$G:$G,"PW1RS316"))+COUNTIFS('Mar 19'!$G:$G,"PW1RS324")</f>
        <v>0</v>
      </c>
      <c r="AT18" s="37">
        <f>SUM(COUNTIF('Mar 26'!$G:$G,"PW1RS317")+COUNTIF('Mar 26'!$G:$G,"PW1RS319")+COUNTIF('Mar 26'!$G:$G,"PW1RS316"))+COUNTIFS('Mar 26'!$G:$G,"PW1RS324")</f>
        <v>0</v>
      </c>
      <c r="AU18" s="173">
        <f>COUNTIFS('Apr 2'!$G:$G,"PW1RS*")-AU17</f>
        <v>0</v>
      </c>
      <c r="AV18" s="173">
        <f>COUNTIFS('Apr 9'!$G:$G,"PW1RS*")-AV17</f>
        <v>0</v>
      </c>
      <c r="AW18" s="173">
        <f>COUNTIFS('Apr 16'!$G:$G,"PW1RS*")-AW17</f>
        <v>0</v>
      </c>
      <c r="AX18" s="173">
        <f>COUNTIFS('Apr 23'!$G:$G,"PW1RS*")-AX17</f>
        <v>0</v>
      </c>
      <c r="AY18" s="173">
        <f>COUNTIFS('May 2'!$G:$G,"PW1RS*")-AY17</f>
        <v>0</v>
      </c>
      <c r="AZ18" s="173">
        <f>COUNTIFS('May 9'!$G:$G,"PW1RS*")-AZ17</f>
        <v>0</v>
      </c>
      <c r="BA18" s="173">
        <f>COUNTIFS('May 14'!$G:$G,"PW1RS*")-BA17</f>
        <v>0</v>
      </c>
      <c r="BB18" s="173">
        <f>COUNTIFS('May 21'!$G:$G,"PW1RS*")-BB17</f>
        <v>0</v>
      </c>
      <c r="BC18" s="173">
        <f>COUNTIFS('May 28'!$G:$G,"PW1RS*")-BC17</f>
        <v>0</v>
      </c>
      <c r="BD18" s="173">
        <f>COUNTIFS('Jun 4'!$G:$G,"PW1RS*")-BD17</f>
        <v>0</v>
      </c>
      <c r="BE18" s="173">
        <f>(COUNTIFS('Jun 11'!$G:$G,"PW1RS*",'Jun 11'!$H:$H,"FFRE*")+COUNTIFS('Jun 11'!$G:$G,"PW1RS*",'Jun 11'!$H:$H,"FGRC*"))-BE17</f>
        <v>0</v>
      </c>
      <c r="BF18" s="173">
        <f>(COUNTIFS('Jun 18'!$G:$G,"PW1RS*",'Jun 18'!$H:$H,"FFRE*")+COUNTIFS('Jun 18'!$G:$G,"PW1RS*",'Jun 18'!$H:$H,"FGRC*"))-BF17</f>
        <v>0</v>
      </c>
      <c r="BG18" s="173">
        <f>(COUNTIFS('Jun 25'!$G:$G,"PW1RS*",'Jun 25'!$H:$H,"FFRE*")+COUNTIFS('Jun 25'!$G:$G,"PW1RS*",'Jun 25'!$H:$H,"FGRC*"))-BG17</f>
        <v>0</v>
      </c>
      <c r="BH18" s="173">
        <f>(COUNTIFS('Jul 2'!$G:$G,"PW1RS*",'Jul 2'!$H:$H,"FFRE*")+COUNTIFS('Jul 2'!$G:$G,"PW1RS*",'Jul 2'!$H:$H,"FGRC*"))-BH17</f>
        <v>0</v>
      </c>
      <c r="BI18" s="173">
        <f>(COUNTIFS('Jul 9'!$G:$G,"PW1RS*",'Jul 9'!$H:$H,"FFRE*")+COUNTIFS('Jul 9'!$G:$G,"PW1RS*",'Jul 9'!$H:$H,"FGRC*"))-BI17</f>
        <v>0</v>
      </c>
    </row>
    <row r="19" spans="1:61" s="79" customFormat="1" ht="15.75" thickBot="1" x14ac:dyDescent="0.3">
      <c r="H19"/>
      <c r="I19" s="35" t="s">
        <v>508</v>
      </c>
      <c r="J19" s="37">
        <f>COUNTIFS('July 17'!$G:$G,"PW3RS018_170120b",'July 17'!$H:$H,"FGPC1244T100")+COUNTIFS('July 17'!$G:$G,"PW3RS020",'July 17'!$H:$H,"FGPC1244T100")+COUNTIF('July 17'!$G:$G,"v4.3-1.0")</f>
        <v>13</v>
      </c>
      <c r="K19" s="37">
        <f>COUNTIFS('July 24'!$G:$G,"PW3RS018_170120b",'July 24'!$H:$H,"FGPC1244T100")+COUNTIFS('July 24'!$G:$G,"PW3RS020",'July 24'!$H:$H,"FGPC1244T100")+COUNTIF('July 24'!$G:$G,"v4.3-1.0")</f>
        <v>11</v>
      </c>
      <c r="L19" s="37">
        <f>COUNTIFS('July 31'!$G:$G,"PW3RS018_170120b",'July 31'!$H:$H,"FGPC1244T100")+COUNTIFS('July 31'!$G:$G,"PW3RS020",'July 31'!$H:$H,"FGPC1244T100")+COUNTIF('July 31'!$G:$G,"v4.3-1.0")</f>
        <v>11</v>
      </c>
      <c r="M19" s="37">
        <f>COUNTIFS('Aug 7'!$G:$G,"PW3RS018_170120b",'Aug 7'!$H:$H,"FGPC1244T100")+COUNTIFS('Aug 7'!$G:$G,"PW3RS020",'Aug 7'!$H:$H,"FGPC1244T100")+COUNTIF('Aug 7'!$G:$G,"v4.3-1.0")</f>
        <v>11</v>
      </c>
      <c r="N19" s="37">
        <f>COUNTIFS('Aug 14'!$G:$G,"PW3RS018_170120b",'Aug 14'!$H:$H,"FGPC1244T100")+COUNTIFS('Aug 14'!$G:$G,"PW3RS020",'Aug 14'!$H:$H,"FGPC1244T100")</f>
        <v>11</v>
      </c>
      <c r="O19" s="37">
        <f>COUNTIFS('Aug 21'!$G:$G,"PW3RS018_170120b",'Aug 21'!$H:$H,"FGPC1244T100")+COUNTIFS('Aug 21'!$G:$G,"PW3RS020",'Aug 21'!$H:$H,"FGPC1244T100")</f>
        <v>11</v>
      </c>
      <c r="P19" s="37">
        <f>COUNTIFS('Aug 28'!$G:$G,"PW3RS018_170120b",'Aug 28'!$H:$H,"FGPC1244T100")+COUNTIFS('Aug 28'!$G:$G,"PW3RS020",'Aug 28'!$H:$H,"FGPC1244T100")</f>
        <v>10</v>
      </c>
      <c r="Q19" s="37">
        <f>COUNTIFS('Sep 4'!$G:$G,"PW3RS018_170120b",'Sep 4'!$H:$H,"FGPC1244T100")+COUNTIFS('Sep 4'!$G:$G,"PW3RS020",'Sep 4'!$H:$H,"FGPC1244T100")</f>
        <v>10</v>
      </c>
      <c r="R19" s="37">
        <f>COUNTIFS('Sep 11'!$G:$G,"PW3RS018_170120b",'Sep 11'!$H:$H,"FGPC1244T100")+COUNTIFS('Sep 11'!$G:$G,"PW3RS020",'Sep 11'!$H:$H,"FGPC1244T100")+COUNTIFS('Sep 11'!$G:$G, "v4.3-1.0",'Sep 11'!$H:$H,"FGPC1244T100")</f>
        <v>10</v>
      </c>
      <c r="S19" s="37">
        <f>COUNTIFS('Sep 18'!$G:$G,"PW3RS018_170120b",'Sep 18'!$H:$H,"FGPC1244T100")+COUNTIFS('Sep 18'!$G:$G,"PW3RS020",'Sep 18'!$H:$H,"FGPC1244T100")+COUNTIFS('Sep 18'!$G:$G, "v4.3-1.0",'Sep 18'!$H:$H,"FGPC1244T100")</f>
        <v>7</v>
      </c>
      <c r="T19" s="37">
        <f>COUNTIFS('Sep 25'!$G:$G,"PW3RS018_170120b",'Sep 25'!$H:$H,"FGPC1244T100")+COUNTIFS('Sep 25'!$G:$G,"PW3RS020",'Sep 25'!$H:$H,"FGPC1244T100")+COUNTIFS('Sep 25'!$G:$G, "v4.3-1.0",'Sep 25'!$H:$H,"FGPC1244T100")</f>
        <v>6</v>
      </c>
      <c r="U19" s="85">
        <f>COUNTIFS('Oct 2'!$G:$G,"PW3RS020",'Oct 2'!$H:$H,"FGPC1244T100")+COUNTIFS('Oct 2'!$G:$G, "v4.3-1.0",'Oct 2'!$H:$H,"FGPC1244T100")+COUNTIFS('Oct 2'!$G:$G,"v4.3-1.0",'Oct 2'!$H:$H,"FGAC7044U10")+COUNTIFS('Oct 2'!$G:$G,"",'Oct 2'!$H:$H,"FGAC7044U10")</f>
        <v>17</v>
      </c>
      <c r="V19" s="37">
        <f>COUNTIFS('Oct 9'!$G:$G,"PW3RS020",'Oct 9'!$H:$H,"FGPC1244T100")+COUNTIFS('Oct 9'!$G:$G, "v4.3-1.0",'Oct 9'!$H:$H,"FGPC1244T100")+COUNTIFS('Oct 9'!$G:$G,"v4.3-1.0",'Oct 9'!$H:$H,"FGAC7044U10")+COUNTIFS('Oct 9'!$G:$G,"",'Oct 9'!$H:$H,"FGAC7044U10")+COUNTIFS('Oct 9'!$G:$G,"v4.4-2-0",'Oct 9'!$H:$H,"FGAC7044U10")</f>
        <v>20</v>
      </c>
      <c r="W19" s="37">
        <f>COUNTIFS('Oct 16'!$G:$G,"PW3RS020",'Oct 16'!$H:$H,"FGPC1244T100")+COUNTIFS('Oct 16'!$G:$G, "v4.3-1.0",'Oct 16'!$H:$H,"FGPC1244T100")+COUNTIFS('Oct 16'!$G:$G,"v4.3-1.0",'Oct 16'!$H:$H,"FGAC7044U10")+COUNTIFS('Oct 16'!$G:$G,"",'Oct 16'!$H:$H,"FGAC7044U10")+COUNTIFS('Oct 16'!$G:$G,"v4.4-2-0",'Oct 16'!$H:$H,"FGAC7044U10")</f>
        <v>24</v>
      </c>
      <c r="X19" s="37">
        <f>COUNTIFS('Oct 23'!$G:$G,"PW3RS020",'Oct 23'!$H:$H,"FGPC1244T100")+COUNTIFS('Oct 23'!$G:$G, 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9" s="37">
        <f>COUNTIFS('Oct 30'!$G:$G,"v4.4-2-0",'Oct 30'!$H:$H,"FGPC1244T100")</f>
        <v>6</v>
      </c>
      <c r="Z19" s="37">
        <f>COUNTIFS('Nov 6'!$G:$G,"v4.4-2-0",'Nov 6'!$H:$H,"FGPC1244T100")</f>
        <v>5</v>
      </c>
      <c r="AA19" s="37">
        <f>COUNTIFS('Nov 13'!$G:$G,"v4.4-2-0",'Nov 13'!$H:$H,"FGPC1244T100")</f>
        <v>5</v>
      </c>
      <c r="AB19" s="37">
        <f>COUNTIFS('Nov 20'!$G:$G,"v4.4-2-0",'Nov 20'!$H:$H,"FGPC1244T100")</f>
        <v>5</v>
      </c>
      <c r="AC19" s="37">
        <f>COUNTIFS('Nov 27'!$G:$G,"v4.4-2-0",'Nov 27'!$H:$H,"FGPC1244T100")</f>
        <v>6</v>
      </c>
      <c r="AD19" s="37">
        <f>COUNTIFS('Dec 4'!$G:$G,"v4.4-2-0",'Dec 4'!$H:$H,"FGPC1244T100")</f>
        <v>5</v>
      </c>
      <c r="AE19" s="37">
        <f>COUNTIFS('Dec 11'!$G:$G,"v4.4-2-0",'Dec 11'!$H:$H,"FGPC1244T100")</f>
        <v>6</v>
      </c>
      <c r="AF19" s="37">
        <f>COUNTIFS('Dec 18'!$G:$G,"v4.4-2-0",'Dec 18'!$H:$H,"FGPC1244T100")</f>
        <v>6</v>
      </c>
      <c r="AG19" s="37">
        <f>COUNTIFS('Dec 25'!$G:$G,"v4.4-2-0",'Dec 25'!$H:$H,"FGPC1244T100")</f>
        <v>6</v>
      </c>
      <c r="AH19" s="37">
        <f>COUNTIFS('Jan 1'!$G:$G,"v4.4-2-0",'Jan 1'!$H:$H,"FGPC1244T100")</f>
        <v>6</v>
      </c>
      <c r="AI19" s="37">
        <f>COUNTIFS('Jan 8'!$G:$G,"v4.4-2-0",'Jan 8'!$H:$H,"FGPC1244T100")+COUNTIFS('Jan 8'!$G:$G,"v4.5-3-1",'Jan 8'!$H:$H,"FGPC1244T100")</f>
        <v>6</v>
      </c>
      <c r="AJ19" s="37">
        <f>COUNTIFS('Jan 15'!$G:$G,"v4.4-2-0",'Jan 15'!$H:$H,"FGPC1244T100")+COUNTIFS('Jan 15'!$G:$G,"v4.5-3-1",'Jan 15'!$H:$H,"FGPC1244T100")+COUNTIFS('Jan 15'!$G:$G,"v4.5-3b-",'Jan 15'!$H:$H,"FGPC1244T100")</f>
        <v>5</v>
      </c>
      <c r="AK19" s="37">
        <f>COUNTIFS('Jan 22'!$G:$G,"v4.4-2-0",'Jan 22'!$H:$H,"FGPC1244T100")+COUNTIFS('Jan 22'!$G:$G,"v4.5-3-1",'Jan 22'!$H:$H,"FGPC1244T100")+COUNTIFS('Jan 22'!$G:$G,"v4.5-3b-",'Jan 22'!$H:$H,"FGPC1244T100")</f>
        <v>7</v>
      </c>
      <c r="AL19" s="37">
        <f>COUNTIFS('Jan 29'!$G:$G,"v4.4-2-0",'Jan 29'!$H:$H,"FGPC1244T100")+COUNTIFS('Jan 29'!$G:$G,"v4.5-3-1",'Jan 29'!$H:$H,"FGPC1244T100")+COUNTIFS('Jan 29'!$G:$G,"v4.5-3b-",'Jan 29'!$H:$H,"FGPC1244T100")</f>
        <v>6</v>
      </c>
      <c r="AM19" s="37">
        <f>COUNTIFS('Feb 5'!$G:$G,"v4.4-2-0",'Feb 5'!$H:$H,"FGPC1244T100")+COUNTIFS('Feb 5'!$G:$G,"v4.5-3-1",'Feb 5'!$H:$H,"FGPC1244T100")+COUNTIFS('Feb 5'!$G:$G,"v4.5-3b-",'Feb 5'!$H:$H,"FGPC1244T100")</f>
        <v>6</v>
      </c>
      <c r="AN19" s="37">
        <f>COUNTIFS('Feb 12'!$G:$G,"v4.4-2-0",'Feb 12'!$H:$H,"FGPC1244T100")+COUNTIFS('Feb 12'!$G:$G,"v4.5-3-1",'Feb 12'!$H:$H,"FGPC1244T100")+COUNTIFS('Feb 12'!$G:$G,"v4.5-3b-",'Feb 12'!$H:$H,"FGPC1244T100")</f>
        <v>6</v>
      </c>
      <c r="AO19" s="37">
        <f>COUNTIFS('Feb 12'!$G:$G,"v4.4-2-0",'Feb 12'!$H:$H,"FGPC1244T100")+COUNTIFS('Feb 12'!$G:$G,"v4.5-3-1",'Feb 12'!$H:$H,"FGPC1244T100")+COUNTIFS('Feb 12'!$G:$G,"v4.5-3b-",'Feb 12'!$H:$H,"FGPC1244T100")</f>
        <v>6</v>
      </c>
      <c r="AP19" s="37">
        <f>COUNTIFS('Feb 26'!$G:$G,"v4.4-2-0",'Feb 26'!$H:$H,"FGPC1244T100")+COUNTIFS('Feb 26'!$G:$G,"v4.5-3-1",'Feb 26'!$H:$H,"FGPC1244T100")+COUNTIFS('Feb 26'!$G:$G,"v4.5-3b-",'Feb 26'!$H:$H,"FGPC1244T100")</f>
        <v>7</v>
      </c>
      <c r="AQ19" s="37">
        <f>COUNTIFS('Mar 5'!$G:$G,"v4.4-2-0",'Mar 5'!$H:$H,"FGPC1244T100")+COUNTIFS('Mar 5'!$G:$G,"v4.5-3-1",'Mar 5'!$H:$H,"FGPC1244T100")+COUNTIFS('Mar 5'!$G:$G,"v4.5-3b-",'Mar 5'!$H:$H,"FGPC1244T100")</f>
        <v>7</v>
      </c>
      <c r="AR19" s="37">
        <f>COUNTIFS('Mar 12'!$G:$G,"v4.4-2-0",'Mar 12'!$H:$H,"FGPC1244T100")+COUNTIFS('Mar 12'!$G:$G,"v4.5-3-1",'Mar 12'!$H:$H,"FGPC1244T100")+COUNTIFS('Mar 12'!$G:$G,"v4.5-3b-",'Mar 12'!$H:$H,"FGPC1244T100")</f>
        <v>6</v>
      </c>
      <c r="AS19" s="37">
        <f>COUNTIFS('Mar 19'!$G:$G,"v4.4-2-0",'Mar 19'!$H:$H,"FGPC1244T100")+COUNTIFS('Mar 19'!$G:$G,"v4.5-3-1",'Mar 19'!$H:$H,"FGPC1244T100")+COUNTIFS('Mar 19'!$G:$G,"v4.5-3b-",'Mar 19'!$H:$H,"FGPC1244T100")</f>
        <v>7</v>
      </c>
      <c r="AT19" s="37">
        <f>COUNTIFS('Mar 26'!$G:$G,"v4.4-2-0",'Mar 26'!$H:$H,"FGPC1244T100")+COUNTIFS('Mar 26'!$G:$G,"v4.5-3-1",'Mar 26'!$H:$H,"FGPC1244T100")+COUNTIFS('Mar 26'!$G:$G,"v4.5-3b-",'Mar 26'!$H:$H,"FGPC1244T100")</f>
        <v>7</v>
      </c>
      <c r="AU19" s="171">
        <f>COUNTIFS('Apr 2'!$G:$G,AU11,'Apr 2'!$H:$H,"FGPC*")</f>
        <v>4</v>
      </c>
      <c r="AV19" s="171">
        <f>COUNTIFS('Apr 9'!$G:$G,AV11,'Apr 9'!$H:$H,"FGPC*")</f>
        <v>2</v>
      </c>
      <c r="AW19" s="171">
        <f>COUNTIFS('Apr 16'!$G:$G,AW11,'Apr 16'!$H:$H,"FGPC*")</f>
        <v>2</v>
      </c>
      <c r="AX19" s="171">
        <f>COUNTIFS('Apr 23'!$G:$G,AX11,'Apr 23'!$H:$H,"FGPC*")</f>
        <v>2</v>
      </c>
      <c r="AY19" s="171">
        <f>COUNTIFS('May 2'!$G:$G,AY11,'May 2'!$H:$H,"FGPC*")</f>
        <v>2</v>
      </c>
      <c r="AZ19" s="171">
        <f>COUNTIFS('May 9'!$G:$G,AZ11,'May 9'!$H:$H,"FGPC*")</f>
        <v>0</v>
      </c>
      <c r="BA19" s="171">
        <f>COUNTIFS('May 14'!$G:$G,BA11,'May 14'!$H:$H,"FGPC*")</f>
        <v>3</v>
      </c>
      <c r="BB19" s="171">
        <f>COUNTIFS('May 21'!$G:$G,BB11,'May 21'!$H:$H,"FGPC*")</f>
        <v>2</v>
      </c>
      <c r="BC19" s="171">
        <f>COUNTIFS('May 28'!$G:$G,BC11,'May 28'!$H:$H,"FGPC*")</f>
        <v>3</v>
      </c>
      <c r="BD19" s="171">
        <f>COUNTIFS('Jun 4'!$G:$G,BD11,'Jun 4'!$H:$H,"FGPC*")</f>
        <v>3</v>
      </c>
      <c r="BE19" s="171">
        <f>COUNTIFS('Jun 11'!$G:$G,BE11,'Jun 11'!$H:$H,"FGPC*")</f>
        <v>2</v>
      </c>
      <c r="BF19" s="171">
        <f>COUNTIFS('Jun 18'!$G:$G,BF11,'Jun 18'!$H:$H,"FGPC*")</f>
        <v>3</v>
      </c>
      <c r="BG19" s="171">
        <f>COUNTIFS('Jun 25'!$G:$G,BG11,'Jun 25'!$H:$H,"FGPC*")</f>
        <v>3</v>
      </c>
      <c r="BH19" s="171">
        <f>COUNTIFS('Jul 2'!$G:$G,BH11,'Jul 2'!$H:$H,"FGPC*")</f>
        <v>3</v>
      </c>
      <c r="BI19" s="171">
        <f>COUNTIFS('Jul 9'!$G:$G,BI11,'Jul 9'!$H:$H,"FGPC*")</f>
        <v>3</v>
      </c>
    </row>
    <row r="20" spans="1:61" ht="15.75" thickBot="1" x14ac:dyDescent="0.3">
      <c r="I20" s="35" t="s">
        <v>509</v>
      </c>
      <c r="J20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20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20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20" s="38">
        <f>SUM(COUNTIFS('Aug 7'!$G:$G,"PW3RS016_160831a",'Aug 7'!$H:$H,"FGPC1244T100")+COUNTIFS('Aug 7'!$G:$G,"PW3RS013",'Aug 7'!$H:$H,"FGPC1244T100")+COUNTIFS('Aug 7'!$G:$G,"PW3RS017_161005a",'Aug 7'!$H:$H,"FGPC1244T100"))</f>
        <v>0</v>
      </c>
      <c r="N20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20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20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20" s="38">
        <f>SUM(COUNTIFS('Sep 4'!$G:$G,"PW3RS016_160831a",'Sep 4'!$H:$H,"FGPC1244T100")+COUNTIFS('Sep 4'!$G:$G,"PW3RS013",'Sep 4'!$H:$H,"FGPC1244T100")+COUNTIFS('Sep 4'!$G:$G,"PW3RS017_161005a",'Sep 4'!$H:$H,"FGPC1244T100"))</f>
        <v>0</v>
      </c>
      <c r="R20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20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20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20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20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20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20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20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20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20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20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20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20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20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20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20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20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20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20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20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20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20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20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20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20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20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20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20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20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20" s="171">
        <f>COUNTIFS('Apr 2'!$H:$H,"FGPC*")-AU19</f>
        <v>3</v>
      </c>
      <c r="AV20" s="171">
        <f>COUNTIFS('Apr 9'!$H:$H,"FGPC*")-AV19</f>
        <v>2</v>
      </c>
      <c r="AW20" s="171">
        <f>COUNTIFS('Apr 16'!$H:$H,"FGPC*")-AW19</f>
        <v>2</v>
      </c>
      <c r="AX20" s="171">
        <f>COUNTIFS('Apr 23'!$H:$H,"FGPC*")-AX19</f>
        <v>2</v>
      </c>
      <c r="AY20" s="171">
        <f>COUNTIFS('May 2'!$H:$H,"FGPC*")-AY19</f>
        <v>2</v>
      </c>
      <c r="AZ20" s="171">
        <f>COUNTIFS('May 9'!$H:$H,"FGPC*")-AZ19</f>
        <v>4</v>
      </c>
      <c r="BA20" s="171">
        <f>COUNTIFS('May 14'!$H:$H,"FGPC*")-BA19</f>
        <v>0</v>
      </c>
      <c r="BB20" s="171">
        <f>COUNTIFS('May 21'!$H:$H,"FGPC*")-BB19</f>
        <v>2</v>
      </c>
      <c r="BC20" s="171">
        <f>COUNTIFS('May 28'!$H:$H,"FGPC*")-BC19</f>
        <v>3</v>
      </c>
      <c r="BD20" s="171">
        <f>COUNTIFS('Jun 4'!$H:$H,"FGPC*")-BD19</f>
        <v>4</v>
      </c>
      <c r="BE20" s="171">
        <f>COUNTIFS('Jun 11'!$H:$H,"FGPC*")-BE19</f>
        <v>4</v>
      </c>
      <c r="BF20" s="171">
        <f>COUNTIFS('Jun 18'!$H:$H,"FGPC*")-BF19</f>
        <v>3</v>
      </c>
      <c r="BG20" s="171">
        <f>COUNTIFS('Jun 25'!$H:$H,"FGPC*")-BG19</f>
        <v>4</v>
      </c>
      <c r="BH20" s="171">
        <f>COUNTIFS('Jul 2'!$H:$H,"FGPC*")-BH19</f>
        <v>3</v>
      </c>
      <c r="BI20" s="171">
        <f>COUNTIFS('Jul 9'!$H:$H,"FGPC*")-BI19</f>
        <v>2</v>
      </c>
    </row>
    <row r="21" spans="1:61" ht="15.75" thickBot="1" x14ac:dyDescent="0.3">
      <c r="H21" s="79"/>
      <c r="I21" s="82" t="s">
        <v>1203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37"/>
      <c r="W21" s="37"/>
      <c r="X21" s="37"/>
      <c r="Y21" s="37">
        <f>COUNTIFS('Oct 30'!$G:$G,"v4.4-2-0",'Oct 30'!$H:$H,"FGAC7044U10")</f>
        <v>14</v>
      </c>
      <c r="Z21" s="37">
        <f>COUNTIFS('Nov 6'!$G:$G,"v4.4-2-0",'Nov 6'!$H:$H,"FGAC7044U10")</f>
        <v>16</v>
      </c>
      <c r="AA21" s="37">
        <f>COUNTIFS('Nov 13'!$G:$G,"v4.4-2-0",'Nov 13'!$H:$H,"FGAC7044U10")</f>
        <v>17</v>
      </c>
      <c r="AB21" s="37">
        <f>COUNTIFS('Nov 20'!$G:$G,"v4.4-2-0",'Nov 20'!$H:$H,"FGAC7044U10")</f>
        <v>17</v>
      </c>
      <c r="AC21" s="37">
        <f>COUNTIFS('Nov 27'!$G:$G,"v4.4-2-0",'Nov 27'!$H:$H,"FGAC7044U10")</f>
        <v>17</v>
      </c>
      <c r="AD21" s="37">
        <f>COUNTIFS('Dec 4'!$G:$G,"v4.4-2-0",'Dec 4'!$H:$H,"FGAC7044U10")</f>
        <v>17</v>
      </c>
      <c r="AE21" s="37">
        <f>COUNTIFS('Dec 11'!$G:$G,"v4.4-2-0",'Dec 11'!$H:$H,"FGAC7044U10")</f>
        <v>13</v>
      </c>
      <c r="AF21" s="37">
        <f>COUNTIFS('Dec 18'!$G:$G,"v4.4-2-0",'Dec 18'!$H:$H,"FGAC7044U10")</f>
        <v>17</v>
      </c>
      <c r="AG21" s="37">
        <f>COUNTIFS('Dec 25'!$G:$G,"v4.4-2-0",'Dec 25'!$H:$H,"FGAC7044U10")</f>
        <v>15</v>
      </c>
      <c r="AH21" s="37">
        <f>COUNTIFS('Jan 1'!$G:$G,"v4.4-2-0",'Jan 1'!$H:$H,"FGAC7044U10")</f>
        <v>14</v>
      </c>
      <c r="AI21" s="37">
        <f>COUNTIFS('Jan 8'!$G:$G,"v4.4-2-0",'Jan 8'!$H:$H,"FGAC7044U10")+COUNTIFS('Jan 8'!$G:$G,"v4.5-3-1",'Jan 8'!$H:$H,"FGAC7044U10")</f>
        <v>18</v>
      </c>
      <c r="AJ21" s="37">
        <f>COUNTIFS('Jan 15'!$G:$G,"v4.4-2-0",'Jan 15'!$H:$H,"FGAC7044U10")+COUNTIFS('Jan 15'!$G:$G,"v4.5-3-1",'Jan 15'!$H:$H,"FGAC7044U10")+COUNTIFS('Jan 15'!$G:$G,"v4.5-3b-",'Jan 15'!$H:$H,"FGAC7044U10")</f>
        <v>19</v>
      </c>
      <c r="AK21" s="37">
        <f>COUNTIFS('Jan 22'!$G:$G,"v4.4-2-0",'Jan 22'!$H:$H,"FGAC7044U10")+COUNTIFS('Jan 22'!$G:$G,"v4.5-3-1",'Jan 22'!$H:$H,"FGAC7044U10")+COUNTIFS('Jan 22'!$G:$G,"v4.5-3b-",'Jan 22'!$H:$H,"FGAC7044U10")</f>
        <v>19</v>
      </c>
      <c r="AL21" s="37">
        <f>COUNTIFS('Jan 29'!$G:$G,"v4.4-2-0",'Jan 29'!$H:$H,"FGAC7044U10")+COUNTIFS('Jan 29'!$G:$G,"v4.5-3-1",'Jan 29'!$H:$H,"FGAC7044U10")+COUNTIFS('Jan 29'!$G:$G,"v4.5-3b-",'Jan 29'!$H:$H,"FGAC7044U10")</f>
        <v>20</v>
      </c>
      <c r="AM21" s="37">
        <f>COUNTIFS('Feb 5'!$G:$G,"v4.4-2-0",'Feb 5'!$H:$H,"FGAC7044U10")+COUNTIFS('Feb 5'!$G:$G,"v4.5-3-1",'Feb 5'!$H:$H,"FGAC7044U10")+COUNTIFS('Feb 5'!$G:$G,"v4.5-3b-",'Feb 5'!$H:$H,"FGAC7044U10")</f>
        <v>20</v>
      </c>
      <c r="AN21" s="37">
        <f>COUNTIFS('Feb 12'!$G:$G,"v4.4-2-0",'Feb 12'!$H:$H,"FGAC7044U10")+COUNTIFS('Feb 12'!$G:$G,"v4.5-3-1",'Feb 12'!$H:$H,"FGAC7044U10")+COUNTIFS('Feb 12'!$G:$G,"v4.5-3b-",'Feb 12'!$H:$H,"FGAC7044U10")</f>
        <v>17</v>
      </c>
      <c r="AO21" s="37">
        <f>COUNTIFS('Feb 12'!$G:$G,"v4.4-2-0",'Feb 12'!$H:$H,"FGAC7044U10")+COUNTIFS('Feb 12'!$G:$G,"v4.5-3-1",'Feb 12'!$H:$H,"FGAC7044U10")+COUNTIFS('Feb 12'!$G:$G,"v4.5-3b-",'Feb 12'!$H:$H,"FGAC7044U10")</f>
        <v>17</v>
      </c>
      <c r="AP21" s="37">
        <f>COUNTIFS('Feb 26'!$G:$G,"v4.4-2-0",'Feb 26'!$H:$H,"FGAC7044U10")+COUNTIFS('Feb 26'!$G:$G,"v4.5-3-1",'Feb 26'!$H:$H,"FGAC7044U10")+COUNTIFS('Feb 26'!$G:$G,"v4.5-3b-",'Feb 26'!$H:$H,"FGAC7044U10")</f>
        <v>18</v>
      </c>
      <c r="AQ21" s="37">
        <f>COUNTIFS('Mar 5'!$G:$G,"v4.4-2-0",'Mar 5'!$H:$H,"FGAC7044U10")+COUNTIFS('Mar 5'!$G:$G,"v4.5-3-1",'Mar 5'!$H:$H,"FGAC7044U10")+COUNTIFS('Mar 5'!$G:$G,"v4.5-3b-",'Mar 5'!$H:$H,"FGAC7044U10")</f>
        <v>17</v>
      </c>
      <c r="AR21" s="37">
        <f>COUNTIFS('Mar 12'!$G:$G,"v4.4-2-0",'Mar 12'!$H:$H,"FGAC7044U10")+COUNTIFS('Mar 12'!$G:$G,"v4.5-3-1",'Mar 12'!$H:$H,"FGAC7044U10")+COUNTIFS('Mar 12'!$G:$G,"v4.5-3b-",'Mar 12'!$H:$H,"FGAC7044U10")</f>
        <v>17</v>
      </c>
      <c r="AS21" s="37">
        <f>COUNTIFS('Mar 19'!$G:$G,"v4.4-2-0",'Mar 19'!$H:$H,"FGAC7044U10")+COUNTIFS('Mar 19'!$G:$G,"v4.5-3-1",'Mar 19'!$H:$H,"FGAC7044U10")+COUNTIFS('Mar 19'!$G:$G,"v4.5-3b-",'Mar 19'!$H:$H,"FGAC7044U10")</f>
        <v>17</v>
      </c>
      <c r="AT21" s="37">
        <f>COUNTIFS('Mar 26'!$G:$G,"v4.4-2-0",'Mar 26'!$H:$H,"FGAC7044U10")+COUNTIFS('Mar 26'!$G:$G,"v4.5-3-1",'Mar 26'!$H:$H,"FGAC7044U10")+COUNTIFS('Mar 26'!$G:$G,"v4.5-3b-",'Mar 26'!$H:$H,"FGAC7044U10")</f>
        <v>15</v>
      </c>
      <c r="AU21" s="37">
        <f>COUNTIFS('Apr 2'!$G:$G,AU11,'Apr 2'!$H:$H,"FGAC*")</f>
        <v>4</v>
      </c>
      <c r="AV21" s="37">
        <f>COUNTIFS('Apr 9'!$G:$G,AV11,'Apr 9'!$H:$H,"FGAC*")</f>
        <v>4</v>
      </c>
      <c r="AW21" s="37">
        <f>COUNTIFS('Apr 16'!$G:$G,AW11,'Apr 16'!$H:$H,"FGAC*")</f>
        <v>4</v>
      </c>
      <c r="AX21" s="37">
        <f>COUNTIFS('Apr 23'!$G:$G,AX11,'Apr 23'!$H:$H,"FGAC*")</f>
        <v>4</v>
      </c>
      <c r="AY21" s="37">
        <f>COUNTIFS('May 2'!$G:$G,AY11,'May 2'!$H:$H,"FGAC*")</f>
        <v>4</v>
      </c>
      <c r="AZ21" s="37">
        <f>COUNTIFS('May 9'!$G:$G,AZ11,'May 9'!$H:$H,"FGAC*")</f>
        <v>15</v>
      </c>
      <c r="BA21" s="37">
        <f>COUNTIFS('May 14'!$G:$G,BA11,'May 14'!$H:$H,"FGAC*")</f>
        <v>15</v>
      </c>
      <c r="BB21" s="37">
        <f>COUNTIFS('May 21'!$G:$G,BB11,'May 21'!$H:$H,"FGAC*")</f>
        <v>14</v>
      </c>
      <c r="BC21" s="37">
        <f>COUNTIFS('May 28'!$G:$G,BC11,'May 28'!$H:$H,"FGAC*")</f>
        <v>16</v>
      </c>
      <c r="BD21" s="37">
        <f>COUNTIFS('Jun 4'!$G:$G,BD11,'Jun 4'!$H:$H,"FGAC*")</f>
        <v>16</v>
      </c>
      <c r="BE21" s="37">
        <f>COUNTIFS('Jun 11'!$G:$G,BE11,'Jun 11'!$H:$H,"FGAC*")</f>
        <v>15</v>
      </c>
      <c r="BF21" s="37">
        <f>COUNTIFS('Jun 18'!$G:$G,BF11,'Jun 18'!$H:$H,"FGAC*")</f>
        <v>16</v>
      </c>
      <c r="BG21" s="37">
        <f>COUNTIFS('Jun 25'!$G:$G,BG11,'Jun 25'!$H:$H,"FGAC*")</f>
        <v>12</v>
      </c>
      <c r="BH21" s="37">
        <f>COUNTIFS('Jul 2'!$G:$G,BH11,'Jul 2'!$H:$H,"FGAC*")</f>
        <v>14</v>
      </c>
      <c r="BI21" s="37">
        <f>COUNTIFS('Jul 9'!$G:$G,BI11,'Jul 9'!$H:$H,"FGAC*")</f>
        <v>14</v>
      </c>
    </row>
    <row r="22" spans="1:61" ht="15.75" thickBot="1" x14ac:dyDescent="0.3">
      <c r="H22" s="79"/>
      <c r="I22" s="83" t="s">
        <v>1204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38"/>
      <c r="W22" s="38"/>
      <c r="X22" s="38"/>
      <c r="Y22" s="38">
        <f>COUNTIFS('Oct 30'!$G:$G,"v4.3-1.0",'Oct 30'!$H:$H,"FGAC7044U10")</f>
        <v>2</v>
      </c>
      <c r="Z22" s="38">
        <f>COUNTIFS('Nov 6'!$G:$G,"v4.3-1.0",'Nov 6'!$H:$H,"FGAC7044U10")</f>
        <v>2</v>
      </c>
      <c r="AA22" s="38">
        <f>COUNTIFS('Nov 13'!$G:$G,"v4.3-1.0",'Nov 13'!$H:$H,"FGAC7044U10")</f>
        <v>1</v>
      </c>
      <c r="AB22" s="38">
        <f>COUNTIFS('Nov 20'!$G:$G,"v4.3-1.0",'Nov 20'!$H:$H,"FGAC7044U10")</f>
        <v>0</v>
      </c>
      <c r="AC22" s="38">
        <f>COUNTIFS('Nov 27'!$G:$G,"v4.3-1.0",'Nov 27'!$H:$H,"FGAC7044U10")</f>
        <v>0</v>
      </c>
      <c r="AD22" s="38">
        <f>COUNTIFS('Dec 4'!$G:$G,"v4.3-1.0",'Dec 4'!$H:$H,"FGAC7044U10")</f>
        <v>1</v>
      </c>
      <c r="AE22" s="38">
        <f>COUNTIFS('Dec 11'!$G:$G,"v4.3-1.0",'Dec 11'!$H:$H,"FGAC7044U10")</f>
        <v>2</v>
      </c>
      <c r="AF22" s="38">
        <f>COUNTIFS('Dec 18'!$G:$G,"v4.3-1.0",'Dec 18'!$H:$H,"FGAC7044U10")</f>
        <v>2</v>
      </c>
      <c r="AG22" s="38">
        <f>COUNTIFS('Dec 25'!$G:$G,"v4.3-1.0",'Dec 25'!$H:$H,"FGAC7044U10")</f>
        <v>1</v>
      </c>
      <c r="AH22" s="38">
        <f>COUNTIFS('Jan 1'!$G:$G,"v4.3-1.0",'Jan 1'!$H:$H,"FGAC7044U10")</f>
        <v>1</v>
      </c>
      <c r="AI22" s="38">
        <f>COUNTIFS('Jan 8'!$G:$G,"v4.3-1.0",'Jan 8'!$H:$H,"FGAC7044U10")+COUNTIFS('Jan 8'!$G:$G,"v4.3-1.0",'Jan 8'!$H:$H,"FGAC7044U100")</f>
        <v>2</v>
      </c>
      <c r="AJ22" s="38">
        <f>COUNTIFS('Jan 15'!$G:$G,"v4.3-1.0",'Jan 15'!$H:$H,"FGAC7044U10")+COUNTIFS('Jan 15'!$G:$G,"v4.3-1.0",'Jan 15'!$H:$H,"FGAC7044U100")</f>
        <v>1</v>
      </c>
      <c r="AK22" s="38">
        <f>COUNTIFS('Jan 22'!$G:$G,"v4.3-1.0",'Jan 22'!$H:$H,"FGAC7044U10")+COUNTIFS('Jan 22'!$G:$G,"v4.3-1.0",'Jan 22'!$H:$H,"FGAC7044U100")</f>
        <v>3</v>
      </c>
      <c r="AL22" s="38">
        <f>COUNTIFS('Jan 29'!$G:$G,"v4.3-1.0",'Jan 29'!$H:$H,"FGAC7044U10")+COUNTIFS('Jan 29'!$G:$G,"v4.3-1.0",'Jan 29'!$H:$H,"FGAC7044U100")</f>
        <v>0</v>
      </c>
      <c r="AM22" s="38">
        <f>COUNTIFS('Feb 5'!$G:$G,"v4.3-1.0",'Feb 5'!$H:$H,"FGAC7044U10")+COUNTIFS('Feb 5'!$G:$G,"v4.3-1.0",'Feb 5'!$H:$H,"FGAC7044U100")</f>
        <v>0</v>
      </c>
      <c r="AN22" s="38">
        <f>COUNTIFS('Feb 12'!$G:$G,"v4.3-1.0",'Feb 12'!$H:$H,"FGAC7044U10")+COUNTIFS('Feb 12'!$G:$G,"v4.3-1.0",'Feb 12'!$H:$H,"FGAC7044U100")</f>
        <v>0</v>
      </c>
      <c r="AO22" s="38">
        <f>COUNTIFS('Feb 12'!$G:$G,"v4.3-1.0",'Feb 12'!$H:$H,"FGAC7044U10")+COUNTIFS('Feb 12'!$G:$G,"v4.3-1.0",'Feb 12'!$H:$H,"FGAC7044U100")</f>
        <v>0</v>
      </c>
      <c r="AP22" s="38">
        <f>COUNTIFS('Feb 26'!$G:$G,"v4.3-1.0",'Feb 26'!$H:$H,"FGAC7044U10")+COUNTIFS('Feb 26'!$G:$G,"v4.3-1.0",'Feb 26'!$H:$H,"FGAC7044U100")</f>
        <v>0</v>
      </c>
      <c r="AQ22" s="38">
        <f>COUNTIFS('Mar 5'!$G:$G,"v4.3-1.0",'Mar 5'!$H:$H,"FGAC7044U10")+COUNTIFS('Mar 5'!$G:$G,"v4.3-1.0",'Mar 5'!$H:$H,"FGAC7044U100")</f>
        <v>1</v>
      </c>
      <c r="AR22" s="38">
        <f>COUNTIFS('Mar 12'!$G:$G,"v4.3-1.0",'Mar 12'!$H:$H,"FGAC7044U10")+COUNTIFS('Mar 12'!$G:$G,"v4.3-1.0",'Mar 12'!$H:$H,"FGAC7044U100")</f>
        <v>0</v>
      </c>
      <c r="AS22" s="38">
        <f>COUNTIFS('Mar 19'!$G:$G,"v4.3-1.0",'Mar 19'!$H:$H,"FGAC7044U10")+COUNTIFS('Mar 19'!$G:$G,"v4.3-1.0",'Mar 19'!$H:$H,"FGAC7044U100")</f>
        <v>0</v>
      </c>
      <c r="AT22" s="38">
        <f>COUNTIFS('Mar 26'!$G:$G,"v4.3-1.0",'Mar 26'!$H:$H,"FGAC7044U10")+COUNTIFS('Mar 26'!$G:$G,"v4.3-1.0",'Mar 26'!$H:$H,"FGAC7044U100")</f>
        <v>0</v>
      </c>
      <c r="AU22" s="38">
        <f>COUNTIFS('Apr 2'!$H:$H,"FGAC*")-AU21</f>
        <v>13</v>
      </c>
      <c r="AV22" s="38">
        <f>COUNTIFS('Apr 9'!$H:$H,"FGAC*")-AV21</f>
        <v>13</v>
      </c>
      <c r="AW22" s="38">
        <f>COUNTIFS('Apr 16'!$H:$H,"FGAC*")-AW21</f>
        <v>12</v>
      </c>
      <c r="AX22" s="38">
        <f>COUNTIFS('Apr 23'!$H:$H,"FGAC*")-AX21</f>
        <v>12</v>
      </c>
      <c r="AY22" s="38">
        <f>COUNTIFS('May 2'!$H:$H,"FGAC*")-AY21</f>
        <v>13</v>
      </c>
      <c r="AZ22" s="38">
        <f>COUNTIFS('May 9'!$H:$H,"FGAC*")-AZ21</f>
        <v>1</v>
      </c>
      <c r="BA22" s="38">
        <f>COUNTIFS('May 14'!$H:$H,"FGAC*")-BA21</f>
        <v>2</v>
      </c>
      <c r="BB22" s="38">
        <f>COUNTIFS('May 21'!$H:$H,"FGAC*")-BB21</f>
        <v>3</v>
      </c>
      <c r="BC22" s="38">
        <f>COUNTIFS('May 28'!$H:$H,"FGAC*")-BC21</f>
        <v>2</v>
      </c>
      <c r="BD22" s="38">
        <f>COUNTIFS('Jun 4'!$H:$H,"FGAC*")-BD21</f>
        <v>1</v>
      </c>
      <c r="BE22" s="38">
        <f>COUNTIFS('Jun 11'!$H:$H,"FGAC*")-BE21</f>
        <v>1</v>
      </c>
      <c r="BF22" s="38">
        <f>COUNTIFS('Jun 18'!$H:$H,"FGAC*")-BF21</f>
        <v>1</v>
      </c>
      <c r="BG22" s="38">
        <f>COUNTIFS('Jun 25'!$H:$H,"FGAC*")-BG21</f>
        <v>1</v>
      </c>
      <c r="BH22" s="38">
        <f>COUNTIFS('Jul 2'!$H:$H,"FGAC*")-BH21</f>
        <v>2</v>
      </c>
      <c r="BI22" s="38">
        <f>COUNTIFS('Jul 9'!$H:$H,"FGAC*")-BI21</f>
        <v>2</v>
      </c>
    </row>
    <row r="23" spans="1:61" ht="15.75" thickBot="1" x14ac:dyDescent="0.3">
      <c r="AD23" s="90"/>
      <c r="AE23" s="91"/>
      <c r="AF23" s="92"/>
      <c r="AG23" s="93"/>
      <c r="AH23" s="94"/>
      <c r="AI23" s="95"/>
      <c r="AJ23" s="96"/>
      <c r="AK23" s="97"/>
      <c r="AL23" s="127"/>
      <c r="AM23" s="133"/>
      <c r="AN23" s="133"/>
      <c r="AO23" s="146"/>
      <c r="AP23" s="146"/>
      <c r="AQ23" s="149"/>
      <c r="AR23" s="150"/>
      <c r="AS23" s="152"/>
      <c r="AT23" s="161"/>
      <c r="AU23" s="170"/>
      <c r="AV23" s="170"/>
      <c r="AW23" s="170"/>
      <c r="AX23" s="170"/>
      <c r="AY23" s="170"/>
      <c r="AZ23" s="170"/>
      <c r="BA23" s="214"/>
      <c r="BB23" s="175"/>
    </row>
    <row r="24" spans="1:61" ht="15.75" thickBot="1" x14ac:dyDescent="0.3">
      <c r="J24" s="33">
        <f>J12</f>
        <v>42933</v>
      </c>
      <c r="K24" s="33">
        <f>K12</f>
        <v>42940</v>
      </c>
      <c r="L24" s="33">
        <f>L12</f>
        <v>42947</v>
      </c>
      <c r="M24" s="33">
        <f>M12</f>
        <v>42954</v>
      </c>
      <c r="N24" s="33">
        <f t="shared" ref="N24:AC24" si="0">N12</f>
        <v>42961</v>
      </c>
      <c r="O24" s="33">
        <f t="shared" si="0"/>
        <v>42968</v>
      </c>
      <c r="P24" s="33">
        <f t="shared" si="0"/>
        <v>42975</v>
      </c>
      <c r="Q24" s="33">
        <f t="shared" si="0"/>
        <v>42982</v>
      </c>
      <c r="R24" s="33">
        <f t="shared" si="0"/>
        <v>42989</v>
      </c>
      <c r="S24" s="33">
        <f t="shared" si="0"/>
        <v>42996</v>
      </c>
      <c r="T24" s="33">
        <f t="shared" si="0"/>
        <v>43003</v>
      </c>
      <c r="U24" s="33">
        <f t="shared" si="0"/>
        <v>43010</v>
      </c>
      <c r="V24" s="33">
        <f t="shared" si="0"/>
        <v>43017</v>
      </c>
      <c r="W24" s="33">
        <f t="shared" si="0"/>
        <v>43024</v>
      </c>
      <c r="X24" s="33">
        <f t="shared" si="0"/>
        <v>43031</v>
      </c>
      <c r="Y24" s="33">
        <f t="shared" si="0"/>
        <v>43038</v>
      </c>
      <c r="Z24" s="33">
        <f t="shared" si="0"/>
        <v>43045</v>
      </c>
      <c r="AA24" s="33">
        <f t="shared" si="0"/>
        <v>43052</v>
      </c>
      <c r="AB24" s="33">
        <f t="shared" si="0"/>
        <v>43059</v>
      </c>
      <c r="AC24" s="33">
        <f t="shared" si="0"/>
        <v>43066</v>
      </c>
      <c r="AD24" s="33">
        <f t="shared" ref="AD24:AE24" si="1">AD12</f>
        <v>43073</v>
      </c>
      <c r="AE24" s="33">
        <f t="shared" si="1"/>
        <v>43080</v>
      </c>
      <c r="AF24" s="33">
        <f t="shared" ref="AF24:AG24" si="2">AF12</f>
        <v>43087</v>
      </c>
      <c r="AG24" s="33">
        <f t="shared" si="2"/>
        <v>43094</v>
      </c>
      <c r="AH24" s="33">
        <f t="shared" ref="AH24:AI24" si="3">AH12</f>
        <v>43101</v>
      </c>
      <c r="AI24" s="33">
        <f t="shared" si="3"/>
        <v>43108</v>
      </c>
      <c r="AJ24" s="33">
        <f t="shared" ref="AJ24:AK24" si="4">AJ12</f>
        <v>43115</v>
      </c>
      <c r="AK24" s="33">
        <f t="shared" si="4"/>
        <v>43122</v>
      </c>
      <c r="AL24" s="33">
        <f t="shared" ref="AL24:AN24" si="5">AL12</f>
        <v>43129</v>
      </c>
      <c r="AM24" s="33">
        <f t="shared" si="5"/>
        <v>43136</v>
      </c>
      <c r="AN24" s="33">
        <f t="shared" si="5"/>
        <v>43143</v>
      </c>
      <c r="AO24" s="33">
        <f t="shared" ref="AO24:AP24" si="6">AO12</f>
        <v>43150</v>
      </c>
      <c r="AP24" s="33">
        <f t="shared" si="6"/>
        <v>43157</v>
      </c>
      <c r="AQ24" s="33">
        <f t="shared" ref="AQ24" si="7">AQ12</f>
        <v>43164</v>
      </c>
      <c r="AR24" s="33">
        <f>AR12</f>
        <v>43171</v>
      </c>
      <c r="AS24" s="33">
        <f t="shared" ref="AS24:AT24" si="8">AS12</f>
        <v>43178</v>
      </c>
      <c r="AT24" s="33">
        <f t="shared" si="8"/>
        <v>43185</v>
      </c>
      <c r="AU24" s="33">
        <f t="shared" ref="AU24:AV24" si="9">AU12</f>
        <v>43192</v>
      </c>
      <c r="AV24" s="33">
        <f t="shared" si="9"/>
        <v>43199</v>
      </c>
      <c r="AW24" s="33">
        <f t="shared" ref="AW24" si="10">AW12</f>
        <v>43206</v>
      </c>
      <c r="AX24" s="33">
        <f t="shared" ref="AX24" si="11">AX12</f>
        <v>43213</v>
      </c>
      <c r="AY24" s="33">
        <f t="shared" ref="AY24" si="12">AY12</f>
        <v>43222</v>
      </c>
      <c r="AZ24" s="33">
        <f t="shared" ref="AZ24" si="13">AZ12</f>
        <v>43229</v>
      </c>
      <c r="BA24" s="33">
        <f t="shared" ref="BA24:BB24" si="14">BA12</f>
        <v>43234</v>
      </c>
      <c r="BB24" s="33">
        <f t="shared" si="14"/>
        <v>43241</v>
      </c>
      <c r="BC24" s="33">
        <f t="shared" ref="BC24:BG24" si="15">BC12</f>
        <v>43248</v>
      </c>
      <c r="BD24" s="33">
        <f t="shared" si="15"/>
        <v>43255</v>
      </c>
      <c r="BE24" s="33">
        <f t="shared" si="15"/>
        <v>43262</v>
      </c>
      <c r="BF24" s="33">
        <f t="shared" si="15"/>
        <v>43269</v>
      </c>
      <c r="BG24" s="33">
        <f t="shared" si="15"/>
        <v>43276</v>
      </c>
      <c r="BH24" s="33">
        <f t="shared" ref="BH24:BI24" si="16">BH12</f>
        <v>43283</v>
      </c>
      <c r="BI24" s="33">
        <f t="shared" si="16"/>
        <v>43290</v>
      </c>
    </row>
    <row r="25" spans="1:61" ht="15.75" thickBot="1" x14ac:dyDescent="0.3">
      <c r="I25" s="29" t="s">
        <v>510</v>
      </c>
      <c r="J25" s="6">
        <f t="shared" ref="J25:BI25" si="17">SUM(J$13:J$14)</f>
        <v>73</v>
      </c>
      <c r="K25" s="6">
        <f t="shared" si="17"/>
        <v>70</v>
      </c>
      <c r="L25" s="6">
        <f t="shared" si="17"/>
        <v>70</v>
      </c>
      <c r="M25" s="6">
        <f t="shared" si="17"/>
        <v>67</v>
      </c>
      <c r="N25" s="6">
        <f t="shared" si="17"/>
        <v>64</v>
      </c>
      <c r="O25" s="6">
        <f>SUM(O$13:O$14)</f>
        <v>63</v>
      </c>
      <c r="P25" s="6">
        <f>SUM(P$13:P$14)</f>
        <v>65</v>
      </c>
      <c r="Q25" s="6">
        <f t="shared" si="17"/>
        <v>65</v>
      </c>
      <c r="R25" s="6">
        <f t="shared" si="17"/>
        <v>59</v>
      </c>
      <c r="S25" s="6">
        <f t="shared" si="17"/>
        <v>63</v>
      </c>
      <c r="T25" s="6">
        <f t="shared" si="17"/>
        <v>66</v>
      </c>
      <c r="U25" s="6">
        <f t="shared" si="17"/>
        <v>61</v>
      </c>
      <c r="V25" s="20">
        <f t="shared" si="17"/>
        <v>57</v>
      </c>
      <c r="W25" s="20">
        <f t="shared" si="17"/>
        <v>59</v>
      </c>
      <c r="X25" s="20">
        <f t="shared" si="17"/>
        <v>58</v>
      </c>
      <c r="Y25" s="20">
        <f t="shared" si="17"/>
        <v>58</v>
      </c>
      <c r="Z25" s="20">
        <f t="shared" si="17"/>
        <v>58</v>
      </c>
      <c r="AA25" s="20">
        <f t="shared" si="17"/>
        <v>57</v>
      </c>
      <c r="AB25" s="20">
        <f t="shared" si="17"/>
        <v>56</v>
      </c>
      <c r="AC25" s="20">
        <f t="shared" si="17"/>
        <v>55</v>
      </c>
      <c r="AD25" s="20">
        <f t="shared" si="17"/>
        <v>55</v>
      </c>
      <c r="AE25" s="20">
        <f t="shared" si="17"/>
        <v>54</v>
      </c>
      <c r="AF25" s="20">
        <f t="shared" si="17"/>
        <v>54</v>
      </c>
      <c r="AG25" s="20">
        <f t="shared" si="17"/>
        <v>52</v>
      </c>
      <c r="AH25" s="20">
        <f t="shared" si="17"/>
        <v>53</v>
      </c>
      <c r="AI25" s="20">
        <f t="shared" si="17"/>
        <v>53</v>
      </c>
      <c r="AJ25" s="20">
        <f t="shared" si="17"/>
        <v>55</v>
      </c>
      <c r="AK25" s="20">
        <f t="shared" si="17"/>
        <v>54</v>
      </c>
      <c r="AL25" s="20">
        <f t="shared" si="17"/>
        <v>53</v>
      </c>
      <c r="AM25" s="20">
        <f t="shared" si="17"/>
        <v>51</v>
      </c>
      <c r="AN25" s="20">
        <f t="shared" si="17"/>
        <v>51</v>
      </c>
      <c r="AO25" s="20">
        <f t="shared" si="17"/>
        <v>51</v>
      </c>
      <c r="AP25" s="20">
        <f t="shared" si="17"/>
        <v>49</v>
      </c>
      <c r="AQ25" s="20">
        <f t="shared" si="17"/>
        <v>48</v>
      </c>
      <c r="AR25" s="20">
        <f t="shared" si="17"/>
        <v>46</v>
      </c>
      <c r="AS25" s="20">
        <f t="shared" si="17"/>
        <v>47</v>
      </c>
      <c r="AT25" s="20">
        <f t="shared" si="17"/>
        <v>46</v>
      </c>
      <c r="AU25" s="20">
        <f t="shared" si="17"/>
        <v>47</v>
      </c>
      <c r="AV25" s="20">
        <f t="shared" si="17"/>
        <v>45</v>
      </c>
      <c r="AW25" s="20">
        <f t="shared" si="17"/>
        <v>47</v>
      </c>
      <c r="AX25" s="20">
        <f t="shared" si="17"/>
        <v>46</v>
      </c>
      <c r="AY25" s="20">
        <f t="shared" si="17"/>
        <v>43</v>
      </c>
      <c r="AZ25" s="20">
        <f t="shared" si="17"/>
        <v>46</v>
      </c>
      <c r="BA25" s="20">
        <f t="shared" si="17"/>
        <v>47</v>
      </c>
      <c r="BB25" s="20">
        <f t="shared" si="17"/>
        <v>44</v>
      </c>
      <c r="BC25" s="20">
        <f t="shared" si="17"/>
        <v>45</v>
      </c>
      <c r="BD25" s="20">
        <f t="shared" si="17"/>
        <v>45</v>
      </c>
      <c r="BE25" s="20">
        <f t="shared" si="17"/>
        <v>44</v>
      </c>
      <c r="BF25" s="20">
        <f t="shared" si="17"/>
        <v>44</v>
      </c>
      <c r="BG25" s="20">
        <f t="shared" si="17"/>
        <v>45</v>
      </c>
      <c r="BH25" s="20">
        <f t="shared" si="17"/>
        <v>44</v>
      </c>
      <c r="BI25" s="20">
        <f t="shared" si="17"/>
        <v>43</v>
      </c>
    </row>
    <row r="26" spans="1:61" s="79" customFormat="1" ht="15.75" thickBot="1" x14ac:dyDescent="0.3">
      <c r="H26"/>
      <c r="I26" s="28" t="s">
        <v>511</v>
      </c>
      <c r="J26" s="7">
        <f t="shared" ref="J26:BI26" si="18">SUM(J$15:J$18)</f>
        <v>18</v>
      </c>
      <c r="K26" s="7">
        <f t="shared" si="18"/>
        <v>20</v>
      </c>
      <c r="L26" s="7">
        <f t="shared" si="18"/>
        <v>17</v>
      </c>
      <c r="M26" s="7">
        <f t="shared" si="18"/>
        <v>22</v>
      </c>
      <c r="N26" s="7">
        <f t="shared" si="18"/>
        <v>21</v>
      </c>
      <c r="O26" s="7">
        <f>SUM(O$15:O$18)</f>
        <v>20</v>
      </c>
      <c r="P26" s="7">
        <f>SUM(P$15:P$18)</f>
        <v>20</v>
      </c>
      <c r="Q26" s="7">
        <f t="shared" si="18"/>
        <v>21</v>
      </c>
      <c r="R26" s="7">
        <f t="shared" si="18"/>
        <v>19</v>
      </c>
      <c r="S26" s="7">
        <f t="shared" si="18"/>
        <v>16</v>
      </c>
      <c r="T26" s="7">
        <f t="shared" si="18"/>
        <v>15</v>
      </c>
      <c r="U26" s="7">
        <f t="shared" si="18"/>
        <v>16</v>
      </c>
      <c r="V26" s="21">
        <f t="shared" si="18"/>
        <v>18</v>
      </c>
      <c r="W26" s="21">
        <f t="shared" si="18"/>
        <v>15</v>
      </c>
      <c r="X26" s="21">
        <f t="shared" si="18"/>
        <v>12</v>
      </c>
      <c r="Y26" s="21">
        <f t="shared" si="18"/>
        <v>12</v>
      </c>
      <c r="Z26" s="21">
        <f t="shared" si="18"/>
        <v>11</v>
      </c>
      <c r="AA26" s="21">
        <f t="shared" si="18"/>
        <v>10</v>
      </c>
      <c r="AB26" s="21">
        <f t="shared" si="18"/>
        <v>10</v>
      </c>
      <c r="AC26" s="21">
        <f t="shared" si="18"/>
        <v>9</v>
      </c>
      <c r="AD26" s="21">
        <f t="shared" si="18"/>
        <v>10</v>
      </c>
      <c r="AE26" s="21">
        <f t="shared" si="18"/>
        <v>7</v>
      </c>
      <c r="AF26" s="21">
        <f t="shared" si="18"/>
        <v>6</v>
      </c>
      <c r="AG26" s="21">
        <f t="shared" si="18"/>
        <v>7</v>
      </c>
      <c r="AH26" s="21">
        <f t="shared" si="18"/>
        <v>7</v>
      </c>
      <c r="AI26" s="21">
        <f t="shared" si="18"/>
        <v>6</v>
      </c>
      <c r="AJ26" s="21">
        <f t="shared" si="18"/>
        <v>8</v>
      </c>
      <c r="AK26" s="21">
        <f t="shared" si="18"/>
        <v>7</v>
      </c>
      <c r="AL26" s="21">
        <f t="shared" si="18"/>
        <v>6</v>
      </c>
      <c r="AM26" s="21">
        <f t="shared" si="18"/>
        <v>6</v>
      </c>
      <c r="AN26" s="21">
        <f t="shared" si="18"/>
        <v>6</v>
      </c>
      <c r="AO26" s="21">
        <f t="shared" si="18"/>
        <v>6</v>
      </c>
      <c r="AP26" s="21">
        <f t="shared" si="18"/>
        <v>8</v>
      </c>
      <c r="AQ26" s="21">
        <f t="shared" si="18"/>
        <v>7</v>
      </c>
      <c r="AR26" s="21">
        <f t="shared" si="18"/>
        <v>6</v>
      </c>
      <c r="AS26" s="21">
        <f t="shared" si="18"/>
        <v>8</v>
      </c>
      <c r="AT26" s="21">
        <f t="shared" si="18"/>
        <v>7</v>
      </c>
      <c r="AU26" s="21">
        <f t="shared" si="18"/>
        <v>8</v>
      </c>
      <c r="AV26" s="21">
        <f t="shared" si="18"/>
        <v>7</v>
      </c>
      <c r="AW26" s="21">
        <f t="shared" si="18"/>
        <v>8</v>
      </c>
      <c r="AX26" s="21">
        <f t="shared" si="18"/>
        <v>8</v>
      </c>
      <c r="AY26" s="21">
        <f t="shared" si="18"/>
        <v>7</v>
      </c>
      <c r="AZ26" s="21">
        <f t="shared" si="18"/>
        <v>12</v>
      </c>
      <c r="BA26" s="21">
        <f t="shared" si="18"/>
        <v>12</v>
      </c>
      <c r="BB26" s="21">
        <f t="shared" si="18"/>
        <v>13</v>
      </c>
      <c r="BC26" s="21">
        <f t="shared" si="18"/>
        <v>14</v>
      </c>
      <c r="BD26" s="21">
        <f t="shared" si="18"/>
        <v>14</v>
      </c>
      <c r="BE26" s="21">
        <f t="shared" si="18"/>
        <v>12</v>
      </c>
      <c r="BF26" s="21">
        <f t="shared" si="18"/>
        <v>12</v>
      </c>
      <c r="BG26" s="21">
        <f t="shared" si="18"/>
        <v>13</v>
      </c>
      <c r="BH26" s="21">
        <f t="shared" si="18"/>
        <v>13</v>
      </c>
      <c r="BI26" s="21">
        <f t="shared" si="18"/>
        <v>14</v>
      </c>
    </row>
    <row r="27" spans="1:61" s="24" customFormat="1" ht="15.75" thickBot="1" x14ac:dyDescent="0.3">
      <c r="A27" s="73"/>
      <c r="B27" s="73"/>
      <c r="C27" s="73"/>
      <c r="D27" s="73"/>
      <c r="E27" s="73"/>
      <c r="F27" s="73"/>
      <c r="G27" s="73"/>
      <c r="H27"/>
      <c r="I27" s="27" t="s">
        <v>512</v>
      </c>
      <c r="J27" s="8">
        <f t="shared" ref="J27:BI27" si="19">SUM(J$19:J$20)</f>
        <v>15</v>
      </c>
      <c r="K27" s="8">
        <f t="shared" si="19"/>
        <v>13</v>
      </c>
      <c r="L27" s="8">
        <f t="shared" si="19"/>
        <v>11</v>
      </c>
      <c r="M27" s="8">
        <f t="shared" si="19"/>
        <v>11</v>
      </c>
      <c r="N27" s="8">
        <f t="shared" si="19"/>
        <v>11</v>
      </c>
      <c r="O27" s="8">
        <f>SUM(O$19:O$20)</f>
        <v>11</v>
      </c>
      <c r="P27" s="8">
        <f>SUM(P$19:P$20)</f>
        <v>10</v>
      </c>
      <c r="Q27" s="8">
        <f t="shared" si="19"/>
        <v>10</v>
      </c>
      <c r="R27" s="8">
        <f t="shared" si="19"/>
        <v>10</v>
      </c>
      <c r="S27" s="8">
        <f t="shared" si="19"/>
        <v>7</v>
      </c>
      <c r="T27" s="8">
        <f t="shared" si="19"/>
        <v>6</v>
      </c>
      <c r="U27" s="8">
        <f t="shared" si="19"/>
        <v>18</v>
      </c>
      <c r="V27" s="21">
        <f t="shared" si="19"/>
        <v>21</v>
      </c>
      <c r="W27" s="21">
        <f t="shared" si="19"/>
        <v>25</v>
      </c>
      <c r="X27" s="21">
        <f t="shared" si="19"/>
        <v>28</v>
      </c>
      <c r="Y27" s="21">
        <f t="shared" si="19"/>
        <v>6</v>
      </c>
      <c r="Z27" s="21">
        <f t="shared" si="19"/>
        <v>5</v>
      </c>
      <c r="AA27" s="21">
        <f t="shared" si="19"/>
        <v>5</v>
      </c>
      <c r="AB27" s="21">
        <f t="shared" si="19"/>
        <v>5</v>
      </c>
      <c r="AC27" s="21">
        <f t="shared" si="19"/>
        <v>6</v>
      </c>
      <c r="AD27" s="21">
        <f t="shared" si="19"/>
        <v>5</v>
      </c>
      <c r="AE27" s="21">
        <f t="shared" si="19"/>
        <v>6</v>
      </c>
      <c r="AF27" s="21">
        <f t="shared" si="19"/>
        <v>6</v>
      </c>
      <c r="AG27" s="21">
        <f t="shared" si="19"/>
        <v>6</v>
      </c>
      <c r="AH27" s="21">
        <f t="shared" si="19"/>
        <v>7</v>
      </c>
      <c r="AI27" s="21">
        <f t="shared" si="19"/>
        <v>7</v>
      </c>
      <c r="AJ27" s="21">
        <f t="shared" si="19"/>
        <v>7</v>
      </c>
      <c r="AK27" s="21">
        <f t="shared" si="19"/>
        <v>9</v>
      </c>
      <c r="AL27" s="21">
        <f t="shared" si="19"/>
        <v>7</v>
      </c>
      <c r="AM27" s="21">
        <f t="shared" si="19"/>
        <v>6</v>
      </c>
      <c r="AN27" s="21">
        <f t="shared" si="19"/>
        <v>6</v>
      </c>
      <c r="AO27" s="21">
        <f t="shared" si="19"/>
        <v>6</v>
      </c>
      <c r="AP27" s="21">
        <f t="shared" si="19"/>
        <v>7</v>
      </c>
      <c r="AQ27" s="21">
        <f t="shared" si="19"/>
        <v>7</v>
      </c>
      <c r="AR27" s="21">
        <f t="shared" si="19"/>
        <v>6</v>
      </c>
      <c r="AS27" s="21">
        <f t="shared" si="19"/>
        <v>7</v>
      </c>
      <c r="AT27" s="21">
        <f t="shared" si="19"/>
        <v>7</v>
      </c>
      <c r="AU27" s="21">
        <f t="shared" si="19"/>
        <v>7</v>
      </c>
      <c r="AV27" s="21">
        <f t="shared" si="19"/>
        <v>4</v>
      </c>
      <c r="AW27" s="21">
        <f t="shared" si="19"/>
        <v>4</v>
      </c>
      <c r="AX27" s="21">
        <f t="shared" si="19"/>
        <v>4</v>
      </c>
      <c r="AY27" s="21">
        <f t="shared" si="19"/>
        <v>4</v>
      </c>
      <c r="AZ27" s="21">
        <f t="shared" si="19"/>
        <v>4</v>
      </c>
      <c r="BA27" s="21">
        <f t="shared" si="19"/>
        <v>3</v>
      </c>
      <c r="BB27" s="21">
        <f t="shared" si="19"/>
        <v>4</v>
      </c>
      <c r="BC27" s="21">
        <f t="shared" si="19"/>
        <v>6</v>
      </c>
      <c r="BD27" s="21">
        <f t="shared" si="19"/>
        <v>7</v>
      </c>
      <c r="BE27" s="21">
        <f t="shared" si="19"/>
        <v>6</v>
      </c>
      <c r="BF27" s="21">
        <f t="shared" si="19"/>
        <v>6</v>
      </c>
      <c r="BG27" s="21">
        <f t="shared" si="19"/>
        <v>7</v>
      </c>
      <c r="BH27" s="21">
        <f t="shared" si="19"/>
        <v>6</v>
      </c>
      <c r="BI27" s="21">
        <f t="shared" si="19"/>
        <v>5</v>
      </c>
    </row>
    <row r="28" spans="1:61" ht="15.75" thickBot="1" x14ac:dyDescent="0.3">
      <c r="I28" s="87" t="s">
        <v>1205</v>
      </c>
      <c r="V28" s="22"/>
      <c r="W28" s="22"/>
      <c r="X28" s="22"/>
      <c r="Y28" s="22">
        <f>Y21+Y22</f>
        <v>16</v>
      </c>
      <c r="Z28" s="22">
        <f>Z21+Z22</f>
        <v>18</v>
      </c>
      <c r="AA28" s="22">
        <f t="shared" ref="AA28:AC28" si="20">AA21+AA22</f>
        <v>18</v>
      </c>
      <c r="AB28" s="22">
        <f t="shared" si="20"/>
        <v>17</v>
      </c>
      <c r="AC28" s="22">
        <f t="shared" si="20"/>
        <v>17</v>
      </c>
      <c r="AD28" s="22">
        <f t="shared" ref="AD28:AE28" si="21">AD21+AD22</f>
        <v>18</v>
      </c>
      <c r="AE28" s="22">
        <f t="shared" si="21"/>
        <v>15</v>
      </c>
      <c r="AF28" s="22">
        <f t="shared" ref="AF28:AG28" si="22">AF21+AF22</f>
        <v>19</v>
      </c>
      <c r="AG28" s="22">
        <f t="shared" si="22"/>
        <v>16</v>
      </c>
      <c r="AH28" s="22">
        <f t="shared" ref="AH28:AI28" si="23">AH21+AH22</f>
        <v>15</v>
      </c>
      <c r="AI28" s="22">
        <f t="shared" si="23"/>
        <v>20</v>
      </c>
      <c r="AJ28" s="22">
        <f t="shared" ref="AJ28:AK28" si="24">AJ21+AJ22</f>
        <v>20</v>
      </c>
      <c r="AK28" s="22">
        <f t="shared" si="24"/>
        <v>22</v>
      </c>
      <c r="AL28" s="22">
        <f t="shared" ref="AL28:AN28" si="25">AL21+AL22</f>
        <v>20</v>
      </c>
      <c r="AM28" s="22">
        <f t="shared" si="25"/>
        <v>20</v>
      </c>
      <c r="AN28" s="22">
        <f t="shared" si="25"/>
        <v>17</v>
      </c>
      <c r="AO28" s="22">
        <f t="shared" ref="AO28:AP28" si="26">AO21+AO22</f>
        <v>17</v>
      </c>
      <c r="AP28" s="22">
        <f t="shared" si="26"/>
        <v>18</v>
      </c>
      <c r="AQ28" s="22">
        <f t="shared" ref="AQ28" si="27">AQ21+AQ22</f>
        <v>18</v>
      </c>
      <c r="AR28" s="22">
        <f>AR21+AR22</f>
        <v>17</v>
      </c>
      <c r="AS28" s="22">
        <f t="shared" ref="AS28:AT28" si="28">AS21+AS22</f>
        <v>17</v>
      </c>
      <c r="AT28" s="22">
        <f t="shared" si="28"/>
        <v>15</v>
      </c>
      <c r="AU28" s="22">
        <f t="shared" ref="AU28:AV28" si="29">AU21+AU22</f>
        <v>17</v>
      </c>
      <c r="AV28" s="22">
        <f t="shared" si="29"/>
        <v>17</v>
      </c>
      <c r="AW28" s="22">
        <f t="shared" ref="AW28" si="30">AW21+AW22</f>
        <v>16</v>
      </c>
      <c r="AX28" s="22">
        <f t="shared" ref="AX28" si="31">AX21+AX22</f>
        <v>16</v>
      </c>
      <c r="AY28" s="22">
        <f t="shared" ref="AY28" si="32">AY21+AY22</f>
        <v>17</v>
      </c>
      <c r="AZ28" s="22">
        <f t="shared" ref="AZ28" si="33">AZ21+AZ22</f>
        <v>16</v>
      </c>
      <c r="BA28" s="22">
        <f t="shared" ref="BA28:BB28" si="34">BA21+BA22</f>
        <v>17</v>
      </c>
      <c r="BB28" s="22">
        <f t="shared" si="34"/>
        <v>17</v>
      </c>
      <c r="BC28" s="22">
        <f t="shared" ref="BC28:BD28" si="35">BC21+BC22</f>
        <v>18</v>
      </c>
      <c r="BD28" s="22">
        <f t="shared" si="35"/>
        <v>17</v>
      </c>
      <c r="BE28" s="22">
        <f t="shared" ref="BE28" si="36">BE21+BE22</f>
        <v>16</v>
      </c>
      <c r="BF28" s="22">
        <f t="shared" ref="BF28" si="37">BF21+BF22</f>
        <v>17</v>
      </c>
      <c r="BG28" s="22">
        <f t="shared" ref="BG28:BH28" si="38">BG21+BG22</f>
        <v>13</v>
      </c>
      <c r="BH28" s="22">
        <f t="shared" si="38"/>
        <v>16</v>
      </c>
      <c r="BI28" s="22">
        <f t="shared" ref="BI28" si="39">BI21+BI22</f>
        <v>16</v>
      </c>
    </row>
    <row r="29" spans="1:61" ht="15.75" thickBot="1" x14ac:dyDescent="0.3"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90"/>
      <c r="AE29" s="91"/>
      <c r="AF29" s="92"/>
      <c r="AG29" s="93"/>
      <c r="AH29" s="94"/>
      <c r="AI29" s="95"/>
      <c r="AJ29" s="96"/>
      <c r="AK29" s="97"/>
      <c r="AL29" s="127"/>
      <c r="AM29" s="133"/>
      <c r="AN29" s="133"/>
      <c r="AO29" s="146"/>
      <c r="AP29" s="146"/>
      <c r="AQ29" s="149"/>
      <c r="AR29" s="150"/>
      <c r="AS29" s="152"/>
      <c r="AT29" s="161"/>
      <c r="AU29" s="170"/>
      <c r="AV29" s="170"/>
      <c r="AW29" s="170"/>
      <c r="AX29" s="170"/>
      <c r="AY29" s="170"/>
      <c r="AZ29" s="170"/>
      <c r="BA29" s="170"/>
      <c r="BB29" s="175"/>
    </row>
    <row r="30" spans="1:61" s="24" customFormat="1" ht="15.75" thickBot="1" x14ac:dyDescent="0.3">
      <c r="A30" s="73"/>
      <c r="B30" s="73"/>
      <c r="C30" s="73"/>
      <c r="D30" s="73"/>
      <c r="E30" s="73"/>
      <c r="F30" s="73"/>
      <c r="G30" s="73"/>
      <c r="J30" s="33">
        <f>J12</f>
        <v>42933</v>
      </c>
      <c r="K30" s="33">
        <f>K12</f>
        <v>42940</v>
      </c>
      <c r="L30" s="33">
        <f>L12</f>
        <v>42947</v>
      </c>
      <c r="M30" s="33">
        <f t="shared" ref="M30:AC30" si="40">M12</f>
        <v>42954</v>
      </c>
      <c r="N30" s="33">
        <f t="shared" si="40"/>
        <v>42961</v>
      </c>
      <c r="O30" s="33">
        <f t="shared" si="40"/>
        <v>42968</v>
      </c>
      <c r="P30" s="33">
        <f t="shared" si="40"/>
        <v>42975</v>
      </c>
      <c r="Q30" s="33">
        <f t="shared" si="40"/>
        <v>42982</v>
      </c>
      <c r="R30" s="33">
        <f t="shared" si="40"/>
        <v>42989</v>
      </c>
      <c r="S30" s="33">
        <f t="shared" si="40"/>
        <v>42996</v>
      </c>
      <c r="T30" s="33">
        <f t="shared" si="40"/>
        <v>43003</v>
      </c>
      <c r="U30" s="33">
        <f t="shared" si="40"/>
        <v>43010</v>
      </c>
      <c r="V30" s="33">
        <f t="shared" si="40"/>
        <v>43017</v>
      </c>
      <c r="W30" s="33">
        <f t="shared" si="40"/>
        <v>43024</v>
      </c>
      <c r="X30" s="33">
        <f t="shared" si="40"/>
        <v>43031</v>
      </c>
      <c r="Y30" s="33">
        <f t="shared" si="40"/>
        <v>43038</v>
      </c>
      <c r="Z30" s="33">
        <f t="shared" si="40"/>
        <v>43045</v>
      </c>
      <c r="AA30" s="33">
        <f t="shared" si="40"/>
        <v>43052</v>
      </c>
      <c r="AB30" s="33">
        <f t="shared" si="40"/>
        <v>43059</v>
      </c>
      <c r="AC30" s="33">
        <f t="shared" si="40"/>
        <v>43066</v>
      </c>
      <c r="AD30" s="33">
        <f t="shared" ref="AD30:AE30" si="41">AD12</f>
        <v>43073</v>
      </c>
      <c r="AE30" s="33">
        <f t="shared" si="41"/>
        <v>43080</v>
      </c>
      <c r="AF30" s="33">
        <f t="shared" ref="AF30:AG30" si="42">AF12</f>
        <v>43087</v>
      </c>
      <c r="AG30" s="33">
        <f t="shared" si="42"/>
        <v>43094</v>
      </c>
      <c r="AH30" s="33">
        <f t="shared" ref="AH30:AI30" si="43">AH12</f>
        <v>43101</v>
      </c>
      <c r="AI30" s="33">
        <f t="shared" si="43"/>
        <v>43108</v>
      </c>
      <c r="AJ30" s="33">
        <f t="shared" ref="AJ30:AK30" si="44">AJ12</f>
        <v>43115</v>
      </c>
      <c r="AK30" s="33">
        <f t="shared" si="44"/>
        <v>43122</v>
      </c>
      <c r="AL30" s="33">
        <f t="shared" ref="AL30:AN30" si="45">AL12</f>
        <v>43129</v>
      </c>
      <c r="AM30" s="33">
        <f t="shared" si="45"/>
        <v>43136</v>
      </c>
      <c r="AN30" s="33">
        <f t="shared" si="45"/>
        <v>43143</v>
      </c>
      <c r="AO30" s="33">
        <f t="shared" ref="AO30:AP30" si="46">AO12</f>
        <v>43150</v>
      </c>
      <c r="AP30" s="33">
        <f t="shared" si="46"/>
        <v>43157</v>
      </c>
      <c r="AQ30" s="33">
        <f t="shared" ref="AQ30" si="47">AQ12</f>
        <v>43164</v>
      </c>
      <c r="AR30" s="33">
        <f>AR12</f>
        <v>43171</v>
      </c>
      <c r="AS30" s="33">
        <f t="shared" ref="AS30:AT30" si="48">AS12</f>
        <v>43178</v>
      </c>
      <c r="AT30" s="33">
        <f t="shared" si="48"/>
        <v>43185</v>
      </c>
      <c r="AU30" s="33">
        <f t="shared" ref="AU30:AV30" si="49">AU12</f>
        <v>43192</v>
      </c>
      <c r="AV30" s="33">
        <f t="shared" si="49"/>
        <v>43199</v>
      </c>
      <c r="AW30" s="33">
        <f t="shared" ref="AW30" si="50">AW12</f>
        <v>43206</v>
      </c>
      <c r="AX30" s="33">
        <f t="shared" ref="AX30" si="51">AX12</f>
        <v>43213</v>
      </c>
      <c r="AY30" s="33">
        <f t="shared" ref="AY30" si="52">AY12</f>
        <v>43222</v>
      </c>
      <c r="AZ30" s="33">
        <f t="shared" ref="AZ30" si="53">AZ12</f>
        <v>43229</v>
      </c>
      <c r="BA30" s="33">
        <f t="shared" ref="BA30:BB30" si="54">BA12</f>
        <v>43234</v>
      </c>
      <c r="BB30" s="33">
        <f t="shared" si="54"/>
        <v>43241</v>
      </c>
      <c r="BC30" s="33">
        <f t="shared" ref="BC30:BD30" si="55">BC12</f>
        <v>43248</v>
      </c>
      <c r="BD30" s="33">
        <f t="shared" si="55"/>
        <v>43255</v>
      </c>
      <c r="BE30" s="33">
        <f t="shared" ref="BE30" si="56">BE12</f>
        <v>43262</v>
      </c>
      <c r="BF30" s="33">
        <f t="shared" ref="BF30" si="57">BF12</f>
        <v>43269</v>
      </c>
      <c r="BG30" s="33">
        <f t="shared" ref="BG30:BH30" si="58">BG12</f>
        <v>43276</v>
      </c>
      <c r="BH30" s="33">
        <f t="shared" si="58"/>
        <v>43283</v>
      </c>
      <c r="BI30" s="33">
        <f t="shared" ref="BI30" si="59">BI12</f>
        <v>43290</v>
      </c>
    </row>
    <row r="31" spans="1:61" s="24" customFormat="1" ht="15.75" thickBot="1" x14ac:dyDescent="0.3">
      <c r="A31" s="73"/>
      <c r="B31" s="73"/>
      <c r="C31" s="73"/>
      <c r="D31" s="73"/>
      <c r="E31" s="73"/>
      <c r="F31" s="73"/>
      <c r="G31" s="73"/>
      <c r="H31"/>
      <c r="I31" s="31" t="s">
        <v>550</v>
      </c>
      <c r="J31" s="26">
        <v>140</v>
      </c>
      <c r="K31" s="26">
        <v>140</v>
      </c>
      <c r="L31" s="26">
        <v>138</v>
      </c>
      <c r="M31" s="26">
        <v>138</v>
      </c>
      <c r="N31" s="26">
        <v>138</v>
      </c>
      <c r="O31" s="26">
        <v>138</v>
      </c>
      <c r="P31" s="26">
        <v>138</v>
      </c>
      <c r="Q31" s="26">
        <v>138</v>
      </c>
      <c r="R31" s="26">
        <v>138</v>
      </c>
      <c r="S31" s="26">
        <v>138</v>
      </c>
      <c r="T31" s="26">
        <v>138</v>
      </c>
      <c r="U31" s="26">
        <v>138</v>
      </c>
      <c r="V31" s="26">
        <v>138</v>
      </c>
      <c r="W31" s="26">
        <v>138</v>
      </c>
      <c r="X31" s="26">
        <v>138</v>
      </c>
      <c r="Y31" s="26">
        <v>138</v>
      </c>
      <c r="Z31" s="26">
        <v>138</v>
      </c>
      <c r="AA31" s="26">
        <v>138</v>
      </c>
      <c r="AB31" s="26">
        <v>138</v>
      </c>
      <c r="AC31" s="26">
        <v>138</v>
      </c>
      <c r="AD31" s="26">
        <v>138</v>
      </c>
      <c r="AE31" s="26">
        <v>138</v>
      </c>
      <c r="AF31" s="26">
        <v>138</v>
      </c>
      <c r="AG31" s="26">
        <v>138</v>
      </c>
      <c r="AH31" s="26">
        <v>138</v>
      </c>
      <c r="AI31" s="26">
        <v>138</v>
      </c>
      <c r="AJ31" s="26">
        <v>138</v>
      </c>
      <c r="AK31" s="26">
        <f t="shared" ref="AK31:BA31" si="60">$A$71</f>
        <v>140</v>
      </c>
      <c r="AL31" s="26">
        <f t="shared" si="60"/>
        <v>140</v>
      </c>
      <c r="AM31" s="26">
        <f t="shared" si="60"/>
        <v>140</v>
      </c>
      <c r="AN31" s="26">
        <f t="shared" si="60"/>
        <v>140</v>
      </c>
      <c r="AO31" s="26">
        <f t="shared" si="60"/>
        <v>140</v>
      </c>
      <c r="AP31" s="26">
        <f t="shared" si="60"/>
        <v>140</v>
      </c>
      <c r="AQ31" s="26">
        <f t="shared" si="60"/>
        <v>140</v>
      </c>
      <c r="AR31" s="26">
        <f t="shared" si="60"/>
        <v>140</v>
      </c>
      <c r="AS31" s="26">
        <f t="shared" si="60"/>
        <v>140</v>
      </c>
      <c r="AT31" s="26">
        <f t="shared" si="60"/>
        <v>140</v>
      </c>
      <c r="AU31" s="26">
        <f t="shared" si="60"/>
        <v>140</v>
      </c>
      <c r="AV31" s="26">
        <f t="shared" si="60"/>
        <v>140</v>
      </c>
      <c r="AW31" s="26">
        <f t="shared" si="60"/>
        <v>140</v>
      </c>
      <c r="AX31" s="26">
        <f t="shared" si="60"/>
        <v>140</v>
      </c>
      <c r="AY31" s="26">
        <f t="shared" si="60"/>
        <v>140</v>
      </c>
      <c r="AZ31" s="26">
        <f t="shared" si="60"/>
        <v>140</v>
      </c>
      <c r="BA31" s="26">
        <f t="shared" si="60"/>
        <v>140</v>
      </c>
      <c r="BB31" s="26">
        <v>183</v>
      </c>
      <c r="BC31" s="26">
        <v>185</v>
      </c>
      <c r="BD31" s="26">
        <v>185</v>
      </c>
      <c r="BE31" s="26">
        <v>185</v>
      </c>
      <c r="BF31" s="26">
        <v>187</v>
      </c>
      <c r="BG31" s="26">
        <v>188</v>
      </c>
      <c r="BH31" s="26">
        <v>188</v>
      </c>
      <c r="BI31" s="26">
        <v>189</v>
      </c>
    </row>
    <row r="32" spans="1:61" s="24" customFormat="1" ht="15.75" thickBot="1" x14ac:dyDescent="0.3">
      <c r="A32" s="73"/>
      <c r="B32" s="73"/>
      <c r="C32" s="73"/>
      <c r="D32" s="73"/>
      <c r="E32" s="73"/>
      <c r="F32" s="73"/>
      <c r="G32" s="7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90"/>
      <c r="AE32" s="91"/>
      <c r="AF32" s="92"/>
      <c r="AG32" s="93"/>
      <c r="AH32" s="94"/>
      <c r="AI32" s="95"/>
      <c r="AJ32" s="96"/>
      <c r="AK32" s="97"/>
      <c r="AL32" s="127"/>
      <c r="AM32" s="133"/>
      <c r="AN32" s="133"/>
      <c r="AO32" s="146"/>
      <c r="AP32" s="146"/>
      <c r="AQ32" s="149"/>
      <c r="AR32" s="150"/>
      <c r="AS32" s="152"/>
      <c r="AT32" s="161"/>
      <c r="AU32" s="170"/>
      <c r="AV32" s="170"/>
      <c r="AW32" s="170"/>
      <c r="AX32" s="170"/>
      <c r="AY32" s="170"/>
      <c r="AZ32" s="170"/>
      <c r="BA32" s="170"/>
      <c r="BB32" s="175"/>
      <c r="BC32" s="176"/>
      <c r="BD32" s="195"/>
      <c r="BE32" s="235"/>
      <c r="BF32" s="237"/>
      <c r="BG32" s="241"/>
      <c r="BH32" s="242"/>
      <c r="BI32" s="243"/>
    </row>
    <row r="33" spans="8:61" ht="15.75" thickBot="1" x14ac:dyDescent="0.3">
      <c r="H33" s="24"/>
      <c r="I33" s="9" t="s">
        <v>513</v>
      </c>
      <c r="J33" s="25">
        <f t="shared" ref="J33:X33" si="61">SUM(J$25:J$27)</f>
        <v>106</v>
      </c>
      <c r="K33" s="25">
        <f t="shared" si="61"/>
        <v>103</v>
      </c>
      <c r="L33" s="25">
        <f t="shared" si="61"/>
        <v>98</v>
      </c>
      <c r="M33" s="25">
        <f t="shared" si="61"/>
        <v>100</v>
      </c>
      <c r="N33" s="25">
        <f t="shared" si="61"/>
        <v>96</v>
      </c>
      <c r="O33" s="25">
        <f>SUM(O$25:O$27)</f>
        <v>94</v>
      </c>
      <c r="P33" s="25">
        <f>SUM(P$25:P$27)</f>
        <v>95</v>
      </c>
      <c r="Q33" s="25">
        <f t="shared" si="61"/>
        <v>96</v>
      </c>
      <c r="R33" s="25">
        <f t="shared" si="61"/>
        <v>88</v>
      </c>
      <c r="S33" s="25">
        <f t="shared" si="61"/>
        <v>86</v>
      </c>
      <c r="T33" s="25">
        <f t="shared" si="61"/>
        <v>87</v>
      </c>
      <c r="U33" s="25">
        <f t="shared" si="61"/>
        <v>95</v>
      </c>
      <c r="V33" s="25">
        <f t="shared" si="61"/>
        <v>96</v>
      </c>
      <c r="W33" s="25">
        <f t="shared" si="61"/>
        <v>99</v>
      </c>
      <c r="X33" s="25">
        <f t="shared" si="61"/>
        <v>98</v>
      </c>
      <c r="Y33" s="25">
        <f t="shared" ref="Y33:BI33" si="62">SUM(Y$25:Y$28)</f>
        <v>92</v>
      </c>
      <c r="Z33" s="25">
        <f t="shared" si="62"/>
        <v>92</v>
      </c>
      <c r="AA33" s="25">
        <f t="shared" si="62"/>
        <v>90</v>
      </c>
      <c r="AB33" s="25">
        <f t="shared" si="62"/>
        <v>88</v>
      </c>
      <c r="AC33" s="25">
        <f t="shared" si="62"/>
        <v>87</v>
      </c>
      <c r="AD33" s="25">
        <f t="shared" si="62"/>
        <v>88</v>
      </c>
      <c r="AE33" s="25">
        <f t="shared" si="62"/>
        <v>82</v>
      </c>
      <c r="AF33" s="25">
        <f t="shared" si="62"/>
        <v>85</v>
      </c>
      <c r="AG33" s="25">
        <f t="shared" si="62"/>
        <v>81</v>
      </c>
      <c r="AH33" s="25">
        <f t="shared" si="62"/>
        <v>82</v>
      </c>
      <c r="AI33" s="25">
        <f t="shared" si="62"/>
        <v>86</v>
      </c>
      <c r="AJ33" s="25">
        <f t="shared" si="62"/>
        <v>90</v>
      </c>
      <c r="AK33" s="25">
        <f t="shared" si="62"/>
        <v>92</v>
      </c>
      <c r="AL33" s="25">
        <f t="shared" si="62"/>
        <v>86</v>
      </c>
      <c r="AM33" s="25">
        <f t="shared" si="62"/>
        <v>83</v>
      </c>
      <c r="AN33" s="25">
        <f t="shared" si="62"/>
        <v>80</v>
      </c>
      <c r="AO33" s="25">
        <f t="shared" si="62"/>
        <v>80</v>
      </c>
      <c r="AP33" s="25">
        <f t="shared" si="62"/>
        <v>82</v>
      </c>
      <c r="AQ33" s="25">
        <f t="shared" si="62"/>
        <v>80</v>
      </c>
      <c r="AR33" s="25">
        <f t="shared" si="62"/>
        <v>75</v>
      </c>
      <c r="AS33" s="25">
        <f t="shared" si="62"/>
        <v>79</v>
      </c>
      <c r="AT33" s="25">
        <f t="shared" si="62"/>
        <v>75</v>
      </c>
      <c r="AU33" s="25">
        <f t="shared" si="62"/>
        <v>79</v>
      </c>
      <c r="AV33" s="25">
        <f t="shared" si="62"/>
        <v>73</v>
      </c>
      <c r="AW33" s="25">
        <f t="shared" si="62"/>
        <v>75</v>
      </c>
      <c r="AX33" s="25">
        <f t="shared" si="62"/>
        <v>74</v>
      </c>
      <c r="AY33" s="25">
        <f t="shared" si="62"/>
        <v>71</v>
      </c>
      <c r="AZ33" s="25">
        <f t="shared" si="62"/>
        <v>78</v>
      </c>
      <c r="BA33" s="25">
        <f t="shared" si="62"/>
        <v>79</v>
      </c>
      <c r="BB33" s="25">
        <f t="shared" si="62"/>
        <v>78</v>
      </c>
      <c r="BC33" s="25">
        <f t="shared" si="62"/>
        <v>83</v>
      </c>
      <c r="BD33" s="25">
        <f t="shared" si="62"/>
        <v>83</v>
      </c>
      <c r="BE33" s="25">
        <f t="shared" si="62"/>
        <v>78</v>
      </c>
      <c r="BF33" s="25">
        <f t="shared" si="62"/>
        <v>79</v>
      </c>
      <c r="BG33" s="25">
        <f t="shared" si="62"/>
        <v>78</v>
      </c>
      <c r="BH33" s="25">
        <f t="shared" si="62"/>
        <v>79</v>
      </c>
      <c r="BI33" s="25">
        <f t="shared" si="62"/>
        <v>78</v>
      </c>
    </row>
    <row r="34" spans="8:61" x14ac:dyDescent="0.25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90"/>
      <c r="AE34" s="91"/>
      <c r="AF34" s="92"/>
      <c r="AG34" s="93"/>
      <c r="AH34" s="94"/>
      <c r="AI34" s="95"/>
      <c r="AJ34" s="96"/>
      <c r="AK34" s="97"/>
      <c r="AL34" s="127"/>
      <c r="AM34" s="133"/>
      <c r="AN34" s="133"/>
      <c r="AO34" s="146"/>
      <c r="AP34" s="146"/>
      <c r="AQ34" s="149"/>
      <c r="AR34" s="150"/>
      <c r="AS34" s="152"/>
      <c r="AT34" s="161"/>
      <c r="AU34" s="170"/>
      <c r="AV34" s="170"/>
      <c r="AW34" s="170"/>
      <c r="AX34" s="170"/>
      <c r="AY34" s="170"/>
      <c r="AZ34" s="170"/>
      <c r="BA34" s="170"/>
      <c r="BB34" s="175"/>
    </row>
    <row r="35" spans="8:61" ht="15.75" thickBot="1" x14ac:dyDescent="0.3"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90"/>
      <c r="AE35" s="91"/>
      <c r="AF35" s="92"/>
      <c r="AG35" s="93"/>
      <c r="AH35" s="94"/>
      <c r="AI35" s="95"/>
      <c r="AJ35" s="96"/>
      <c r="AK35" s="97"/>
      <c r="AL35" s="127"/>
      <c r="AM35" s="133"/>
      <c r="AN35" s="133"/>
      <c r="AO35" s="146"/>
      <c r="AP35" s="146"/>
      <c r="AQ35" s="149"/>
      <c r="AR35" s="150"/>
      <c r="AS35" s="152"/>
      <c r="AT35" s="161"/>
      <c r="AU35" s="170"/>
      <c r="AV35" s="170"/>
      <c r="AW35" s="170"/>
      <c r="AX35" s="170"/>
      <c r="AY35" s="170"/>
      <c r="AZ35" s="170"/>
      <c r="BA35" s="170"/>
      <c r="BB35" s="175"/>
    </row>
    <row r="36" spans="8:61" ht="15.75" thickBot="1" x14ac:dyDescent="0.3">
      <c r="J36" s="33">
        <f>J12</f>
        <v>42933</v>
      </c>
      <c r="K36" s="33">
        <f>K12</f>
        <v>42940</v>
      </c>
      <c r="L36" s="33">
        <f>L12</f>
        <v>42947</v>
      </c>
      <c r="M36" s="33">
        <f t="shared" ref="M36:AC36" si="63">M12</f>
        <v>42954</v>
      </c>
      <c r="N36" s="33">
        <f t="shared" si="63"/>
        <v>42961</v>
      </c>
      <c r="O36" s="33">
        <f t="shared" si="63"/>
        <v>42968</v>
      </c>
      <c r="P36" s="33">
        <f t="shared" si="63"/>
        <v>42975</v>
      </c>
      <c r="Q36" s="33">
        <f t="shared" si="63"/>
        <v>42982</v>
      </c>
      <c r="R36" s="33">
        <f t="shared" si="63"/>
        <v>42989</v>
      </c>
      <c r="S36" s="33">
        <f t="shared" si="63"/>
        <v>42996</v>
      </c>
      <c r="T36" s="33">
        <f t="shared" si="63"/>
        <v>43003</v>
      </c>
      <c r="U36" s="33">
        <f t="shared" si="63"/>
        <v>43010</v>
      </c>
      <c r="V36" s="33">
        <f t="shared" si="63"/>
        <v>43017</v>
      </c>
      <c r="W36" s="33">
        <f t="shared" si="63"/>
        <v>43024</v>
      </c>
      <c r="X36" s="33">
        <f t="shared" si="63"/>
        <v>43031</v>
      </c>
      <c r="Y36" s="33">
        <f t="shared" si="63"/>
        <v>43038</v>
      </c>
      <c r="Z36" s="33">
        <f t="shared" si="63"/>
        <v>43045</v>
      </c>
      <c r="AA36" s="33">
        <f t="shared" si="63"/>
        <v>43052</v>
      </c>
      <c r="AB36" s="33">
        <f t="shared" si="63"/>
        <v>43059</v>
      </c>
      <c r="AC36" s="33">
        <f t="shared" si="63"/>
        <v>43066</v>
      </c>
      <c r="AD36" s="33">
        <f t="shared" ref="AD36:AE36" si="64">AD12</f>
        <v>43073</v>
      </c>
      <c r="AE36" s="33">
        <f t="shared" si="64"/>
        <v>43080</v>
      </c>
      <c r="AF36" s="33">
        <f t="shared" ref="AF36:AG36" si="65">AF12</f>
        <v>43087</v>
      </c>
      <c r="AG36" s="33">
        <f t="shared" si="65"/>
        <v>43094</v>
      </c>
      <c r="AH36" s="33">
        <f t="shared" ref="AH36:AI36" si="66">AH12</f>
        <v>43101</v>
      </c>
      <c r="AI36" s="33">
        <f t="shared" si="66"/>
        <v>43108</v>
      </c>
      <c r="AJ36" s="33">
        <f t="shared" ref="AJ36:AK36" si="67">AJ12</f>
        <v>43115</v>
      </c>
      <c r="AK36" s="33">
        <f t="shared" si="67"/>
        <v>43122</v>
      </c>
      <c r="AL36" s="33">
        <f t="shared" ref="AL36:AN36" si="68">AL12</f>
        <v>43129</v>
      </c>
      <c r="AM36" s="33">
        <f t="shared" si="68"/>
        <v>43136</v>
      </c>
      <c r="AN36" s="33">
        <f t="shared" si="68"/>
        <v>43143</v>
      </c>
      <c r="AO36" s="33">
        <f t="shared" ref="AO36:AP36" si="69">AO12</f>
        <v>43150</v>
      </c>
      <c r="AP36" s="33">
        <f t="shared" si="69"/>
        <v>43157</v>
      </c>
      <c r="AQ36" s="33">
        <f t="shared" ref="AQ36" si="70">AQ12</f>
        <v>43164</v>
      </c>
      <c r="AR36" s="33">
        <f>AR12</f>
        <v>43171</v>
      </c>
      <c r="AS36" s="33">
        <f t="shared" ref="AS36:AT36" si="71">AS12</f>
        <v>43178</v>
      </c>
      <c r="AT36" s="33">
        <f t="shared" si="71"/>
        <v>43185</v>
      </c>
      <c r="AU36" s="33">
        <f t="shared" ref="AU36:AV36" si="72">AU12</f>
        <v>43192</v>
      </c>
      <c r="AV36" s="33">
        <f t="shared" si="72"/>
        <v>43199</v>
      </c>
      <c r="AW36" s="33">
        <f t="shared" ref="AW36" si="73">AW12</f>
        <v>43206</v>
      </c>
      <c r="AX36" s="33">
        <f t="shared" ref="AX36" si="74">AX12</f>
        <v>43213</v>
      </c>
      <c r="AY36" s="33">
        <f t="shared" ref="AY36" si="75">AY12</f>
        <v>43222</v>
      </c>
      <c r="AZ36" s="33">
        <f t="shared" ref="AZ36" si="76">AZ12</f>
        <v>43229</v>
      </c>
      <c r="BA36" s="33">
        <f t="shared" ref="BA36:BB36" si="77">BA12</f>
        <v>43234</v>
      </c>
      <c r="BB36" s="33">
        <f t="shared" si="77"/>
        <v>43241</v>
      </c>
      <c r="BC36" s="33">
        <f t="shared" ref="BC36:BD36" si="78">BC12</f>
        <v>43248</v>
      </c>
      <c r="BD36" s="33">
        <f t="shared" si="78"/>
        <v>43255</v>
      </c>
      <c r="BE36" s="33">
        <f t="shared" ref="BE36" si="79">BE12</f>
        <v>43262</v>
      </c>
      <c r="BF36" s="33">
        <f t="shared" ref="BF36" si="80">BF12</f>
        <v>43269</v>
      </c>
      <c r="BG36" s="33">
        <f t="shared" ref="BG36:BH36" si="81">BG12</f>
        <v>43276</v>
      </c>
      <c r="BH36" s="33">
        <f t="shared" si="81"/>
        <v>43283</v>
      </c>
      <c r="BI36" s="33">
        <f t="shared" ref="BI36" si="82">BI12</f>
        <v>43290</v>
      </c>
    </row>
    <row r="37" spans="8:61" ht="15.75" thickBot="1" x14ac:dyDescent="0.3">
      <c r="I37" s="26" t="s">
        <v>514</v>
      </c>
      <c r="J37" s="6">
        <f t="shared" ref="J37:X37" si="83">SUM(J$14,J$16,J$18,J$20)</f>
        <v>4</v>
      </c>
      <c r="K37" s="6">
        <f t="shared" si="83"/>
        <v>6</v>
      </c>
      <c r="L37" s="6">
        <f t="shared" si="83"/>
        <v>2</v>
      </c>
      <c r="M37" s="6">
        <f t="shared" si="83"/>
        <v>5</v>
      </c>
      <c r="N37" s="6">
        <f t="shared" si="83"/>
        <v>2</v>
      </c>
      <c r="O37" s="6">
        <f>SUM(O$14,O$16,O$18,O$20)</f>
        <v>1</v>
      </c>
      <c r="P37" s="6">
        <f>SUM(P$14,P$16,P$18,P$20)</f>
        <v>0</v>
      </c>
      <c r="Q37" s="6">
        <f t="shared" si="83"/>
        <v>1</v>
      </c>
      <c r="R37" s="6">
        <f t="shared" si="83"/>
        <v>1</v>
      </c>
      <c r="S37" s="6">
        <f t="shared" si="83"/>
        <v>1</v>
      </c>
      <c r="T37" s="6">
        <f t="shared" si="83"/>
        <v>1</v>
      </c>
      <c r="U37" s="6">
        <f t="shared" si="83"/>
        <v>2</v>
      </c>
      <c r="V37" s="6">
        <f t="shared" si="83"/>
        <v>14</v>
      </c>
      <c r="W37" s="20">
        <f t="shared" si="83"/>
        <v>14</v>
      </c>
      <c r="X37" s="20">
        <f t="shared" si="83"/>
        <v>11</v>
      </c>
      <c r="Y37" s="20">
        <f t="shared" ref="Y37:BI37" si="84">SUM(Y$14,Y$16,Y$18,Y$20,Y$22)</f>
        <v>13</v>
      </c>
      <c r="Z37" s="20">
        <f t="shared" si="84"/>
        <v>17</v>
      </c>
      <c r="AA37" s="20">
        <f t="shared" si="84"/>
        <v>15</v>
      </c>
      <c r="AB37" s="20">
        <f t="shared" si="84"/>
        <v>13</v>
      </c>
      <c r="AC37" s="20">
        <f t="shared" si="84"/>
        <v>13</v>
      </c>
      <c r="AD37" s="20">
        <f t="shared" si="84"/>
        <v>15</v>
      </c>
      <c r="AE37" s="20">
        <f t="shared" si="84"/>
        <v>16</v>
      </c>
      <c r="AF37" s="20">
        <f t="shared" si="84"/>
        <v>15</v>
      </c>
      <c r="AG37" s="20">
        <f t="shared" si="84"/>
        <v>13</v>
      </c>
      <c r="AH37" s="20">
        <f t="shared" si="84"/>
        <v>14</v>
      </c>
      <c r="AI37" s="20">
        <f t="shared" si="84"/>
        <v>14</v>
      </c>
      <c r="AJ37" s="20">
        <f t="shared" si="84"/>
        <v>15</v>
      </c>
      <c r="AK37" s="20">
        <f t="shared" si="84"/>
        <v>16</v>
      </c>
      <c r="AL37" s="20">
        <f t="shared" si="84"/>
        <v>10</v>
      </c>
      <c r="AM37" s="20">
        <f t="shared" si="84"/>
        <v>9</v>
      </c>
      <c r="AN37" s="20">
        <f t="shared" si="84"/>
        <v>9</v>
      </c>
      <c r="AO37" s="20">
        <f t="shared" si="84"/>
        <v>9</v>
      </c>
      <c r="AP37" s="20">
        <f t="shared" si="84"/>
        <v>8</v>
      </c>
      <c r="AQ37" s="20">
        <f t="shared" si="84"/>
        <v>8</v>
      </c>
      <c r="AR37" s="20">
        <f t="shared" si="84"/>
        <v>5</v>
      </c>
      <c r="AS37" s="20">
        <f t="shared" si="84"/>
        <v>6</v>
      </c>
      <c r="AT37" s="20">
        <f t="shared" si="84"/>
        <v>5</v>
      </c>
      <c r="AU37" s="20">
        <f t="shared" si="84"/>
        <v>21</v>
      </c>
      <c r="AV37" s="20">
        <f t="shared" si="84"/>
        <v>19</v>
      </c>
      <c r="AW37" s="20">
        <f t="shared" si="84"/>
        <v>19</v>
      </c>
      <c r="AX37" s="20">
        <f t="shared" si="84"/>
        <v>19</v>
      </c>
      <c r="AY37" s="20">
        <f t="shared" si="84"/>
        <v>19</v>
      </c>
      <c r="AZ37" s="20">
        <f t="shared" si="84"/>
        <v>9</v>
      </c>
      <c r="BA37" s="20">
        <f t="shared" si="84"/>
        <v>7</v>
      </c>
      <c r="BB37" s="20">
        <f t="shared" si="84"/>
        <v>8</v>
      </c>
      <c r="BC37" s="20">
        <f t="shared" si="84"/>
        <v>6</v>
      </c>
      <c r="BD37" s="20">
        <f t="shared" si="84"/>
        <v>6</v>
      </c>
      <c r="BE37" s="20">
        <f t="shared" si="84"/>
        <v>5</v>
      </c>
      <c r="BF37" s="20">
        <f t="shared" si="84"/>
        <v>6</v>
      </c>
      <c r="BG37" s="20">
        <f t="shared" si="84"/>
        <v>7</v>
      </c>
      <c r="BH37" s="20">
        <f t="shared" si="84"/>
        <v>7</v>
      </c>
      <c r="BI37" s="20">
        <f t="shared" si="84"/>
        <v>6</v>
      </c>
    </row>
    <row r="38" spans="8:61" ht="15.75" thickBot="1" x14ac:dyDescent="0.3">
      <c r="I38" s="26" t="s">
        <v>515</v>
      </c>
      <c r="J38" s="8">
        <f t="shared" ref="J38:X38" si="85">SUM(J$13,J$15,J$17,J$19)</f>
        <v>102</v>
      </c>
      <c r="K38" s="8">
        <f t="shared" si="85"/>
        <v>97</v>
      </c>
      <c r="L38" s="8">
        <f t="shared" si="85"/>
        <v>96</v>
      </c>
      <c r="M38" s="8">
        <f t="shared" si="85"/>
        <v>95</v>
      </c>
      <c r="N38" s="8">
        <f t="shared" si="85"/>
        <v>94</v>
      </c>
      <c r="O38" s="8">
        <f>SUM(O$13,O$15,O$17,O$19)</f>
        <v>93</v>
      </c>
      <c r="P38" s="8">
        <f>SUM(P$13,P$15,P$17,P$19)</f>
        <v>95</v>
      </c>
      <c r="Q38" s="8">
        <f t="shared" si="85"/>
        <v>95</v>
      </c>
      <c r="R38" s="8">
        <f t="shared" si="85"/>
        <v>87</v>
      </c>
      <c r="S38" s="8">
        <f t="shared" si="85"/>
        <v>85</v>
      </c>
      <c r="T38" s="8">
        <f t="shared" si="85"/>
        <v>86</v>
      </c>
      <c r="U38" s="8">
        <f t="shared" si="85"/>
        <v>93</v>
      </c>
      <c r="V38" s="8">
        <f t="shared" si="85"/>
        <v>82</v>
      </c>
      <c r="W38" s="22">
        <f t="shared" si="85"/>
        <v>85</v>
      </c>
      <c r="X38" s="22">
        <f t="shared" si="85"/>
        <v>87</v>
      </c>
      <c r="Y38" s="22">
        <f t="shared" ref="Y38:BI38" si="86">SUM(Y$13,Y$15,Y$17,Y$19,Y$21)</f>
        <v>79</v>
      </c>
      <c r="Z38" s="22">
        <f t="shared" si="86"/>
        <v>75</v>
      </c>
      <c r="AA38" s="22">
        <f t="shared" si="86"/>
        <v>75</v>
      </c>
      <c r="AB38" s="22">
        <f t="shared" si="86"/>
        <v>75</v>
      </c>
      <c r="AC38" s="22">
        <f t="shared" si="86"/>
        <v>74</v>
      </c>
      <c r="AD38" s="22">
        <f t="shared" si="86"/>
        <v>73</v>
      </c>
      <c r="AE38" s="22">
        <f t="shared" si="86"/>
        <v>66</v>
      </c>
      <c r="AF38" s="22">
        <f t="shared" si="86"/>
        <v>70</v>
      </c>
      <c r="AG38" s="22">
        <f t="shared" si="86"/>
        <v>68</v>
      </c>
      <c r="AH38" s="22">
        <f t="shared" si="86"/>
        <v>68</v>
      </c>
      <c r="AI38" s="22">
        <f t="shared" si="86"/>
        <v>72</v>
      </c>
      <c r="AJ38" s="22">
        <f t="shared" si="86"/>
        <v>75</v>
      </c>
      <c r="AK38" s="22">
        <f t="shared" si="86"/>
        <v>76</v>
      </c>
      <c r="AL38" s="22">
        <f t="shared" si="86"/>
        <v>76</v>
      </c>
      <c r="AM38" s="22">
        <f t="shared" si="86"/>
        <v>74</v>
      </c>
      <c r="AN38" s="22">
        <f t="shared" si="86"/>
        <v>71</v>
      </c>
      <c r="AO38" s="22">
        <f t="shared" si="86"/>
        <v>71</v>
      </c>
      <c r="AP38" s="22">
        <f t="shared" si="86"/>
        <v>74</v>
      </c>
      <c r="AQ38" s="22">
        <f t="shared" si="86"/>
        <v>72</v>
      </c>
      <c r="AR38" s="22">
        <f t="shared" si="86"/>
        <v>70</v>
      </c>
      <c r="AS38" s="22">
        <f t="shared" si="86"/>
        <v>73</v>
      </c>
      <c r="AT38" s="22">
        <f t="shared" si="86"/>
        <v>70</v>
      </c>
      <c r="AU38" s="22">
        <f t="shared" si="86"/>
        <v>58</v>
      </c>
      <c r="AV38" s="22">
        <f t="shared" si="86"/>
        <v>54</v>
      </c>
      <c r="AW38" s="22">
        <f t="shared" si="86"/>
        <v>56</v>
      </c>
      <c r="AX38" s="22">
        <f t="shared" si="86"/>
        <v>55</v>
      </c>
      <c r="AY38" s="22">
        <f t="shared" si="86"/>
        <v>52</v>
      </c>
      <c r="AZ38" s="22">
        <f t="shared" si="86"/>
        <v>69</v>
      </c>
      <c r="BA38" s="22">
        <f t="shared" si="86"/>
        <v>72</v>
      </c>
      <c r="BB38" s="22">
        <f t="shared" si="86"/>
        <v>70</v>
      </c>
      <c r="BC38" s="22">
        <f t="shared" si="86"/>
        <v>77</v>
      </c>
      <c r="BD38" s="22">
        <f t="shared" si="86"/>
        <v>77</v>
      </c>
      <c r="BE38" s="22">
        <f t="shared" si="86"/>
        <v>73</v>
      </c>
      <c r="BF38" s="22">
        <f t="shared" si="86"/>
        <v>73</v>
      </c>
      <c r="BG38" s="22">
        <f t="shared" si="86"/>
        <v>71</v>
      </c>
      <c r="BH38" s="22">
        <f t="shared" si="86"/>
        <v>72</v>
      </c>
      <c r="BI38" s="22">
        <f t="shared" si="86"/>
        <v>72</v>
      </c>
    </row>
    <row r="39" spans="8:61" ht="15.75" thickBot="1" x14ac:dyDescent="0.3">
      <c r="AY39" s="166"/>
      <c r="BB39" s="139"/>
      <c r="BC39" s="139"/>
      <c r="BD39" s="139"/>
      <c r="BE39" s="139"/>
      <c r="BF39" s="139"/>
      <c r="BG39" s="139"/>
      <c r="BH39" s="139"/>
      <c r="BI39" s="139"/>
    </row>
    <row r="40" spans="8:61" ht="16.5" thickBot="1" x14ac:dyDescent="0.3">
      <c r="I40" s="220" t="s">
        <v>1511</v>
      </c>
      <c r="L40" s="25" t="s">
        <v>1527</v>
      </c>
      <c r="AY40" s="166"/>
      <c r="BB40" s="180">
        <v>43241</v>
      </c>
      <c r="BC40" s="180">
        <f t="shared" ref="BC40:BH40" si="87">BC12</f>
        <v>43248</v>
      </c>
      <c r="BD40" s="180">
        <f t="shared" si="87"/>
        <v>43255</v>
      </c>
      <c r="BE40" s="180">
        <f t="shared" si="87"/>
        <v>43262</v>
      </c>
      <c r="BF40" s="180">
        <f t="shared" si="87"/>
        <v>43269</v>
      </c>
      <c r="BG40" s="180">
        <f t="shared" si="87"/>
        <v>43276</v>
      </c>
      <c r="BH40" s="180">
        <f t="shared" si="87"/>
        <v>43283</v>
      </c>
      <c r="BI40" s="180">
        <f t="shared" ref="BI40" si="88">BI12</f>
        <v>43290</v>
      </c>
    </row>
    <row r="41" spans="8:61" ht="15.75" thickBot="1" x14ac:dyDescent="0.3">
      <c r="H41" s="259" t="s">
        <v>1498</v>
      </c>
      <c r="I41" s="221" t="s">
        <v>666</v>
      </c>
      <c r="K41" s="24"/>
      <c r="BB41" s="20">
        <f>COUNTIFS('May 21'!$G:$G, $I41&amp;"*")</f>
        <v>1</v>
      </c>
      <c r="BC41" s="20">
        <f>COUNTIFS('May 28'!$G:$G, $I41&amp;"*")</f>
        <v>1</v>
      </c>
      <c r="BD41" s="20">
        <f>COUNTIFS('Jun 4'!$G:$G, $I41&amp;"*")</f>
        <v>1</v>
      </c>
      <c r="BE41" s="20">
        <f>COUNTIFS('Jun 11'!$G:$G, $I41&amp;"*")</f>
        <v>1</v>
      </c>
      <c r="BF41" s="20">
        <f>COUNTIFS('Jun 18'!$G:$G, $I41&amp;"*")</f>
        <v>1</v>
      </c>
      <c r="BG41" s="20">
        <f>COUNTIFS('Jun 25'!$G:$G, $I41&amp;"*")</f>
        <v>1</v>
      </c>
      <c r="BH41" s="20">
        <f>COUNTIFS('Jul 2'!$G:$G, $I41&amp;"*")</f>
        <v>1</v>
      </c>
      <c r="BI41" s="20">
        <f>COUNTIFS('Jul 9'!$G:$G, $I41&amp;"*")</f>
        <v>1</v>
      </c>
    </row>
    <row r="42" spans="8:61" ht="21.75" thickBot="1" x14ac:dyDescent="0.3">
      <c r="H42" s="261"/>
      <c r="I42" s="222" t="s">
        <v>1019</v>
      </c>
      <c r="K42" s="250" t="s">
        <v>486</v>
      </c>
      <c r="L42" s="251"/>
      <c r="M42" s="215" t="s">
        <v>488</v>
      </c>
      <c r="N42" s="216"/>
      <c r="O42" s="255" t="s">
        <v>501</v>
      </c>
      <c r="P42" s="262"/>
      <c r="Q42" s="263" t="s">
        <v>1200</v>
      </c>
      <c r="R42" s="264"/>
      <c r="BB42" s="22">
        <f>COUNTIFS('May 21'!$G:$G,$I42&amp;"*")</f>
        <v>43</v>
      </c>
      <c r="BC42" s="22">
        <f>COUNTIFS('May 28'!$G:$G,$I42&amp;"*")</f>
        <v>44</v>
      </c>
      <c r="BD42" s="22">
        <f>COUNTIFS('Jun 4'!$G:$G,$I42&amp;"*")</f>
        <v>44</v>
      </c>
      <c r="BE42" s="22">
        <f>COUNTIFS('Jun 11'!$G:$G,$I42&amp;"*")</f>
        <v>43</v>
      </c>
      <c r="BF42" s="22">
        <f>COUNTIFS('Jun 18'!$G:$G,$I42&amp;"*")</f>
        <v>43</v>
      </c>
      <c r="BG42" s="22">
        <f>COUNTIFS('Jun 25'!$G:$G,$I42&amp;"*")</f>
        <v>44</v>
      </c>
      <c r="BH42" s="22">
        <f>COUNTIFS('Jul 2'!$G:$G,$I42&amp;"*")</f>
        <v>43</v>
      </c>
      <c r="BI42" s="22">
        <f>COUNTIFS('Jul 9'!$G:$G,$I42&amp;"*")</f>
        <v>42</v>
      </c>
    </row>
    <row r="43" spans="8:61" ht="21" x14ac:dyDescent="0.35">
      <c r="H43" s="259" t="s">
        <v>1500</v>
      </c>
      <c r="I43" s="223" t="s">
        <v>1050</v>
      </c>
      <c r="K43" s="10"/>
      <c r="L43" s="11"/>
      <c r="M43" s="257"/>
      <c r="N43" s="258"/>
      <c r="O43" s="11"/>
      <c r="P43" s="217"/>
      <c r="Q43" s="11"/>
      <c r="R43" s="12"/>
      <c r="BB43" s="20">
        <f>COUNTIFS('May 21'!$G:$G,$I43&amp;"*")</f>
        <v>3</v>
      </c>
      <c r="BC43" s="20">
        <f>COUNTIFS('May 28'!$G:$G,$I43&amp;"*")</f>
        <v>3</v>
      </c>
      <c r="BD43" s="20">
        <f>COUNTIFS('Jun 4'!$G:$G,$I43&amp;"*")</f>
        <v>3</v>
      </c>
      <c r="BE43" s="20">
        <f>COUNTIFS('Jun 11'!$G:$G,$I43&amp;"*")</f>
        <v>3</v>
      </c>
      <c r="BF43" s="20">
        <f>COUNTIFS('Jun 18'!$G:$G,$I43&amp;"*")</f>
        <v>3</v>
      </c>
      <c r="BG43" s="20">
        <f>COUNTIFS('Jun 25'!$G:$G,$I43&amp;"*")</f>
        <v>3</v>
      </c>
      <c r="BH43" s="20">
        <f>COUNTIFS('Jul 2'!$G:$G,$I43&amp;"*")</f>
        <v>3</v>
      </c>
      <c r="BI43" s="20">
        <f>COUNTIFS('Jul 9'!$G:$G,$I43&amp;"*")</f>
        <v>3</v>
      </c>
    </row>
    <row r="44" spans="8:61" ht="21" x14ac:dyDescent="0.35">
      <c r="H44" s="260"/>
      <c r="I44" s="224" t="s">
        <v>960</v>
      </c>
      <c r="K44" s="13" t="s">
        <v>1518</v>
      </c>
      <c r="L44" s="23" t="s">
        <v>1519</v>
      </c>
      <c r="M44" s="15" t="s">
        <v>1518</v>
      </c>
      <c r="N44" s="15" t="s">
        <v>1519</v>
      </c>
      <c r="O44" s="23" t="s">
        <v>1518</v>
      </c>
      <c r="P44" s="196" t="s">
        <v>1519</v>
      </c>
      <c r="Q44" s="23" t="s">
        <v>1518</v>
      </c>
      <c r="R44" s="16" t="s">
        <v>1519</v>
      </c>
      <c r="BB44" s="21">
        <f>COUNTIFS('May 21'!$G:$G,$I44&amp;"*", 'May 21'!$H:$H, "FGRC"&amp;"*")</f>
        <v>1</v>
      </c>
      <c r="BC44" s="21">
        <f>COUNTIFS('May 28'!$G:$G,$I44&amp;"*", 'May 28'!$H:$H, "FGRC"&amp;"*")</f>
        <v>1</v>
      </c>
      <c r="BD44" s="21">
        <f>COUNTIFS('Jun 4'!$G:$G,$I44&amp;"*", 'Jun 4'!$H:$H, "FGRC"&amp;"*")</f>
        <v>0</v>
      </c>
      <c r="BE44" s="21">
        <f>COUNTIFS('Jun 11'!$G:$G,$I44&amp;"*", 'Jun 11'!$H:$H, "FGRC"&amp;"*")</f>
        <v>0</v>
      </c>
      <c r="BF44" s="21">
        <f>COUNTIFS('Jun 18'!$G:$G,$I44&amp;"*", 'Jun 18'!$H:$H, "FGRC"&amp;"*")</f>
        <v>0</v>
      </c>
      <c r="BG44" s="21">
        <f>COUNTIFS('Jun 25'!$G:$G,$I44&amp;"*", 'Jun 25'!$H:$H, "FGRC"&amp;"*")</f>
        <v>1</v>
      </c>
      <c r="BH44" s="21">
        <f>COUNTIFS('Jul 2'!$G:$G,$I44&amp;"*", 'Jul 2'!$H:$H, "FGRC"&amp;"*")</f>
        <v>1</v>
      </c>
      <c r="BI44" s="21">
        <f>COUNTIFS('Jul 9'!$G:$G,$I44&amp;"*", 'Jul 9'!$H:$H, "FGRC"&amp;"*")</f>
        <v>1</v>
      </c>
    </row>
    <row r="45" spans="8:61" ht="21.75" thickBot="1" x14ac:dyDescent="0.4">
      <c r="H45" s="260"/>
      <c r="I45" s="225" t="s">
        <v>1136</v>
      </c>
      <c r="K45" s="17" t="s">
        <v>1520</v>
      </c>
      <c r="L45" s="219" t="s">
        <v>1521</v>
      </c>
      <c r="M45" s="219" t="s">
        <v>1522</v>
      </c>
      <c r="N45" s="219" t="s">
        <v>1524</v>
      </c>
      <c r="O45" s="219" t="s">
        <v>1525</v>
      </c>
      <c r="P45" s="218" t="s">
        <v>1523</v>
      </c>
      <c r="Q45" s="219" t="s">
        <v>1526</v>
      </c>
      <c r="R45" s="19" t="s">
        <v>1523</v>
      </c>
      <c r="BB45" s="21">
        <f>COUNTIFS('May 21'!$G:$G,$I45&amp;"*", 'May 21'!$H:$H, "FGRC"&amp;"*")</f>
        <v>2</v>
      </c>
      <c r="BC45" s="21">
        <f>COUNTIFS('May 28'!$G:$G,$I45&amp;"*", 'May 28'!$H:$H, "FGRC"&amp;"*")</f>
        <v>0</v>
      </c>
      <c r="BD45" s="21">
        <f>COUNTIFS('Jun 4'!$G:$G,$I45&amp;"*", 'Jun 4'!$H:$H, "FGRC"&amp;"*")</f>
        <v>1</v>
      </c>
      <c r="BE45" s="21">
        <f>COUNTIFS('Jun 11'!$G:$G,$I45&amp;"*", 'Jun 11'!$H:$H, "FGRC"&amp;"*")</f>
        <v>0</v>
      </c>
      <c r="BF45" s="21">
        <f>COUNTIFS('Jun 18'!$G:$G,$I45&amp;"*", 'Jun 18'!$H:$H, "FGRC"&amp;"*")</f>
        <v>2</v>
      </c>
      <c r="BG45" s="21">
        <f>COUNTIFS('Jun 25'!$G:$G,$I45&amp;"*", 'Jun 25'!$H:$H, "FGRC"&amp;"*")</f>
        <v>1</v>
      </c>
      <c r="BH45" s="21">
        <f>COUNTIFS('Jul 2'!$G:$G,$I45&amp;"*", 'Jul 2'!$H:$H, "FGRC"&amp;"*")</f>
        <v>1</v>
      </c>
      <c r="BI45" s="21">
        <f>COUNTIFS('Jul 9'!$G:$G,$I45&amp;"*", 'Jul 9'!$H:$H, "FGRC"&amp;"*")</f>
        <v>1</v>
      </c>
    </row>
    <row r="46" spans="8:61" x14ac:dyDescent="0.25">
      <c r="H46" s="260"/>
      <c r="I46" s="225" t="s">
        <v>1257</v>
      </c>
      <c r="BB46" s="21">
        <f>COUNTIFS('May 21'!$G:$G,$I46&amp;"*", 'May 21'!$H:$H, "FGRC"&amp;"*")</f>
        <v>0</v>
      </c>
      <c r="BC46" s="21">
        <f>COUNTIFS('May 28'!$G:$G,$I46&amp;"*", 'May 28'!$H:$H, "FGRC"&amp;"*")</f>
        <v>0</v>
      </c>
      <c r="BD46" s="21">
        <f>COUNTIFS('Jun 4'!$G:$G,$I46&amp;"*", 'Jun 4'!$H:$H, "FGRC"&amp;"*")</f>
        <v>0</v>
      </c>
      <c r="BE46" s="21">
        <f>COUNTIFS('Jun 11'!$G:$G,$I46&amp;"*", 'Jun 11'!$H:$H, "FGRC"&amp;"*")</f>
        <v>0</v>
      </c>
      <c r="BF46" s="21">
        <f>COUNTIFS('Jun 18'!$G:$G,$I46&amp;"*", 'Jun 18'!$H:$H, "FGRC"&amp;"*")</f>
        <v>0</v>
      </c>
      <c r="BG46" s="21">
        <f>COUNTIFS('Jun 25'!$G:$G,$I46&amp;"*", 'Jun 25'!$H:$H, "FGRC"&amp;"*")</f>
        <v>0</v>
      </c>
      <c r="BH46" s="21">
        <f>COUNTIFS('Jul 2'!$G:$G,$I46&amp;"*", 'Jul 2'!$H:$H, "FGRC"&amp;"*")</f>
        <v>0</v>
      </c>
      <c r="BI46" s="21">
        <f>COUNTIFS('Jul 9'!$G:$G,$I46&amp;"*", 'Jul 9'!$H:$H, "FGRC"&amp;"*")</f>
        <v>0</v>
      </c>
    </row>
    <row r="47" spans="8:61" s="190" customFormat="1" x14ac:dyDescent="0.25">
      <c r="H47" s="260"/>
      <c r="I47" s="225" t="s">
        <v>1507</v>
      </c>
      <c r="BB47" s="21">
        <f>COUNTIFS('May 21'!$G:$G,$I47&amp;"*", 'May 21'!$H:$H, "FGRC"&amp;"*")</f>
        <v>0</v>
      </c>
      <c r="BC47" s="21">
        <f>COUNTIFS('May 28'!$G:$G,$I47&amp;"*", 'May 28'!$H:$H, "FGRC"&amp;"*")</f>
        <v>0</v>
      </c>
      <c r="BD47" s="21">
        <f>COUNTIFS('Jun 4'!$G:$G,$I47&amp;"*", 'Jun 4'!$H:$H, "FGRC"&amp;"*")</f>
        <v>0</v>
      </c>
      <c r="BE47" s="21">
        <f>COUNTIFS('Jun 11'!$G:$G,$I47&amp;"*", 'Jun 11'!$H:$H, "FGRC"&amp;"*")</f>
        <v>0</v>
      </c>
      <c r="BF47" s="21">
        <f>COUNTIFS('Jun 18'!$G:$G,$I47&amp;"*", 'Jun 18'!$H:$H, "FGRC"&amp;"*")</f>
        <v>0</v>
      </c>
      <c r="BG47" s="21">
        <f>COUNTIFS('Jun 25'!$G:$G,$I47&amp;"*", 'Jun 25'!$H:$H, "FGRC"&amp;"*")</f>
        <v>0</v>
      </c>
      <c r="BH47" s="21">
        <f>COUNTIFS('Jul 2'!$G:$G,$I47&amp;"*", 'Jul 2'!$H:$H, "FGRC"&amp;"*")</f>
        <v>0</v>
      </c>
      <c r="BI47" s="21">
        <f>COUNTIFS('Jul 9'!$G:$G,$I47&amp;"*", 'Jul 9'!$H:$H, "FGRC"&amp;"*")</f>
        <v>0</v>
      </c>
    </row>
    <row r="48" spans="8:61" ht="15.75" thickBot="1" x14ac:dyDescent="0.3">
      <c r="H48" s="261"/>
      <c r="I48" s="226" t="s">
        <v>1469</v>
      </c>
      <c r="BB48" s="22">
        <f>COUNTIFS('May 21'!$G:$G,$I48&amp;"*", 'May 21'!$H:$H, "FGRC"&amp;"*")</f>
        <v>7</v>
      </c>
      <c r="BC48" s="21">
        <f>COUNTIFS('May 28'!$G:$G,$I48&amp;"*", 'May 28'!$H:$H, "FGRC"&amp;"*")</f>
        <v>10</v>
      </c>
      <c r="BD48" s="21">
        <f>COUNTIFS('Jun 4'!$G:$G,$I48&amp;"*", 'Jun 4'!$H:$H, "FGRC"&amp;"*")</f>
        <v>10</v>
      </c>
      <c r="BE48" s="21">
        <f>COUNTIFS('Jun 11'!$G:$G,$I48&amp;"*", 'Jun 11'!$H:$H, "FGRC"&amp;"*")</f>
        <v>9</v>
      </c>
      <c r="BF48" s="21">
        <f>COUNTIFS('Jun 18'!$G:$G,$I48&amp;"*", 'Jun 18'!$H:$H, "FGRC"&amp;"*")</f>
        <v>7</v>
      </c>
      <c r="BG48" s="21">
        <f>COUNTIFS('Jun 25'!$G:$G,$I48&amp;"*", 'Jun 25'!$H:$H, "FGRC"&amp;"*")</f>
        <v>8</v>
      </c>
      <c r="BH48" s="21">
        <f>COUNTIFS('Jul 2'!$G:$G,$I48&amp;"*", 'Jul 2'!$H:$H, "FGRC"&amp;"*")</f>
        <v>8</v>
      </c>
      <c r="BI48" s="21">
        <f>COUNTIFS('Jul 9'!$G:$G,$I48&amp;"*", 'Jul 9'!$H:$H, "FGRC"&amp;"*")</f>
        <v>9</v>
      </c>
    </row>
    <row r="49" spans="8:61" ht="15.75" thickBot="1" x14ac:dyDescent="0.3">
      <c r="H49" s="259" t="s">
        <v>501</v>
      </c>
      <c r="I49" s="227" t="s">
        <v>788</v>
      </c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0">
        <f>COUNTIFS('May 21'!$G:$G,$I49&amp;"*", 'May 21'!$H:$H, "FGPC"&amp;"*")</f>
        <v>0</v>
      </c>
      <c r="BC49" s="20">
        <f>COUNTIFS('May 28'!$G:$G,$I49&amp;"*", 'May 28'!$H:$H, "FGPC"&amp;"*")</f>
        <v>0</v>
      </c>
      <c r="BD49" s="20">
        <f>COUNTIFS('Jun 4'!$G:$G,$I49&amp;"*", 'Jun 4'!$H:$H, "FGPC"&amp;"*")</f>
        <v>0</v>
      </c>
      <c r="BE49" s="20">
        <f>COUNTIFS('Jun 11'!$G:$G,$I49&amp;"*", 'Jun 11'!$H:$H, "FGPC"&amp;"*")</f>
        <v>1</v>
      </c>
      <c r="BF49" s="20">
        <f>COUNTIFS('Jun 18'!$G:$G,$I49&amp;"*", 'Jun 18'!$H:$H, "FGPC"&amp;"*")</f>
        <v>1</v>
      </c>
      <c r="BG49" s="20">
        <f>COUNTIFS('Jun 25'!$G:$G,$I49&amp;"*", 'Jun 25'!$H:$H, "FGPC"&amp;"*")</f>
        <v>1</v>
      </c>
      <c r="BH49" s="20">
        <f>COUNTIFS('Jul 2'!$G:$G,$I49&amp;"*", 'Jul 2'!$H:$H, "FGPC"&amp;"*")</f>
        <v>1</v>
      </c>
      <c r="BI49" s="20">
        <f>COUNTIFS('Jul 9'!$G:$G,$I49&amp;"*", 'Jul 9'!$H:$H, "FGPC"&amp;"*")</f>
        <v>1</v>
      </c>
    </row>
    <row r="50" spans="8:61" x14ac:dyDescent="0.25">
      <c r="H50" s="260"/>
      <c r="I50" s="227" t="s">
        <v>960</v>
      </c>
      <c r="BB50" s="21">
        <f>COUNTIFS('May 21'!$G:$G,$I50&amp;"*", 'May 21'!$H:$H, "FGPC"&amp;"*")</f>
        <v>0</v>
      </c>
      <c r="BC50" s="21">
        <f>COUNTIFS('May 28'!$G:$G,$I50&amp;"*", 'May 28'!$H:$H, "FGPC"&amp;"*")</f>
        <v>1</v>
      </c>
      <c r="BD50" s="21">
        <f>COUNTIFS('Jun 4'!$G:$G,$I50&amp;"*", 'Jun 4'!$H:$H, "FGPC"&amp;"*")</f>
        <v>2</v>
      </c>
      <c r="BE50" s="21">
        <f>COUNTIFS('Jun 11'!$G:$G,$I50&amp;"*", 'Jun 11'!$H:$H, "FGPC"&amp;"*")</f>
        <v>1</v>
      </c>
      <c r="BF50" s="21">
        <f>COUNTIFS('Jun 18'!$G:$G,$I50&amp;"*", 'Jun 18'!$H:$H, "FGPC"&amp;"*")</f>
        <v>0</v>
      </c>
      <c r="BG50" s="21">
        <f>COUNTIFS('Jun 25'!$G:$G,$I50&amp;"*", 'Jun 25'!$H:$H, "FGPC"&amp;"*")</f>
        <v>2</v>
      </c>
      <c r="BH50" s="21">
        <f>COUNTIFS('Jul 2'!$G:$G,$I50&amp;"*", 'Jul 2'!$H:$H, "FGPC"&amp;"*")</f>
        <v>1</v>
      </c>
      <c r="BI50" s="21">
        <f>COUNTIFS('Jul 9'!$G:$G,$I50&amp;"*", 'Jul 9'!$H:$H, "FGPC"&amp;"*")</f>
        <v>0</v>
      </c>
    </row>
    <row r="51" spans="8:61" x14ac:dyDescent="0.25">
      <c r="H51" s="260"/>
      <c r="I51" s="228" t="s">
        <v>1136</v>
      </c>
      <c r="BB51" s="21">
        <f>COUNTIFS('May 21'!$G:$G,$I51&amp;"*", 'May 21'!$H:$H, "FGPC"&amp;"*")</f>
        <v>1</v>
      </c>
      <c r="BC51" s="21">
        <f>COUNTIFS('May 28'!$G:$G,$I51&amp;"*", 'May 28'!$H:$H, "FGPC"&amp;"*")</f>
        <v>1</v>
      </c>
      <c r="BD51" s="21">
        <f>COUNTIFS('Jun 4'!$G:$G,$I51&amp;"*", 'Jun 4'!$H:$H, "FGPC"&amp;"*")</f>
        <v>1</v>
      </c>
      <c r="BE51" s="21">
        <f>COUNTIFS('Jun 11'!$G:$G,$I51&amp;"*", 'Jun 11'!$H:$H, "FGPC"&amp;"*")</f>
        <v>1</v>
      </c>
      <c r="BF51" s="21">
        <f>COUNTIFS('Jun 18'!$G:$G,$I51&amp;"*", 'Jun 18'!$H:$H, "FGPC"&amp;"*")</f>
        <v>1</v>
      </c>
      <c r="BG51" s="21">
        <f>COUNTIFS('Jun 25'!$G:$G,$I51&amp;"*", 'Jun 25'!$H:$H, "FGPC"&amp;"*")</f>
        <v>1</v>
      </c>
      <c r="BH51" s="21">
        <f>COUNTIFS('Jul 2'!$G:$G,$I51&amp;"*", 'Jul 2'!$H:$H, "FGPC"&amp;"*")</f>
        <v>1</v>
      </c>
      <c r="BI51" s="21">
        <f>COUNTIFS('Jul 9'!$G:$G,$I51&amp;"*", 'Jul 9'!$H:$H, "FGPC"&amp;"*")</f>
        <v>1</v>
      </c>
    </row>
    <row r="52" spans="8:61" s="190" customFormat="1" x14ac:dyDescent="0.25">
      <c r="H52" s="260"/>
      <c r="I52" s="228" t="s">
        <v>1257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21">
        <f>COUNTIFS('May 21'!$G:$G,$I52&amp;"*", 'May 21'!$H:$H, "FGPC"&amp;"*")</f>
        <v>1</v>
      </c>
      <c r="BC52" s="21">
        <f>COUNTIFS('May 28'!$G:$G,$I52&amp;"*", 'May 28'!$H:$H, "FGPC"&amp;"*")</f>
        <v>1</v>
      </c>
      <c r="BD52" s="21">
        <f>COUNTIFS('Jun 4'!$G:$G,$I52&amp;"*", 'Jun 4'!$H:$H, "FGPC"&amp;"*")</f>
        <v>1</v>
      </c>
      <c r="BE52" s="21">
        <f>COUNTIFS('Jun 11'!$G:$G,$I52&amp;"*", 'Jun 11'!$H:$H, "FGPC"&amp;"*")</f>
        <v>1</v>
      </c>
      <c r="BF52" s="21">
        <f>COUNTIFS('Jun 18'!$G:$G,$I52&amp;"*", 'Jun 18'!$H:$H, "FGPC"&amp;"*")</f>
        <v>1</v>
      </c>
      <c r="BG52" s="21">
        <f>COUNTIFS('Jun 25'!$G:$G,$I52&amp;"*", 'Jun 25'!$H:$H, "FGPC"&amp;"*")</f>
        <v>0</v>
      </c>
      <c r="BH52" s="21">
        <f>COUNTIFS('Jul 2'!$G:$G,$I52&amp;"*", 'Jul 2'!$H:$H, "FGPC"&amp;"*")</f>
        <v>0</v>
      </c>
      <c r="BI52" s="21">
        <f>COUNTIFS('Jul 9'!$G:$G,$I52&amp;"*", 'Jul 9'!$H:$H, "FGPC"&amp;"*")</f>
        <v>0</v>
      </c>
    </row>
    <row r="53" spans="8:61" x14ac:dyDescent="0.25">
      <c r="H53" s="260"/>
      <c r="I53" s="228" t="s">
        <v>1507</v>
      </c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21">
        <f>COUNTIFS('May 21'!$G:$G,$I53&amp;"*", 'May 21'!$H:$H, "FGPC"&amp;"*")</f>
        <v>0</v>
      </c>
      <c r="BC53" s="21">
        <f>COUNTIFS('May 28'!$G:$G,$I53&amp;"*", 'May 28'!$H:$H, "FGPC"&amp;"*")</f>
        <v>0</v>
      </c>
      <c r="BD53" s="21">
        <f>COUNTIFS('Jun 4'!$G:$G,$I53&amp;"*", 'Jun 4'!$H:$H, "FGPC"&amp;"*")</f>
        <v>0</v>
      </c>
      <c r="BE53" s="21">
        <f>COUNTIFS('Jun 11'!$G:$G,$I53&amp;"*", 'Jun 11'!$H:$H, "FGPC"&amp;"*")</f>
        <v>0</v>
      </c>
      <c r="BF53" s="21">
        <f>COUNTIFS('Jun 18'!$G:$G,$I53&amp;"*", 'Jun 18'!$H:$H, "FGPC"&amp;"*")</f>
        <v>0</v>
      </c>
      <c r="BG53" s="21">
        <f>COUNTIFS('Jun 25'!$G:$G,$I53&amp;"*", 'Jun 25'!$H:$H, "FGPC"&amp;"*")</f>
        <v>0</v>
      </c>
      <c r="BH53" s="21">
        <f>COUNTIFS('Jul 2'!$G:$G,$I53&amp;"*", 'Jul 2'!$H:$H, "FGPC"&amp;"*")</f>
        <v>0</v>
      </c>
      <c r="BI53" s="21">
        <f>COUNTIFS('Jul 9'!$G:$G,$I53&amp;"*", 'Jul 9'!$H:$H, "FGPC"&amp;"*")</f>
        <v>0</v>
      </c>
    </row>
    <row r="54" spans="8:61" ht="15.75" thickBot="1" x14ac:dyDescent="0.3">
      <c r="H54" s="261"/>
      <c r="I54" s="229" t="s">
        <v>1469</v>
      </c>
      <c r="BB54" s="22">
        <f>COUNTIFS('May 21'!$G:$G,$I54&amp;"*", 'May 21'!$H:$H, "FGPC"&amp;"*")</f>
        <v>2</v>
      </c>
      <c r="BC54" s="22">
        <f>COUNTIFS('May 28'!$G:$G,$I54&amp;"*", 'May 28'!$H:$H, "FGPC"&amp;"*")</f>
        <v>3</v>
      </c>
      <c r="BD54" s="22">
        <f>COUNTIFS('Jun 4'!$G:$G,$I54&amp;"*", 'Jun 4'!$H:$H, "FGPC"&amp;"*")</f>
        <v>3</v>
      </c>
      <c r="BE54" s="22">
        <f>COUNTIFS('Jun 11'!$G:$G,$I54&amp;"*", 'Jun 11'!$H:$H, "FGPC"&amp;"*")</f>
        <v>2</v>
      </c>
      <c r="BF54" s="22">
        <f>COUNTIFS('Jun 18'!$G:$G,$I54&amp;"*", 'Jun 18'!$H:$H, "FGPC"&amp;"*")</f>
        <v>3</v>
      </c>
      <c r="BG54" s="22">
        <f>COUNTIFS('Jun 25'!$G:$G,$I54&amp;"*", 'Jun 25'!$H:$H, "FGPC"&amp;"*")</f>
        <v>3</v>
      </c>
      <c r="BH54" s="22">
        <f>COUNTIFS('Jul 2'!$G:$G,$I54&amp;"*", 'Jul 2'!$H:$H, "FGPC"&amp;"*")</f>
        <v>3</v>
      </c>
      <c r="BI54" s="22">
        <f>COUNTIFS('Jul 9'!$G:$G,$I54&amp;"*", 'Jul 9'!$H:$H, "FGPC"&amp;"*")</f>
        <v>3</v>
      </c>
    </row>
    <row r="55" spans="8:61" x14ac:dyDescent="0.25">
      <c r="H55" s="259" t="s">
        <v>1200</v>
      </c>
      <c r="I55" s="230" t="s">
        <v>960</v>
      </c>
      <c r="BB55" s="20">
        <f>COUNTIFS('May 21'!$G:$G,$I55&amp;"*", 'May 21'!$H:$H, "FGAC"&amp;"*")</f>
        <v>1</v>
      </c>
      <c r="BC55" s="20">
        <f>COUNTIFS('May 28'!$G:$G,$I55&amp;"*", 'May 28'!$H:$H, "FGAC"&amp;"*")</f>
        <v>1</v>
      </c>
      <c r="BD55" s="20">
        <f>COUNTIFS('Jun 4'!$G:$G,$I55&amp;"*", 'Jun 4'!$H:$H, "FGAC"&amp;"*")</f>
        <v>0</v>
      </c>
      <c r="BE55" s="20">
        <f>COUNTIFS('Jun 11'!$G:$G,$I55&amp;"*", 'Jun 11'!$H:$H, "FGAC"&amp;"*")</f>
        <v>1</v>
      </c>
      <c r="BF55" s="20">
        <f>COUNTIFS('Jun 18'!$G:$G,$I55&amp;"*", 'Jun 18'!$H:$H, "FGAC"&amp;"*")</f>
        <v>1</v>
      </c>
      <c r="BG55" s="20">
        <f>COUNTIFS('Jun 25'!$G:$G,$I55&amp;"*", 'Jun 25'!$H:$H, "FGAC"&amp;"*")</f>
        <v>1</v>
      </c>
      <c r="BH55" s="20">
        <f>COUNTIFS('Jul 2'!$G:$G,$I55&amp;"*", 'Jul 2'!$H:$H, "FGAC"&amp;"*")</f>
        <v>1</v>
      </c>
      <c r="BI55" s="20">
        <f>COUNTIFS('Jul 9'!$G:$G,$I55&amp;"*", 'Jul 9'!$H:$H, "FGAC"&amp;"*")</f>
        <v>1</v>
      </c>
    </row>
    <row r="56" spans="8:61" x14ac:dyDescent="0.25">
      <c r="H56" s="260"/>
      <c r="I56" s="231" t="s">
        <v>1136</v>
      </c>
      <c r="BB56" s="21">
        <f>COUNTIFS('May 21'!$G:$G,$I56&amp;"*", 'May 21'!$H:$H, "FGAC"&amp;"*")</f>
        <v>2</v>
      </c>
      <c r="BC56" s="21">
        <f>COUNTIFS('May 28'!$G:$G,$I56&amp;"*", 'May 28'!$H:$H, "FGAC"&amp;"*")</f>
        <v>0</v>
      </c>
      <c r="BD56" s="21">
        <f>COUNTIFS('Jun 4'!$G:$G,$I56&amp;"*", 'Jun 4'!$H:$H, "FGAC"&amp;"*")</f>
        <v>0</v>
      </c>
      <c r="BE56" s="21">
        <f>COUNTIFS('Jun 11'!$G:$G,$I56&amp;"*", 'Jun 11'!$H:$H, "FGAC"&amp;"*")</f>
        <v>0</v>
      </c>
      <c r="BF56" s="21">
        <f>COUNTIFS('Jun 18'!$G:$G,$I56&amp;"*", 'Jun 18'!$H:$H, "FGAC"&amp;"*")</f>
        <v>0</v>
      </c>
      <c r="BG56" s="21">
        <f>COUNTIFS('Jun 25'!$G:$G,$I56&amp;"*", 'Jun 25'!$H:$H, "FGAC"&amp;"*")</f>
        <v>0</v>
      </c>
      <c r="BH56" s="21">
        <f>COUNTIFS('Jul 2'!$G:$G,$I56&amp;"*", 'Jul 2'!$H:$H, "FGAC"&amp;"*")</f>
        <v>0</v>
      </c>
      <c r="BI56" s="21">
        <f>COUNTIFS('Jul 9'!$G:$G,$I56&amp;"*", 'Jul 9'!$H:$H, "FGAC"&amp;"*")</f>
        <v>0</v>
      </c>
    </row>
    <row r="57" spans="8:61" s="176" customFormat="1" x14ac:dyDescent="0.25">
      <c r="H57" s="260"/>
      <c r="I57" s="231" t="s">
        <v>1257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 s="21">
        <f>COUNTIFS('May 21'!$G:$G,$I57&amp;"*", 'May 21'!$H:$H, "FGAC"&amp;"*")</f>
        <v>0</v>
      </c>
      <c r="BC57" s="21">
        <f>COUNTIFS('May 28'!$G:$G,$I57&amp;"*", 'May 28'!$H:$H, "FGAC"&amp;"*")</f>
        <v>0</v>
      </c>
      <c r="BD57" s="21">
        <f>COUNTIFS('Jun 4'!$G:$G,$I57&amp;"*", 'Jun 4'!$H:$H, "FGAC"&amp;"*")</f>
        <v>0</v>
      </c>
      <c r="BE57" s="21">
        <f>COUNTIFS('Jun 11'!$G:$G,$I57&amp;"*", 'Jun 11'!$H:$H, "FGAC"&amp;"*")</f>
        <v>0</v>
      </c>
      <c r="BF57" s="21">
        <f>COUNTIFS('Jun 18'!$G:$G,$I57&amp;"*", 'Jun 18'!$H:$H, "FGAC"&amp;"*")</f>
        <v>0</v>
      </c>
      <c r="BG57" s="21">
        <f>COUNTIFS('Jun 25'!$G:$G,$I57&amp;"*", 'Jun 25'!$H:$H, "FGAC"&amp;"*")</f>
        <v>0</v>
      </c>
      <c r="BH57" s="21">
        <f>COUNTIFS('Jul 2'!$G:$G,$I57&amp;"*", 'Jul 2'!$H:$H, "FGAC"&amp;"*")</f>
        <v>1</v>
      </c>
      <c r="BI57" s="21">
        <f>COUNTIFS('Jul 9'!$G:$G,$I57&amp;"*", 'Jul 9'!$H:$H, "FGAC"&amp;"*")</f>
        <v>1</v>
      </c>
    </row>
    <row r="58" spans="8:61" x14ac:dyDescent="0.25">
      <c r="H58" s="260"/>
      <c r="I58" s="231" t="s">
        <v>1507</v>
      </c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21">
        <f>COUNTIFS('May 21'!$G:$G,$I58&amp;"*", 'May 21'!$H:$H, "FGAC"&amp;"*")</f>
        <v>0</v>
      </c>
      <c r="BC58" s="21">
        <f>COUNTIFS('May 28'!$G:$G,$I58&amp;"*", 'May 28'!$H:$H, "FGAC"&amp;"*")</f>
        <v>1</v>
      </c>
      <c r="BD58" s="21">
        <f>COUNTIFS('Jun 4'!$G:$G,$I58&amp;"*", 'Jun 4'!$H:$H, "FGAC"&amp;"*")</f>
        <v>1</v>
      </c>
      <c r="BE58" s="21">
        <f>COUNTIFS('Jun 11'!$G:$G,$I58&amp;"*", 'Jun 11'!$H:$H, "FGAC"&amp;"*")</f>
        <v>0</v>
      </c>
      <c r="BF58" s="21">
        <f>COUNTIFS('Jun 18'!$G:$G,$I58&amp;"*", 'Jun 18'!$H:$H, "FGAC"&amp;"*")</f>
        <v>0</v>
      </c>
      <c r="BG58" s="21">
        <f>COUNTIFS('Jun 25'!$G:$G,$I58&amp;"*", 'Jun 25'!$H:$H, "FGAC"&amp;"*")</f>
        <v>0</v>
      </c>
      <c r="BH58" s="21">
        <f>COUNTIFS('Jul 2'!$G:$G,$I58&amp;"*", 'Jul 2'!$H:$H, "FGAC"&amp;"*")</f>
        <v>0</v>
      </c>
      <c r="BI58" s="21">
        <f>COUNTIFS('Jul 9'!$G:$G,$I58&amp;"*", 'Jul 9'!$H:$H, "FGAC"&amp;"*")</f>
        <v>0</v>
      </c>
    </row>
    <row r="59" spans="8:61" ht="15.75" thickBot="1" x14ac:dyDescent="0.3">
      <c r="H59" s="261"/>
      <c r="I59" s="232" t="s">
        <v>1469</v>
      </c>
      <c r="BB59" s="22">
        <f>COUNTIFS('May 21'!$G:$G,$I59&amp;"*", 'May 21'!$H:$H, "FGAC"&amp;"*")</f>
        <v>14</v>
      </c>
      <c r="BC59" s="22">
        <f>COUNTIFS('May 28'!$G:$G,$I59&amp;"*", 'May 28'!$H:$H, "FGAC"&amp;"*")</f>
        <v>16</v>
      </c>
      <c r="BD59" s="22">
        <f>COUNTIFS('Jun 4'!$G:$G,$I59&amp;"*", 'Jun 4'!$H:$H, "FGAC"&amp;"*")</f>
        <v>16</v>
      </c>
      <c r="BE59" s="22">
        <f>COUNTIFS('Jun 11'!$G:$G,$I59&amp;"*", 'Jun 11'!$H:$H, "FGAC"&amp;"*")</f>
        <v>15</v>
      </c>
      <c r="BF59" s="22">
        <f>COUNTIFS('Jun 18'!$G:$G,$I59&amp;"*", 'Jun 18'!$H:$H, "FGAC"&amp;"*")</f>
        <v>16</v>
      </c>
      <c r="BG59" s="22">
        <f>COUNTIFS('Jun 25'!$G:$G,$I59&amp;"*", 'Jun 25'!$H:$H, "FGAC"&amp;"*")</f>
        <v>12</v>
      </c>
      <c r="BH59" s="22">
        <f>COUNTIFS('Jul 2'!$G:$G,$I59&amp;"*", 'Jul 2'!$H:$H, "FGAC"&amp;"*")</f>
        <v>14</v>
      </c>
      <c r="BI59" s="22">
        <f>COUNTIFS('Jul 9'!$G:$G,$I59&amp;"*", 'Jul 9'!$H:$H, "FGAC"&amp;"*")</f>
        <v>14</v>
      </c>
    </row>
    <row r="60" spans="8:61" ht="15.75" thickBot="1" x14ac:dyDescent="0.3">
      <c r="I60" s="175"/>
      <c r="J60" s="139"/>
    </row>
    <row r="61" spans="8:61" ht="15.75" thickBot="1" x14ac:dyDescent="0.3">
      <c r="J61" s="139"/>
      <c r="K61" s="139"/>
      <c r="BB61" s="26">
        <f t="shared" ref="BB61:BG61" si="89">SUM(BB41:BB59)</f>
        <v>78</v>
      </c>
      <c r="BC61" s="26">
        <f t="shared" si="89"/>
        <v>83</v>
      </c>
      <c r="BD61" s="26">
        <f t="shared" si="89"/>
        <v>83</v>
      </c>
      <c r="BE61" s="26">
        <f t="shared" si="89"/>
        <v>78</v>
      </c>
      <c r="BF61" s="26">
        <f t="shared" si="89"/>
        <v>79</v>
      </c>
      <c r="BG61" s="26">
        <f t="shared" si="89"/>
        <v>78</v>
      </c>
      <c r="BH61" s="26">
        <f t="shared" ref="BH61:BI61" si="90">SUM(BH41:BH59)</f>
        <v>79</v>
      </c>
      <c r="BI61" s="26">
        <f t="shared" si="90"/>
        <v>78</v>
      </c>
    </row>
    <row r="62" spans="8:61" x14ac:dyDescent="0.25">
      <c r="J62" s="139"/>
    </row>
    <row r="63" spans="8:61" ht="15.75" thickBot="1" x14ac:dyDescent="0.3"/>
    <row r="64" spans="8:61" ht="15.75" thickBot="1" x14ac:dyDescent="0.3">
      <c r="I64" s="139"/>
      <c r="J64" s="26" t="s">
        <v>1498</v>
      </c>
      <c r="K64" s="26" t="s">
        <v>1500</v>
      </c>
      <c r="L64" s="26" t="s">
        <v>501</v>
      </c>
      <c r="M64" s="26" t="s">
        <v>1200</v>
      </c>
    </row>
    <row r="65" spans="1:13" ht="15.75" thickBot="1" x14ac:dyDescent="0.3">
      <c r="I65" s="183" t="s">
        <v>1469</v>
      </c>
      <c r="J65" s="6">
        <v>0</v>
      </c>
      <c r="K65" s="135">
        <f>COUNTIFS('Current Report'!$H:$H,I65&amp;"*", 'Current Report'!I:I, "FGRC"&amp;"*")</f>
        <v>9</v>
      </c>
      <c r="L65" s="135">
        <f>COUNTIFS('Current Report'!$H:$H,I65&amp;"*", 'Current Report'!I:I, "FGPC"&amp;"*")</f>
        <v>3</v>
      </c>
      <c r="M65" s="185">
        <f>COUNTIFS('Current Report'!$H:$H,I65&amp;"*", 'Current Report'!I:I, "FGAC"&amp;"*")</f>
        <v>14</v>
      </c>
    </row>
    <row r="66" spans="1:13" x14ac:dyDescent="0.25">
      <c r="I66" s="183" t="s">
        <v>1507</v>
      </c>
      <c r="J66" s="7">
        <v>0</v>
      </c>
      <c r="K66" s="139">
        <f>COUNTIFS('Current Report'!$H:$H,I66&amp;"*", 'Current Report'!I:I, "FGRC"&amp;"*")</f>
        <v>0</v>
      </c>
      <c r="L66" s="139">
        <f>COUNTIFS('Current Report'!$H:$H,I66&amp;"*", 'Current Report'!I:I, "FGPC"&amp;"*")</f>
        <v>0</v>
      </c>
      <c r="M66" s="187">
        <f>COUNTIFS('Current Report'!$H:$H,I66&amp;"*", 'Current Report'!I:I, "FGAC"&amp;"*")</f>
        <v>0</v>
      </c>
    </row>
    <row r="67" spans="1:13" x14ac:dyDescent="0.25">
      <c r="I67" s="186" t="s">
        <v>1257</v>
      </c>
      <c r="J67" s="7">
        <v>0</v>
      </c>
      <c r="K67" s="139">
        <f>COUNTIFS('Current Report'!$H:$H,I67&amp;"*", 'Current Report'!I:I, "FGRC"&amp;"*")</f>
        <v>0</v>
      </c>
      <c r="L67" s="139">
        <f>COUNTIFS('Current Report'!$H:$H,I67&amp;"*", 'Current Report'!I:I, "FGPC"&amp;"*")</f>
        <v>0</v>
      </c>
      <c r="M67" s="187">
        <f>COUNTIFS('Current Report'!$H:$H,I67&amp;"*", 'Current Report'!I:I, "FGAC"&amp;"*")</f>
        <v>1</v>
      </c>
    </row>
    <row r="68" spans="1:13" x14ac:dyDescent="0.25">
      <c r="I68" s="182" t="s">
        <v>1136</v>
      </c>
      <c r="J68" s="7">
        <v>0</v>
      </c>
      <c r="K68" s="139">
        <f>COUNTIFS('Current Report'!$H:$H,I68&amp;"*", 'Current Report'!I:I, "FGRC"&amp;"*")</f>
        <v>1</v>
      </c>
      <c r="L68" s="139">
        <f>COUNTIFS('Current Report'!$H:$H,I68&amp;"*", 'Current Report'!I:I, "FGPC"&amp;"*")</f>
        <v>1</v>
      </c>
      <c r="M68" s="187">
        <f>COUNTIFS('Current Report'!$H:$H,I68&amp;"*", 'Current Report'!I:I, "FGAC"&amp;"*")</f>
        <v>0</v>
      </c>
    </row>
    <row r="69" spans="1:13" x14ac:dyDescent="0.25">
      <c r="I69" s="186" t="s">
        <v>960</v>
      </c>
      <c r="J69" s="7">
        <v>0</v>
      </c>
      <c r="K69" s="139">
        <f>COUNTIFS('Current Report'!$H:$H,I69&amp;"*", 'Current Report'!I:I, "FGRC"&amp;"*")</f>
        <v>1</v>
      </c>
      <c r="L69" s="139">
        <f>COUNTIFS('Current Report'!$H:$H,I69&amp;"*", 'Current Report'!I:I, "FGPC"&amp;"*")</f>
        <v>0</v>
      </c>
      <c r="M69" s="187">
        <f>COUNTIFS('Current Report'!$H:$H,I69&amp;"*", 'Current Report'!I:I, "FGAC"&amp;"*")</f>
        <v>1</v>
      </c>
    </row>
    <row r="70" spans="1:13" ht="15.75" thickBot="1" x14ac:dyDescent="0.3">
      <c r="I70" s="188" t="s">
        <v>1050</v>
      </c>
      <c r="J70" s="8">
        <v>0</v>
      </c>
      <c r="K70" s="143">
        <f>COUNTIFS('Current Report'!$H:$H,I70&amp;"*", 'Current Report'!I:I, "FGRC"&amp;"*")+COUNTIFS('Current Report'!$H:$H,I70&amp;"*", 'Current Report'!I:I, "FFRE"&amp;"*")</f>
        <v>3</v>
      </c>
      <c r="L70" s="143">
        <f>COUNTIFS('Current Report'!$H:$H,I70&amp;"*", 'Current Report'!I:I, "FGPC"&amp;"*")</f>
        <v>0</v>
      </c>
      <c r="M70" s="189">
        <v>0</v>
      </c>
    </row>
    <row r="71" spans="1:13" ht="15.75" thickBot="1" x14ac:dyDescent="0.3">
      <c r="A71" s="73">
        <v>140</v>
      </c>
      <c r="I71" s="186" t="s">
        <v>788</v>
      </c>
      <c r="J71" s="7">
        <v>0</v>
      </c>
      <c r="K71" s="143">
        <f>COUNTIFS('Current Report'!$H:$H,I71&amp;"*", 'Current Report'!I:I, "FGRC"&amp;"*")+COUNTIFS('Current Report'!$H:$H,I71&amp;"*", 'Current Report'!I:I, "FFRE"&amp;"*")</f>
        <v>0</v>
      </c>
      <c r="L71" s="143">
        <f>COUNTIFS('Current Report'!$H:$H,I71&amp;"*", 'Current Report'!I:I, "FGPC"&amp;"*")</f>
        <v>1</v>
      </c>
      <c r="M71" s="187">
        <v>0</v>
      </c>
    </row>
    <row r="72" spans="1:13" x14ac:dyDescent="0.25">
      <c r="I72" s="181" t="s">
        <v>1019</v>
      </c>
      <c r="J72" s="6">
        <f>COUNTIFS('Current Report'!$H:$H,I42&amp;"*")</f>
        <v>42</v>
      </c>
      <c r="K72" s="135">
        <v>0</v>
      </c>
      <c r="L72" s="135">
        <v>0</v>
      </c>
      <c r="M72" s="185">
        <v>0</v>
      </c>
    </row>
    <row r="73" spans="1:13" ht="15.75" thickBot="1" x14ac:dyDescent="0.3">
      <c r="I73" s="179" t="s">
        <v>666</v>
      </c>
      <c r="J73" s="8">
        <f>COUNTIFS('Current Report'!$H:$H, I41&amp;"*")</f>
        <v>1</v>
      </c>
      <c r="K73" s="143">
        <v>0</v>
      </c>
      <c r="L73" s="143">
        <v>0</v>
      </c>
      <c r="M73" s="189">
        <v>0</v>
      </c>
    </row>
    <row r="74" spans="1:13" ht="15.75" thickBot="1" x14ac:dyDescent="0.3"/>
    <row r="75" spans="1:13" ht="15.75" thickBot="1" x14ac:dyDescent="0.3">
      <c r="I75" s="26" t="s">
        <v>1499</v>
      </c>
      <c r="M75" s="26">
        <f>SUM(J65:M73)</f>
        <v>78</v>
      </c>
    </row>
    <row r="84" spans="12:13" x14ac:dyDescent="0.25">
      <c r="L84" s="249"/>
      <c r="M84" s="249"/>
    </row>
  </sheetData>
  <mergeCells count="16">
    <mergeCell ref="O42:P42"/>
    <mergeCell ref="M43:N43"/>
    <mergeCell ref="Q42:R42"/>
    <mergeCell ref="H41:H42"/>
    <mergeCell ref="B8:C8"/>
    <mergeCell ref="C2:D2"/>
    <mergeCell ref="L84:M84"/>
    <mergeCell ref="B4:C4"/>
    <mergeCell ref="D4:G4"/>
    <mergeCell ref="H4:I4"/>
    <mergeCell ref="D5:E5"/>
    <mergeCell ref="F5:G5"/>
    <mergeCell ref="K42:L42"/>
    <mergeCell ref="H43:H48"/>
    <mergeCell ref="H55:H59"/>
    <mergeCell ref="H49:H54"/>
  </mergeCells>
  <pageMargins left="0.7" right="0.7" top="0.75" bottom="0.75" header="0.3" footer="0.3"/>
  <pageSetup orientation="portrait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selection activeCell="H14" sqref="H14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95" t="s">
        <v>104</v>
      </c>
      <c r="C2" s="195" t="s">
        <v>105</v>
      </c>
      <c r="D2" s="195" t="s">
        <v>106</v>
      </c>
      <c r="E2" s="195" t="s">
        <v>7</v>
      </c>
      <c r="F2" s="195" t="s">
        <v>107</v>
      </c>
      <c r="G2" s="195" t="s">
        <v>960</v>
      </c>
      <c r="H2" s="195" t="s">
        <v>5</v>
      </c>
      <c r="I2" s="195" t="s">
        <v>108</v>
      </c>
      <c r="J2" s="195" t="s">
        <v>6</v>
      </c>
      <c r="K2" s="195" t="s">
        <v>1516</v>
      </c>
      <c r="L2" s="195"/>
      <c r="M2" s="195"/>
    </row>
    <row r="3" spans="1:13" x14ac:dyDescent="0.25">
      <c r="A3">
        <v>2</v>
      </c>
      <c r="B3" s="195" t="s">
        <v>50</v>
      </c>
      <c r="C3" s="195" t="s">
        <v>51</v>
      </c>
      <c r="D3" s="195" t="s">
        <v>52</v>
      </c>
      <c r="E3" s="195" t="s">
        <v>43</v>
      </c>
      <c r="F3" s="195" t="s">
        <v>94</v>
      </c>
      <c r="G3" s="195" t="s">
        <v>1136</v>
      </c>
      <c r="H3" s="195" t="s">
        <v>5</v>
      </c>
      <c r="I3" s="195" t="s">
        <v>95</v>
      </c>
      <c r="J3" s="195" t="s">
        <v>6</v>
      </c>
      <c r="K3" s="195" t="s">
        <v>1502</v>
      </c>
      <c r="L3" s="195"/>
      <c r="M3" s="195"/>
    </row>
    <row r="4" spans="1:13" x14ac:dyDescent="0.25">
      <c r="A4">
        <v>3</v>
      </c>
      <c r="B4" s="195" t="s">
        <v>1503</v>
      </c>
      <c r="C4" s="195" t="s">
        <v>833</v>
      </c>
      <c r="D4" s="195" t="s">
        <v>1504</v>
      </c>
      <c r="E4" s="195" t="s">
        <v>1505</v>
      </c>
      <c r="F4" s="195" t="s">
        <v>1506</v>
      </c>
      <c r="G4" s="195" t="s">
        <v>1507</v>
      </c>
      <c r="H4" s="195" t="s">
        <v>1013</v>
      </c>
      <c r="I4" s="195" t="s">
        <v>1508</v>
      </c>
      <c r="J4" s="195" t="s">
        <v>960</v>
      </c>
      <c r="K4" s="195" t="s">
        <v>1509</v>
      </c>
      <c r="L4" s="195"/>
      <c r="M4" s="195"/>
    </row>
    <row r="5" spans="1:13" x14ac:dyDescent="0.25">
      <c r="A5" s="195">
        <v>4</v>
      </c>
      <c r="B5" s="195" t="s">
        <v>15</v>
      </c>
      <c r="C5" s="195" t="s">
        <v>16</v>
      </c>
      <c r="D5" s="195" t="s">
        <v>17</v>
      </c>
      <c r="E5" s="195" t="s">
        <v>7</v>
      </c>
      <c r="F5" s="195" t="s">
        <v>18</v>
      </c>
      <c r="G5" s="195" t="s">
        <v>1469</v>
      </c>
      <c r="H5" s="195" t="s">
        <v>5</v>
      </c>
      <c r="I5" s="195" t="s">
        <v>19</v>
      </c>
      <c r="J5" s="195" t="s">
        <v>6</v>
      </c>
      <c r="K5" s="195" t="s">
        <v>1495</v>
      </c>
      <c r="L5" s="195"/>
      <c r="M5" s="195"/>
    </row>
    <row r="6" spans="1:13" x14ac:dyDescent="0.25">
      <c r="A6" s="195">
        <v>5</v>
      </c>
      <c r="B6" s="195" t="s">
        <v>366</v>
      </c>
      <c r="C6" s="195" t="s">
        <v>367</v>
      </c>
      <c r="D6" s="195" t="s">
        <v>368</v>
      </c>
      <c r="E6" s="195" t="s">
        <v>43</v>
      </c>
      <c r="F6" s="195" t="s">
        <v>395</v>
      </c>
      <c r="G6" s="195" t="s">
        <v>1469</v>
      </c>
      <c r="H6" s="195" t="s">
        <v>5</v>
      </c>
      <c r="I6" s="195" t="s">
        <v>396</v>
      </c>
      <c r="J6" s="195" t="s">
        <v>6</v>
      </c>
      <c r="K6" s="195" t="s">
        <v>1496</v>
      </c>
      <c r="L6" s="195"/>
      <c r="M6" s="195"/>
    </row>
    <row r="7" spans="1:13" x14ac:dyDescent="0.25">
      <c r="A7" s="195">
        <v>6</v>
      </c>
      <c r="B7" s="195" t="s">
        <v>544</v>
      </c>
      <c r="C7" s="195" t="s">
        <v>545</v>
      </c>
      <c r="D7" s="195" t="s">
        <v>546</v>
      </c>
      <c r="E7" s="195" t="s">
        <v>1</v>
      </c>
      <c r="F7" s="195" t="s">
        <v>547</v>
      </c>
      <c r="G7" s="195" t="s">
        <v>1136</v>
      </c>
      <c r="H7" s="195" t="s">
        <v>8</v>
      </c>
      <c r="I7" s="195" t="s">
        <v>548</v>
      </c>
      <c r="J7" s="195" t="s">
        <v>9</v>
      </c>
      <c r="K7" s="195" t="s">
        <v>1517</v>
      </c>
      <c r="L7" s="195"/>
      <c r="M7" s="195"/>
    </row>
    <row r="8" spans="1:13" x14ac:dyDescent="0.25">
      <c r="A8" s="195">
        <v>7</v>
      </c>
      <c r="B8" s="195" t="s">
        <v>174</v>
      </c>
      <c r="C8" s="195" t="s">
        <v>175</v>
      </c>
      <c r="D8" s="195" t="s">
        <v>0</v>
      </c>
      <c r="E8" s="195" t="s">
        <v>1</v>
      </c>
      <c r="F8" s="195" t="s">
        <v>472</v>
      </c>
      <c r="G8" s="195" t="s">
        <v>1050</v>
      </c>
      <c r="H8" s="195" t="s">
        <v>473</v>
      </c>
      <c r="I8" s="195" t="s">
        <v>474</v>
      </c>
      <c r="J8" s="195" t="s">
        <v>475</v>
      </c>
      <c r="K8" s="195" t="s">
        <v>1476</v>
      </c>
      <c r="L8" s="195"/>
      <c r="M8" s="195"/>
    </row>
    <row r="9" spans="1:13" x14ac:dyDescent="0.25">
      <c r="A9" s="195">
        <v>8</v>
      </c>
      <c r="B9" s="195" t="s">
        <v>174</v>
      </c>
      <c r="C9" s="195" t="s">
        <v>175</v>
      </c>
      <c r="D9" s="195" t="s">
        <v>0</v>
      </c>
      <c r="E9" s="195" t="s">
        <v>1</v>
      </c>
      <c r="F9" s="195" t="s">
        <v>176</v>
      </c>
      <c r="G9" s="195" t="s">
        <v>1469</v>
      </c>
      <c r="H9" s="195" t="s">
        <v>8</v>
      </c>
      <c r="I9" s="195" t="s">
        <v>177</v>
      </c>
      <c r="J9" s="195" t="s">
        <v>9</v>
      </c>
      <c r="K9" s="195" t="s">
        <v>1477</v>
      </c>
      <c r="L9" s="195"/>
      <c r="M9" s="195"/>
    </row>
    <row r="10" spans="1:13" x14ac:dyDescent="0.25">
      <c r="A10" s="195">
        <v>9</v>
      </c>
      <c r="B10" s="195" t="s">
        <v>174</v>
      </c>
      <c r="C10" s="195" t="s">
        <v>175</v>
      </c>
      <c r="D10" s="195" t="s">
        <v>0</v>
      </c>
      <c r="E10" s="195" t="s">
        <v>1</v>
      </c>
      <c r="F10" s="195" t="s">
        <v>1232</v>
      </c>
      <c r="G10" s="195" t="s">
        <v>1469</v>
      </c>
      <c r="H10" s="195" t="s">
        <v>1013</v>
      </c>
      <c r="I10" s="195" t="s">
        <v>1234</v>
      </c>
      <c r="J10" s="195" t="s">
        <v>960</v>
      </c>
      <c r="K10" s="195" t="s">
        <v>1478</v>
      </c>
      <c r="L10" s="195"/>
      <c r="M10" s="195"/>
    </row>
    <row r="11" spans="1:13" x14ac:dyDescent="0.25">
      <c r="A11" s="195">
        <v>10</v>
      </c>
      <c r="B11" s="195" t="s">
        <v>1479</v>
      </c>
      <c r="C11" s="195" t="s">
        <v>1480</v>
      </c>
      <c r="D11" s="195" t="s">
        <v>1481</v>
      </c>
      <c r="E11" s="195" t="s">
        <v>601</v>
      </c>
      <c r="F11" s="195" t="s">
        <v>1482</v>
      </c>
      <c r="G11" s="195" t="s">
        <v>1469</v>
      </c>
      <c r="H11" s="195" t="s">
        <v>1013</v>
      </c>
      <c r="I11" s="195" t="s">
        <v>1483</v>
      </c>
      <c r="J11" s="195" t="s">
        <v>960</v>
      </c>
      <c r="K11" s="195" t="s">
        <v>1484</v>
      </c>
      <c r="L11" s="195"/>
      <c r="M11" s="195"/>
    </row>
    <row r="12" spans="1:13" x14ac:dyDescent="0.25">
      <c r="A12" s="195">
        <v>11</v>
      </c>
      <c r="B12" s="195" t="s">
        <v>268</v>
      </c>
      <c r="C12" s="195" t="s">
        <v>269</v>
      </c>
      <c r="D12" s="195" t="s">
        <v>66</v>
      </c>
      <c r="E12" s="195" t="s">
        <v>1</v>
      </c>
      <c r="F12" s="195" t="s">
        <v>270</v>
      </c>
      <c r="G12" s="195" t="s">
        <v>1019</v>
      </c>
      <c r="H12" s="195" t="s">
        <v>3</v>
      </c>
      <c r="I12" s="195" t="s">
        <v>271</v>
      </c>
      <c r="J12" s="195" t="s">
        <v>53</v>
      </c>
      <c r="K12" s="195" t="s">
        <v>1466</v>
      </c>
      <c r="L12" s="195"/>
      <c r="M12" s="195"/>
    </row>
    <row r="13" spans="1:13" x14ac:dyDescent="0.25">
      <c r="A13" s="195">
        <v>12</v>
      </c>
      <c r="B13" s="195" t="s">
        <v>803</v>
      </c>
      <c r="C13" s="195" t="s">
        <v>804</v>
      </c>
      <c r="D13" s="195" t="s">
        <v>17</v>
      </c>
      <c r="E13" s="195" t="s">
        <v>7</v>
      </c>
      <c r="F13" s="195" t="s">
        <v>1121</v>
      </c>
      <c r="G13" s="195" t="s">
        <v>1469</v>
      </c>
      <c r="H13" s="195" t="s">
        <v>1013</v>
      </c>
      <c r="I13" s="195" t="s">
        <v>1122</v>
      </c>
      <c r="J13" s="195" t="s">
        <v>960</v>
      </c>
      <c r="K13" s="195" t="s">
        <v>1465</v>
      </c>
      <c r="L13" s="195"/>
      <c r="M13" s="195"/>
    </row>
    <row r="14" spans="1:13" x14ac:dyDescent="0.25">
      <c r="A14" s="195">
        <v>13</v>
      </c>
      <c r="B14" s="195" t="s">
        <v>1458</v>
      </c>
      <c r="C14" s="195" t="s">
        <v>1459</v>
      </c>
      <c r="D14" s="195" t="s">
        <v>42</v>
      </c>
      <c r="E14" s="195" t="s">
        <v>43</v>
      </c>
      <c r="F14" s="195" t="s">
        <v>1460</v>
      </c>
      <c r="G14" s="195" t="s">
        <v>1469</v>
      </c>
      <c r="H14" s="195" t="s">
        <v>1013</v>
      </c>
      <c r="I14" s="195" t="s">
        <v>1461</v>
      </c>
      <c r="J14" s="195" t="s">
        <v>960</v>
      </c>
      <c r="K14" s="195" t="s">
        <v>1462</v>
      </c>
      <c r="L14" s="195"/>
      <c r="M14" s="195"/>
    </row>
    <row r="15" spans="1:13" x14ac:dyDescent="0.25">
      <c r="A15" s="195">
        <v>14</v>
      </c>
      <c r="B15" s="195" t="s">
        <v>366</v>
      </c>
      <c r="C15" s="195" t="s">
        <v>367</v>
      </c>
      <c r="D15" s="195" t="s">
        <v>368</v>
      </c>
      <c r="E15" s="195" t="s">
        <v>43</v>
      </c>
      <c r="F15" s="195" t="s">
        <v>369</v>
      </c>
      <c r="G15" s="195" t="s">
        <v>1019</v>
      </c>
      <c r="H15" s="195" t="s">
        <v>294</v>
      </c>
      <c r="I15" s="195" t="s">
        <v>370</v>
      </c>
      <c r="J15" s="195" t="s">
        <v>289</v>
      </c>
      <c r="K15" s="195" t="s">
        <v>1240</v>
      </c>
      <c r="L15" s="195"/>
      <c r="M15" s="195"/>
    </row>
    <row r="16" spans="1:13" x14ac:dyDescent="0.25">
      <c r="A16" s="195">
        <v>15</v>
      </c>
      <c r="B16" s="195" t="s">
        <v>366</v>
      </c>
      <c r="C16" s="195" t="s">
        <v>367</v>
      </c>
      <c r="D16" s="195" t="s">
        <v>368</v>
      </c>
      <c r="E16" s="195" t="s">
        <v>43</v>
      </c>
      <c r="F16" s="195" t="s">
        <v>1100</v>
      </c>
      <c r="G16" s="195" t="s">
        <v>1469</v>
      </c>
      <c r="H16" s="195" t="s">
        <v>1013</v>
      </c>
      <c r="I16" s="195" t="s">
        <v>1101</v>
      </c>
      <c r="J16" s="195" t="s">
        <v>960</v>
      </c>
      <c r="K16" s="195" t="s">
        <v>1258</v>
      </c>
      <c r="L16" s="195"/>
      <c r="M16" s="195"/>
    </row>
    <row r="17" spans="1:13" x14ac:dyDescent="0.25">
      <c r="A17" s="195">
        <v>16</v>
      </c>
      <c r="B17" s="195" t="s">
        <v>1215</v>
      </c>
      <c r="C17" s="195" t="s">
        <v>1216</v>
      </c>
      <c r="D17" s="195" t="s">
        <v>0</v>
      </c>
      <c r="E17" s="195" t="s">
        <v>1</v>
      </c>
      <c r="F17" s="195" t="s">
        <v>1218</v>
      </c>
      <c r="G17" s="195" t="s">
        <v>1469</v>
      </c>
      <c r="H17" s="195" t="s">
        <v>1013</v>
      </c>
      <c r="I17" s="195" t="s">
        <v>1219</v>
      </c>
      <c r="J17" s="195" t="s">
        <v>960</v>
      </c>
      <c r="K17" s="195" t="s">
        <v>1242</v>
      </c>
      <c r="L17" s="195"/>
      <c r="M17" s="195"/>
    </row>
    <row r="18" spans="1:13" x14ac:dyDescent="0.25">
      <c r="A18" s="195">
        <v>17</v>
      </c>
      <c r="B18" s="195" t="s">
        <v>1194</v>
      </c>
      <c r="C18" s="195" t="s">
        <v>1195</v>
      </c>
      <c r="D18" s="195" t="s">
        <v>1196</v>
      </c>
      <c r="E18" s="195" t="s">
        <v>28</v>
      </c>
      <c r="F18" s="195" t="s">
        <v>1197</v>
      </c>
      <c r="G18" s="195" t="s">
        <v>1469</v>
      </c>
      <c r="H18" s="195" t="s">
        <v>1013</v>
      </c>
      <c r="I18" s="195" t="s">
        <v>1198</v>
      </c>
      <c r="J18" s="195" t="s">
        <v>960</v>
      </c>
      <c r="K18" s="195" t="s">
        <v>1214</v>
      </c>
      <c r="L18" s="195"/>
      <c r="M18" s="195"/>
    </row>
    <row r="19" spans="1:13" x14ac:dyDescent="0.25">
      <c r="A19" s="195">
        <v>18</v>
      </c>
      <c r="B19" s="195" t="s">
        <v>117</v>
      </c>
      <c r="C19" s="195" t="s">
        <v>1210</v>
      </c>
      <c r="D19" s="195" t="s">
        <v>648</v>
      </c>
      <c r="E19" s="195" t="s">
        <v>1</v>
      </c>
      <c r="F19" s="195" t="s">
        <v>1211</v>
      </c>
      <c r="G19" s="195" t="s">
        <v>1019</v>
      </c>
      <c r="H19" s="195" t="s">
        <v>3</v>
      </c>
      <c r="I19" s="195" t="s">
        <v>1212</v>
      </c>
      <c r="J19" s="195" t="s">
        <v>53</v>
      </c>
      <c r="K19" s="195" t="s">
        <v>1213</v>
      </c>
      <c r="L19" s="195"/>
      <c r="M19" s="195"/>
    </row>
    <row r="20" spans="1:13" x14ac:dyDescent="0.25">
      <c r="A20" s="195">
        <v>19</v>
      </c>
      <c r="B20" s="195" t="s">
        <v>116</v>
      </c>
      <c r="C20" s="195" t="s">
        <v>117</v>
      </c>
      <c r="D20" s="195" t="s">
        <v>648</v>
      </c>
      <c r="E20" s="195" t="s">
        <v>1</v>
      </c>
      <c r="F20" s="195" t="s">
        <v>118</v>
      </c>
      <c r="G20" s="195" t="s">
        <v>1019</v>
      </c>
      <c r="H20" s="195" t="s">
        <v>3</v>
      </c>
      <c r="I20" s="195" t="s">
        <v>119</v>
      </c>
      <c r="J20" s="195" t="s">
        <v>53</v>
      </c>
      <c r="K20" s="195" t="s">
        <v>1167</v>
      </c>
      <c r="L20" s="195"/>
      <c r="M20" s="195"/>
    </row>
    <row r="21" spans="1:13" x14ac:dyDescent="0.25">
      <c r="A21" s="195">
        <v>20</v>
      </c>
      <c r="B21" s="195" t="s">
        <v>196</v>
      </c>
      <c r="C21" s="195" t="s">
        <v>104</v>
      </c>
      <c r="D21" s="195" t="s">
        <v>197</v>
      </c>
      <c r="E21" s="195" t="s">
        <v>198</v>
      </c>
      <c r="F21" s="195" t="s">
        <v>1168</v>
      </c>
      <c r="G21" s="195" t="s">
        <v>1469</v>
      </c>
      <c r="H21" s="195" t="s">
        <v>1013</v>
      </c>
      <c r="I21" s="195" t="s">
        <v>1169</v>
      </c>
      <c r="J21" s="195" t="s">
        <v>960</v>
      </c>
      <c r="K21" s="195" t="s">
        <v>1170</v>
      </c>
      <c r="L21" s="195"/>
      <c r="M21" s="195"/>
    </row>
    <row r="22" spans="1:13" x14ac:dyDescent="0.25">
      <c r="A22" s="195">
        <v>21</v>
      </c>
      <c r="B22" s="195" t="s">
        <v>1176</v>
      </c>
      <c r="C22" s="195" t="s">
        <v>1177</v>
      </c>
      <c r="D22" s="195" t="s">
        <v>173</v>
      </c>
      <c r="E22" s="195" t="s">
        <v>43</v>
      </c>
      <c r="F22" s="195" t="s">
        <v>1178</v>
      </c>
      <c r="G22" s="195" t="s">
        <v>1469</v>
      </c>
      <c r="H22" s="195" t="s">
        <v>1013</v>
      </c>
      <c r="I22" s="195" t="s">
        <v>1179</v>
      </c>
      <c r="J22" s="195" t="s">
        <v>960</v>
      </c>
      <c r="K22" s="195" t="s">
        <v>1180</v>
      </c>
      <c r="L22" s="195"/>
      <c r="M22" s="195"/>
    </row>
    <row r="23" spans="1:13" x14ac:dyDescent="0.25">
      <c r="A23" s="195">
        <v>22</v>
      </c>
      <c r="B23" s="195" t="s">
        <v>1181</v>
      </c>
      <c r="C23" s="195" t="s">
        <v>1182</v>
      </c>
      <c r="D23" s="195" t="s">
        <v>1183</v>
      </c>
      <c r="E23" s="195" t="s">
        <v>48</v>
      </c>
      <c r="F23" s="195" t="s">
        <v>1184</v>
      </c>
      <c r="G23" s="195" t="s">
        <v>1469</v>
      </c>
      <c r="H23" s="195" t="s">
        <v>1013</v>
      </c>
      <c r="I23" s="195" t="s">
        <v>1185</v>
      </c>
      <c r="J23" s="195" t="s">
        <v>960</v>
      </c>
      <c r="K23" s="195" t="s">
        <v>1186</v>
      </c>
      <c r="L23" s="195"/>
      <c r="M23" s="195"/>
    </row>
    <row r="24" spans="1:13" x14ac:dyDescent="0.25">
      <c r="A24" s="195">
        <v>23</v>
      </c>
      <c r="B24" s="195" t="s">
        <v>1187</v>
      </c>
      <c r="C24" s="195" t="s">
        <v>1188</v>
      </c>
      <c r="D24" s="195" t="s">
        <v>1189</v>
      </c>
      <c r="E24" s="195" t="s">
        <v>43</v>
      </c>
      <c r="F24" s="195" t="s">
        <v>1190</v>
      </c>
      <c r="G24" s="195" t="s">
        <v>1469</v>
      </c>
      <c r="H24" s="195" t="s">
        <v>1013</v>
      </c>
      <c r="I24" s="195" t="s">
        <v>1191</v>
      </c>
      <c r="J24" s="195" t="s">
        <v>960</v>
      </c>
      <c r="K24" s="195" t="s">
        <v>1192</v>
      </c>
      <c r="L24" s="195"/>
      <c r="M24" s="195"/>
    </row>
    <row r="25" spans="1:13" x14ac:dyDescent="0.25">
      <c r="A25" s="195">
        <v>24</v>
      </c>
      <c r="B25" s="195" t="s">
        <v>262</v>
      </c>
      <c r="C25" s="195" t="s">
        <v>1141</v>
      </c>
      <c r="D25" s="195" t="s">
        <v>1142</v>
      </c>
      <c r="E25" s="195" t="s">
        <v>1</v>
      </c>
      <c r="F25" s="195" t="s">
        <v>1143</v>
      </c>
      <c r="G25" s="195" t="s">
        <v>1469</v>
      </c>
      <c r="H25" s="195" t="s">
        <v>1013</v>
      </c>
      <c r="I25" s="195" t="s">
        <v>1144</v>
      </c>
      <c r="J25" s="195" t="s">
        <v>960</v>
      </c>
      <c r="K25" s="195" t="s">
        <v>1145</v>
      </c>
      <c r="L25" s="195"/>
      <c r="M25" s="195"/>
    </row>
    <row r="26" spans="1:13" x14ac:dyDescent="0.25">
      <c r="A26" s="195">
        <v>25</v>
      </c>
      <c r="B26" s="195" t="s">
        <v>1146</v>
      </c>
      <c r="C26" s="195" t="s">
        <v>1147</v>
      </c>
      <c r="D26" s="195" t="s">
        <v>1142</v>
      </c>
      <c r="E26" s="195" t="s">
        <v>1</v>
      </c>
      <c r="F26" s="195" t="s">
        <v>1148</v>
      </c>
      <c r="G26" s="195" t="s">
        <v>1469</v>
      </c>
      <c r="H26" s="195" t="s">
        <v>1013</v>
      </c>
      <c r="I26" s="195" t="s">
        <v>1149</v>
      </c>
      <c r="J26" s="195" t="s">
        <v>960</v>
      </c>
      <c r="K26" s="195" t="s">
        <v>1150</v>
      </c>
      <c r="L26" s="195"/>
      <c r="M26" s="195"/>
    </row>
    <row r="27" spans="1:13" x14ac:dyDescent="0.25">
      <c r="A27" s="195">
        <v>26</v>
      </c>
      <c r="B27" s="195" t="s">
        <v>50</v>
      </c>
      <c r="C27" s="195" t="s">
        <v>51</v>
      </c>
      <c r="D27" s="195" t="s">
        <v>52</v>
      </c>
      <c r="E27" s="195" t="s">
        <v>43</v>
      </c>
      <c r="F27" s="195" t="s">
        <v>1085</v>
      </c>
      <c r="G27" s="195" t="s">
        <v>1469</v>
      </c>
      <c r="H27" s="195" t="s">
        <v>1013</v>
      </c>
      <c r="I27" s="195" t="s">
        <v>1086</v>
      </c>
      <c r="J27" s="195" t="s">
        <v>960</v>
      </c>
      <c r="K27" s="195" t="s">
        <v>1087</v>
      </c>
      <c r="L27" s="195"/>
      <c r="M27" s="195"/>
    </row>
    <row r="28" spans="1:13" x14ac:dyDescent="0.25">
      <c r="A28" s="195">
        <v>27</v>
      </c>
      <c r="B28" s="195" t="s">
        <v>196</v>
      </c>
      <c r="C28" s="195" t="s">
        <v>104</v>
      </c>
      <c r="D28" s="195" t="s">
        <v>197</v>
      </c>
      <c r="E28" s="195" t="s">
        <v>198</v>
      </c>
      <c r="F28" s="195" t="s">
        <v>1107</v>
      </c>
      <c r="G28" s="195" t="s">
        <v>1469</v>
      </c>
      <c r="H28" s="195" t="s">
        <v>1013</v>
      </c>
      <c r="I28" s="195" t="s">
        <v>1108</v>
      </c>
      <c r="J28" s="195" t="s">
        <v>960</v>
      </c>
      <c r="K28" s="195" t="s">
        <v>1109</v>
      </c>
      <c r="L28" s="195"/>
      <c r="M28" s="195"/>
    </row>
    <row r="29" spans="1:13" x14ac:dyDescent="0.25">
      <c r="A29" s="195">
        <v>28</v>
      </c>
      <c r="B29" s="195" t="s">
        <v>1110</v>
      </c>
      <c r="C29" s="195" t="s">
        <v>408</v>
      </c>
      <c r="D29" s="195" t="s">
        <v>1111</v>
      </c>
      <c r="E29" s="195" t="s">
        <v>912</v>
      </c>
      <c r="F29" s="195" t="s">
        <v>1112</v>
      </c>
      <c r="G29" s="195" t="s">
        <v>1469</v>
      </c>
      <c r="H29" s="195" t="s">
        <v>1013</v>
      </c>
      <c r="I29" s="195" t="s">
        <v>1113</v>
      </c>
      <c r="J29" s="195" t="s">
        <v>960</v>
      </c>
      <c r="K29" s="195" t="s">
        <v>1114</v>
      </c>
      <c r="L29" s="195"/>
      <c r="M29" s="195"/>
    </row>
    <row r="30" spans="1:13" x14ac:dyDescent="0.25">
      <c r="A30" s="195">
        <v>29</v>
      </c>
      <c r="B30" s="195" t="s">
        <v>50</v>
      </c>
      <c r="C30" s="195" t="s">
        <v>51</v>
      </c>
      <c r="D30" s="195" t="s">
        <v>52</v>
      </c>
      <c r="E30" s="195" t="s">
        <v>43</v>
      </c>
      <c r="F30" s="195" t="s">
        <v>246</v>
      </c>
      <c r="G30" s="195" t="s">
        <v>1019</v>
      </c>
      <c r="H30" s="195" t="s">
        <v>3</v>
      </c>
      <c r="I30" s="195" t="s">
        <v>247</v>
      </c>
      <c r="J30" s="195" t="s">
        <v>125</v>
      </c>
      <c r="K30" s="195" t="s">
        <v>1127</v>
      </c>
      <c r="L30" s="195"/>
      <c r="M30" s="195"/>
    </row>
    <row r="31" spans="1:13" x14ac:dyDescent="0.25">
      <c r="A31" s="195">
        <v>30</v>
      </c>
      <c r="B31" s="195" t="s">
        <v>1072</v>
      </c>
      <c r="C31" s="195" t="s">
        <v>1073</v>
      </c>
      <c r="D31" s="195" t="s">
        <v>122</v>
      </c>
      <c r="E31" s="195" t="s">
        <v>43</v>
      </c>
      <c r="F31" s="195" t="s">
        <v>221</v>
      </c>
      <c r="G31" s="195" t="s">
        <v>1131</v>
      </c>
      <c r="H31" s="195" t="s">
        <v>3</v>
      </c>
      <c r="I31" s="195" t="s">
        <v>222</v>
      </c>
      <c r="J31" s="195" t="s">
        <v>53</v>
      </c>
      <c r="K31" s="195" t="s">
        <v>1074</v>
      </c>
      <c r="L31" s="195"/>
      <c r="M31" s="195"/>
    </row>
    <row r="32" spans="1:13" x14ac:dyDescent="0.25">
      <c r="A32" s="195">
        <v>31</v>
      </c>
      <c r="B32" s="195" t="s">
        <v>190</v>
      </c>
      <c r="C32" s="195" t="s">
        <v>191</v>
      </c>
      <c r="D32" s="195" t="s">
        <v>192</v>
      </c>
      <c r="E32" s="195" t="s">
        <v>28</v>
      </c>
      <c r="F32" s="195" t="s">
        <v>193</v>
      </c>
      <c r="G32" s="195" t="s">
        <v>1019</v>
      </c>
      <c r="H32" s="195" t="s">
        <v>30</v>
      </c>
      <c r="I32" s="195" t="s">
        <v>194</v>
      </c>
      <c r="J32" s="195" t="s">
        <v>32</v>
      </c>
      <c r="K32" s="195" t="s">
        <v>1081</v>
      </c>
      <c r="L32" s="195"/>
      <c r="M32" s="195"/>
    </row>
    <row r="33" spans="1:13" x14ac:dyDescent="0.25">
      <c r="A33" s="195">
        <v>32</v>
      </c>
      <c r="B33" s="195" t="s">
        <v>262</v>
      </c>
      <c r="C33" s="195" t="s">
        <v>263</v>
      </c>
      <c r="D33" s="195" t="s">
        <v>264</v>
      </c>
      <c r="E33" s="195" t="s">
        <v>1</v>
      </c>
      <c r="F33" s="195" t="s">
        <v>265</v>
      </c>
      <c r="G33" s="195" t="s">
        <v>1019</v>
      </c>
      <c r="H33" s="195" t="s">
        <v>3</v>
      </c>
      <c r="I33" s="195" t="s">
        <v>266</v>
      </c>
      <c r="J33" s="195" t="s">
        <v>53</v>
      </c>
      <c r="K33" s="195" t="s">
        <v>1057</v>
      </c>
      <c r="L33" s="195"/>
      <c r="M33" s="195"/>
    </row>
    <row r="34" spans="1:13" x14ac:dyDescent="0.25">
      <c r="A34" s="195">
        <v>33</v>
      </c>
      <c r="B34" s="195" t="s">
        <v>71</v>
      </c>
      <c r="C34" s="195" t="s">
        <v>72</v>
      </c>
      <c r="D34" s="195" t="s">
        <v>73</v>
      </c>
      <c r="E34" s="195" t="s">
        <v>28</v>
      </c>
      <c r="F34" s="195" t="s">
        <v>74</v>
      </c>
      <c r="G34" s="195" t="s">
        <v>1019</v>
      </c>
      <c r="H34" s="195" t="s">
        <v>30</v>
      </c>
      <c r="I34" s="195" t="s">
        <v>75</v>
      </c>
      <c r="J34" s="195" t="s">
        <v>32</v>
      </c>
      <c r="K34" s="195" t="s">
        <v>1058</v>
      </c>
      <c r="L34" s="195"/>
      <c r="M34" s="195"/>
    </row>
    <row r="35" spans="1:13" x14ac:dyDescent="0.25">
      <c r="A35" s="195">
        <v>34</v>
      </c>
      <c r="B35" s="195" t="s">
        <v>273</v>
      </c>
      <c r="C35" s="195" t="s">
        <v>274</v>
      </c>
      <c r="D35" s="195" t="s">
        <v>0</v>
      </c>
      <c r="E35" s="195" t="s">
        <v>1</v>
      </c>
      <c r="F35" s="195" t="s">
        <v>275</v>
      </c>
      <c r="G35" s="195" t="s">
        <v>1019</v>
      </c>
      <c r="H35" s="195" t="s">
        <v>3</v>
      </c>
      <c r="I35" s="195" t="s">
        <v>276</v>
      </c>
      <c r="J35" s="195" t="s">
        <v>53</v>
      </c>
      <c r="K35" s="195" t="s">
        <v>1069</v>
      </c>
      <c r="L35" s="195"/>
      <c r="M35" s="195"/>
    </row>
    <row r="36" spans="1:13" x14ac:dyDescent="0.25">
      <c r="A36" s="195">
        <v>35</v>
      </c>
      <c r="B36" s="195" t="s">
        <v>766</v>
      </c>
      <c r="C36" s="195" t="s">
        <v>767</v>
      </c>
      <c r="D36" s="195" t="s">
        <v>577</v>
      </c>
      <c r="E36" s="195" t="s">
        <v>7</v>
      </c>
      <c r="F36" s="195" t="s">
        <v>1040</v>
      </c>
      <c r="G36" s="195" t="s">
        <v>1050</v>
      </c>
      <c r="H36" s="195" t="s">
        <v>781</v>
      </c>
      <c r="I36" s="195" t="s">
        <v>1042</v>
      </c>
      <c r="J36" s="195" t="s">
        <v>1043</v>
      </c>
      <c r="K36" s="195" t="s">
        <v>1044</v>
      </c>
      <c r="L36" s="195"/>
      <c r="M36" s="195"/>
    </row>
    <row r="37" spans="1:13" x14ac:dyDescent="0.25">
      <c r="A37" s="195">
        <v>36</v>
      </c>
      <c r="B37" s="195" t="s">
        <v>145</v>
      </c>
      <c r="C37" s="195" t="s">
        <v>97</v>
      </c>
      <c r="D37" s="195" t="s">
        <v>1046</v>
      </c>
      <c r="E37" s="195" t="s">
        <v>1</v>
      </c>
      <c r="F37" s="195" t="s">
        <v>147</v>
      </c>
      <c r="G37" s="195" t="s">
        <v>1019</v>
      </c>
      <c r="H37" s="195" t="s">
        <v>3</v>
      </c>
      <c r="I37" s="195" t="s">
        <v>148</v>
      </c>
      <c r="J37" s="195" t="s">
        <v>53</v>
      </c>
      <c r="K37" s="195" t="s">
        <v>1047</v>
      </c>
      <c r="L37" s="195"/>
      <c r="M37" s="195"/>
    </row>
    <row r="38" spans="1:13" x14ac:dyDescent="0.25">
      <c r="A38" s="195">
        <v>37</v>
      </c>
      <c r="B38" s="195" t="s">
        <v>803</v>
      </c>
      <c r="C38" s="195" t="s">
        <v>804</v>
      </c>
      <c r="D38" s="195" t="s">
        <v>17</v>
      </c>
      <c r="E38" s="195" t="s">
        <v>7</v>
      </c>
      <c r="F38" s="195" t="s">
        <v>805</v>
      </c>
      <c r="G38" s="195" t="s">
        <v>1469</v>
      </c>
      <c r="H38" s="195" t="s">
        <v>5</v>
      </c>
      <c r="I38" s="195" t="s">
        <v>806</v>
      </c>
      <c r="J38" s="195" t="s">
        <v>6</v>
      </c>
      <c r="K38" s="195" t="s">
        <v>996</v>
      </c>
      <c r="L38" s="195"/>
      <c r="M38" s="195"/>
    </row>
    <row r="39" spans="1:13" x14ac:dyDescent="0.25">
      <c r="A39" s="195">
        <v>38</v>
      </c>
      <c r="B39" s="195" t="s">
        <v>982</v>
      </c>
      <c r="C39" s="195" t="s">
        <v>292</v>
      </c>
      <c r="D39" s="195" t="s">
        <v>462</v>
      </c>
      <c r="E39" s="195" t="s">
        <v>1</v>
      </c>
      <c r="F39" s="195" t="s">
        <v>422</v>
      </c>
      <c r="G39" s="195" t="s">
        <v>1019</v>
      </c>
      <c r="H39" s="195" t="s">
        <v>3</v>
      </c>
      <c r="I39" s="195" t="s">
        <v>423</v>
      </c>
      <c r="J39" s="195" t="s">
        <v>2</v>
      </c>
      <c r="K39" s="195" t="s">
        <v>983</v>
      </c>
      <c r="L39" s="195"/>
      <c r="M39" s="195"/>
    </row>
    <row r="40" spans="1:13" x14ac:dyDescent="0.25">
      <c r="A40" s="195">
        <v>39</v>
      </c>
      <c r="B40" s="195" t="s">
        <v>64</v>
      </c>
      <c r="C40" s="195" t="s">
        <v>65</v>
      </c>
      <c r="D40" s="195" t="s">
        <v>66</v>
      </c>
      <c r="E40" s="195" t="s">
        <v>1</v>
      </c>
      <c r="F40" s="195" t="s">
        <v>67</v>
      </c>
      <c r="G40" s="195" t="s">
        <v>1019</v>
      </c>
      <c r="H40" s="195" t="s">
        <v>30</v>
      </c>
      <c r="I40" s="195" t="s">
        <v>68</v>
      </c>
      <c r="J40" s="195" t="s">
        <v>32</v>
      </c>
      <c r="K40" s="195" t="s">
        <v>959</v>
      </c>
      <c r="L40" s="195"/>
      <c r="M40" s="195"/>
    </row>
    <row r="41" spans="1:13" x14ac:dyDescent="0.25">
      <c r="A41" s="195">
        <v>40</v>
      </c>
      <c r="B41" s="195" t="s">
        <v>242</v>
      </c>
      <c r="C41" s="195" t="s">
        <v>243</v>
      </c>
      <c r="D41" s="195" t="s">
        <v>957</v>
      </c>
      <c r="E41" s="195" t="s">
        <v>43</v>
      </c>
      <c r="F41" s="195" t="s">
        <v>244</v>
      </c>
      <c r="G41" s="195" t="s">
        <v>1019</v>
      </c>
      <c r="H41" s="195" t="s">
        <v>3</v>
      </c>
      <c r="I41" s="195" t="s">
        <v>245</v>
      </c>
      <c r="J41" s="195" t="s">
        <v>125</v>
      </c>
      <c r="K41" s="195" t="s">
        <v>958</v>
      </c>
      <c r="L41" s="195"/>
      <c r="M41" s="195"/>
    </row>
    <row r="42" spans="1:13" x14ac:dyDescent="0.25">
      <c r="A42" s="195">
        <v>41</v>
      </c>
      <c r="B42" s="195" t="s">
        <v>322</v>
      </c>
      <c r="C42" s="195" t="s">
        <v>323</v>
      </c>
      <c r="D42" s="195" t="s">
        <v>66</v>
      </c>
      <c r="E42" s="195" t="s">
        <v>1</v>
      </c>
      <c r="F42" s="195" t="s">
        <v>324</v>
      </c>
      <c r="G42" s="195" t="s">
        <v>1019</v>
      </c>
      <c r="H42" s="195" t="s">
        <v>287</v>
      </c>
      <c r="I42" s="195" t="s">
        <v>325</v>
      </c>
      <c r="J42" s="195" t="s">
        <v>289</v>
      </c>
      <c r="K42" s="195" t="s">
        <v>956</v>
      </c>
      <c r="L42" s="195"/>
      <c r="M42" s="195"/>
    </row>
    <row r="43" spans="1:13" x14ac:dyDescent="0.25">
      <c r="A43" s="195">
        <v>42</v>
      </c>
      <c r="B43" s="195" t="s">
        <v>49</v>
      </c>
      <c r="C43" s="195" t="s">
        <v>97</v>
      </c>
      <c r="D43" s="195" t="s">
        <v>66</v>
      </c>
      <c r="E43" s="195" t="s">
        <v>1</v>
      </c>
      <c r="F43" s="195" t="s">
        <v>98</v>
      </c>
      <c r="G43" s="195" t="s">
        <v>960</v>
      </c>
      <c r="H43" s="195" t="s">
        <v>5</v>
      </c>
      <c r="I43" s="195" t="s">
        <v>99</v>
      </c>
      <c r="J43" s="195" t="s">
        <v>6</v>
      </c>
      <c r="K43" s="195" t="s">
        <v>920</v>
      </c>
      <c r="L43" s="195"/>
      <c r="M43" s="195"/>
    </row>
    <row r="44" spans="1:13" x14ac:dyDescent="0.25">
      <c r="A44" s="195">
        <v>43</v>
      </c>
      <c r="B44" s="195" t="s">
        <v>49</v>
      </c>
      <c r="C44" s="195" t="s">
        <v>97</v>
      </c>
      <c r="D44" s="195" t="s">
        <v>66</v>
      </c>
      <c r="E44" s="195" t="s">
        <v>1</v>
      </c>
      <c r="F44" s="195" t="s">
        <v>391</v>
      </c>
      <c r="G44" s="195" t="s">
        <v>1019</v>
      </c>
      <c r="H44" s="195" t="s">
        <v>294</v>
      </c>
      <c r="I44" s="195" t="s">
        <v>392</v>
      </c>
      <c r="J44" s="195" t="s">
        <v>289</v>
      </c>
      <c r="K44" s="195" t="s">
        <v>921</v>
      </c>
      <c r="L44" s="195"/>
      <c r="M44" s="195"/>
    </row>
    <row r="45" spans="1:13" x14ac:dyDescent="0.25">
      <c r="A45" s="195">
        <v>44</v>
      </c>
      <c r="B45" s="195" t="s">
        <v>361</v>
      </c>
      <c r="C45" s="195" t="s">
        <v>362</v>
      </c>
      <c r="D45" s="195" t="s">
        <v>0</v>
      </c>
      <c r="E45" s="195" t="s">
        <v>1</v>
      </c>
      <c r="F45" s="195" t="s">
        <v>886</v>
      </c>
      <c r="G45" s="195" t="s">
        <v>1019</v>
      </c>
      <c r="H45" s="195" t="s">
        <v>3</v>
      </c>
      <c r="I45" s="195" t="s">
        <v>861</v>
      </c>
      <c r="J45" s="195" t="s">
        <v>516</v>
      </c>
      <c r="K45" s="195" t="s">
        <v>896</v>
      </c>
      <c r="L45" s="195"/>
      <c r="M45" s="195"/>
    </row>
    <row r="46" spans="1:13" x14ac:dyDescent="0.25">
      <c r="A46" s="195">
        <v>45</v>
      </c>
      <c r="B46" s="195" t="s">
        <v>845</v>
      </c>
      <c r="C46" s="195" t="s">
        <v>846</v>
      </c>
      <c r="D46" s="195" t="s">
        <v>27</v>
      </c>
      <c r="E46" s="195" t="s">
        <v>28</v>
      </c>
      <c r="F46" s="195" t="s">
        <v>847</v>
      </c>
      <c r="G46" s="195" t="s">
        <v>1019</v>
      </c>
      <c r="H46" s="195" t="s">
        <v>294</v>
      </c>
      <c r="I46" s="195" t="s">
        <v>848</v>
      </c>
      <c r="J46" s="195" t="s">
        <v>289</v>
      </c>
      <c r="K46" s="195" t="s">
        <v>849</v>
      </c>
      <c r="L46" s="195"/>
      <c r="M46" s="195"/>
    </row>
    <row r="47" spans="1:13" x14ac:dyDescent="0.25">
      <c r="A47" s="195">
        <v>46</v>
      </c>
      <c r="B47" s="195" t="s">
        <v>766</v>
      </c>
      <c r="C47" s="195" t="s">
        <v>767</v>
      </c>
      <c r="D47" s="195" t="s">
        <v>577</v>
      </c>
      <c r="E47" s="195" t="s">
        <v>7</v>
      </c>
      <c r="F47" s="195" t="s">
        <v>768</v>
      </c>
      <c r="G47" s="195" t="s">
        <v>1469</v>
      </c>
      <c r="H47" s="195" t="s">
        <v>8</v>
      </c>
      <c r="I47" s="195" t="s">
        <v>769</v>
      </c>
      <c r="J47" s="195" t="s">
        <v>9</v>
      </c>
      <c r="K47" s="195" t="s">
        <v>770</v>
      </c>
      <c r="L47" s="195"/>
      <c r="M47" s="195"/>
    </row>
    <row r="48" spans="1:13" x14ac:dyDescent="0.25">
      <c r="A48" s="195">
        <v>47</v>
      </c>
      <c r="B48" s="195" t="s">
        <v>530</v>
      </c>
      <c r="C48" s="195" t="s">
        <v>531</v>
      </c>
      <c r="D48" s="195" t="s">
        <v>36</v>
      </c>
      <c r="E48" s="195" t="s">
        <v>1</v>
      </c>
      <c r="F48" s="195" t="s">
        <v>532</v>
      </c>
      <c r="G48" s="195" t="s">
        <v>1019</v>
      </c>
      <c r="H48" s="195" t="s">
        <v>294</v>
      </c>
      <c r="I48" s="195" t="s">
        <v>533</v>
      </c>
      <c r="J48" s="195" t="s">
        <v>516</v>
      </c>
      <c r="K48" s="195" t="s">
        <v>764</v>
      </c>
      <c r="L48" s="195"/>
      <c r="M48" s="195"/>
    </row>
    <row r="49" spans="1:13" x14ac:dyDescent="0.25">
      <c r="A49" s="195">
        <v>48</v>
      </c>
      <c r="B49" s="195" t="s">
        <v>651</v>
      </c>
      <c r="C49" s="195" t="s">
        <v>652</v>
      </c>
      <c r="D49" s="195" t="s">
        <v>653</v>
      </c>
      <c r="E49" s="195" t="s">
        <v>1</v>
      </c>
      <c r="F49" s="195" t="s">
        <v>654</v>
      </c>
      <c r="G49" s="195" t="s">
        <v>1019</v>
      </c>
      <c r="H49" s="195" t="s">
        <v>294</v>
      </c>
      <c r="I49" s="195" t="s">
        <v>655</v>
      </c>
      <c r="J49" s="195" t="s">
        <v>289</v>
      </c>
      <c r="K49" s="195" t="s">
        <v>656</v>
      </c>
      <c r="L49" s="195"/>
      <c r="M49" s="195"/>
    </row>
    <row r="50" spans="1:13" x14ac:dyDescent="0.25">
      <c r="A50" s="195">
        <v>49</v>
      </c>
      <c r="B50" s="195" t="s">
        <v>425</v>
      </c>
      <c r="C50" s="195" t="s">
        <v>426</v>
      </c>
      <c r="D50" s="195" t="s">
        <v>427</v>
      </c>
      <c r="E50" s="195" t="s">
        <v>28</v>
      </c>
      <c r="F50" s="195" t="s">
        <v>428</v>
      </c>
      <c r="G50" s="195" t="s">
        <v>1019</v>
      </c>
      <c r="H50" s="195" t="s">
        <v>287</v>
      </c>
      <c r="I50" s="195" t="s">
        <v>429</v>
      </c>
      <c r="J50" s="195" t="s">
        <v>289</v>
      </c>
      <c r="K50" s="195" t="s">
        <v>659</v>
      </c>
      <c r="L50" s="195"/>
      <c r="M50" s="195"/>
    </row>
    <row r="51" spans="1:13" x14ac:dyDescent="0.25">
      <c r="A51" s="195">
        <v>50</v>
      </c>
      <c r="B51" s="195" t="s">
        <v>608</v>
      </c>
      <c r="C51" s="195" t="s">
        <v>378</v>
      </c>
      <c r="D51" s="195" t="s">
        <v>27</v>
      </c>
      <c r="E51" s="195" t="s">
        <v>28</v>
      </c>
      <c r="F51" s="195" t="s">
        <v>609</v>
      </c>
      <c r="G51" s="195" t="s">
        <v>1019</v>
      </c>
      <c r="H51" s="195" t="s">
        <v>294</v>
      </c>
      <c r="I51" s="195" t="s">
        <v>610</v>
      </c>
      <c r="J51" s="195" t="s">
        <v>289</v>
      </c>
      <c r="K51" s="195" t="s">
        <v>663</v>
      </c>
      <c r="L51" s="195"/>
      <c r="M51" s="195"/>
    </row>
    <row r="52" spans="1:13" x14ac:dyDescent="0.25">
      <c r="A52" s="195">
        <v>51</v>
      </c>
      <c r="B52" s="195" t="s">
        <v>1467</v>
      </c>
      <c r="C52" s="195" t="s">
        <v>378</v>
      </c>
      <c r="D52" s="195"/>
      <c r="E52" s="195"/>
      <c r="F52" s="195" t="s">
        <v>572</v>
      </c>
      <c r="G52" s="195" t="s">
        <v>1019</v>
      </c>
      <c r="H52" s="195" t="s">
        <v>287</v>
      </c>
      <c r="I52" s="195" t="s">
        <v>573</v>
      </c>
      <c r="J52" s="195" t="s">
        <v>289</v>
      </c>
      <c r="K52" s="195" t="s">
        <v>665</v>
      </c>
      <c r="L52" s="195"/>
      <c r="M52" s="195"/>
    </row>
    <row r="53" spans="1:13" x14ac:dyDescent="0.25">
      <c r="A53" s="195">
        <v>52</v>
      </c>
      <c r="B53" s="195" t="s">
        <v>590</v>
      </c>
      <c r="C53" s="195" t="s">
        <v>591</v>
      </c>
      <c r="D53" s="195" t="s">
        <v>592</v>
      </c>
      <c r="E53" s="195" t="s">
        <v>43</v>
      </c>
      <c r="F53" s="195" t="s">
        <v>593</v>
      </c>
      <c r="G53" s="195" t="s">
        <v>1131</v>
      </c>
      <c r="H53" s="195" t="s">
        <v>30</v>
      </c>
      <c r="I53" s="195" t="s">
        <v>594</v>
      </c>
      <c r="J53" s="195" t="s">
        <v>32</v>
      </c>
      <c r="K53" s="195" t="s">
        <v>669</v>
      </c>
      <c r="L53" s="195"/>
      <c r="M53" s="195"/>
    </row>
    <row r="54" spans="1:13" x14ac:dyDescent="0.25">
      <c r="A54" s="195">
        <v>53</v>
      </c>
      <c r="B54" s="195" t="s">
        <v>566</v>
      </c>
      <c r="C54" s="195" t="s">
        <v>556</v>
      </c>
      <c r="D54" s="195" t="s">
        <v>0</v>
      </c>
      <c r="E54" s="195" t="s">
        <v>1</v>
      </c>
      <c r="F54" s="195" t="s">
        <v>557</v>
      </c>
      <c r="G54" s="195" t="s">
        <v>1019</v>
      </c>
      <c r="H54" s="195" t="s">
        <v>287</v>
      </c>
      <c r="I54" s="195" t="s">
        <v>558</v>
      </c>
      <c r="J54" s="195" t="s">
        <v>289</v>
      </c>
      <c r="K54" s="195" t="s">
        <v>673</v>
      </c>
      <c r="L54" s="195"/>
      <c r="M54" s="195"/>
    </row>
    <row r="55" spans="1:13" x14ac:dyDescent="0.25">
      <c r="A55" s="195">
        <v>54</v>
      </c>
      <c r="B55" s="195" t="s">
        <v>1468</v>
      </c>
      <c r="C55" s="195" t="s">
        <v>97</v>
      </c>
      <c r="D55" s="195"/>
      <c r="E55" s="195"/>
      <c r="F55" s="195" t="s">
        <v>540</v>
      </c>
      <c r="G55" s="195" t="s">
        <v>1019</v>
      </c>
      <c r="H55" s="195" t="s">
        <v>294</v>
      </c>
      <c r="I55" s="195" t="s">
        <v>541</v>
      </c>
      <c r="J55" s="195" t="s">
        <v>289</v>
      </c>
      <c r="K55" s="195" t="s">
        <v>677</v>
      </c>
      <c r="L55" s="195"/>
      <c r="M55" s="195"/>
    </row>
    <row r="56" spans="1:13" x14ac:dyDescent="0.25">
      <c r="A56" s="195">
        <v>55</v>
      </c>
      <c r="B56" s="195" t="s">
        <v>291</v>
      </c>
      <c r="C56" s="195" t="s">
        <v>292</v>
      </c>
      <c r="D56" s="195" t="s">
        <v>0</v>
      </c>
      <c r="E56" s="195" t="s">
        <v>1</v>
      </c>
      <c r="F56" s="195" t="s">
        <v>293</v>
      </c>
      <c r="G56" s="195" t="s">
        <v>1019</v>
      </c>
      <c r="H56" s="195" t="s">
        <v>294</v>
      </c>
      <c r="I56" s="195" t="s">
        <v>295</v>
      </c>
      <c r="J56" s="195" t="s">
        <v>289</v>
      </c>
      <c r="K56" s="195" t="s">
        <v>679</v>
      </c>
      <c r="L56" s="195"/>
      <c r="M56" s="195"/>
    </row>
    <row r="57" spans="1:13" x14ac:dyDescent="0.25">
      <c r="A57" s="195">
        <v>56</v>
      </c>
      <c r="B57" s="195" t="s">
        <v>311</v>
      </c>
      <c r="C57" s="195" t="s">
        <v>312</v>
      </c>
      <c r="D57" s="195" t="s">
        <v>313</v>
      </c>
      <c r="E57" s="195" t="s">
        <v>43</v>
      </c>
      <c r="F57" s="195" t="s">
        <v>314</v>
      </c>
      <c r="G57" s="195" t="s">
        <v>1019</v>
      </c>
      <c r="H57" s="195" t="s">
        <v>294</v>
      </c>
      <c r="I57" s="195" t="s">
        <v>315</v>
      </c>
      <c r="J57" s="195" t="s">
        <v>289</v>
      </c>
      <c r="K57" s="195" t="s">
        <v>683</v>
      </c>
      <c r="L57" s="195"/>
      <c r="M57" s="195"/>
    </row>
    <row r="58" spans="1:13" x14ac:dyDescent="0.25">
      <c r="A58" s="195">
        <v>57</v>
      </c>
      <c r="B58" s="195" t="s">
        <v>317</v>
      </c>
      <c r="C58" s="195" t="s">
        <v>279</v>
      </c>
      <c r="D58" s="195" t="s">
        <v>318</v>
      </c>
      <c r="E58" s="195" t="s">
        <v>28</v>
      </c>
      <c r="F58" s="195" t="s">
        <v>319</v>
      </c>
      <c r="G58" s="195" t="s">
        <v>1019</v>
      </c>
      <c r="H58" s="195" t="s">
        <v>287</v>
      </c>
      <c r="I58" s="195" t="s">
        <v>320</v>
      </c>
      <c r="J58" s="195" t="s">
        <v>289</v>
      </c>
      <c r="K58" s="195" t="s">
        <v>758</v>
      </c>
      <c r="L58" s="195"/>
      <c r="M58" s="195"/>
    </row>
    <row r="59" spans="1:13" x14ac:dyDescent="0.25">
      <c r="A59" s="195">
        <v>58</v>
      </c>
      <c r="B59" s="195" t="s">
        <v>333</v>
      </c>
      <c r="C59" s="195" t="s">
        <v>334</v>
      </c>
      <c r="D59" s="195" t="s">
        <v>335</v>
      </c>
      <c r="E59" s="195" t="s">
        <v>48</v>
      </c>
      <c r="F59" s="195" t="s">
        <v>336</v>
      </c>
      <c r="G59" s="195" t="s">
        <v>666</v>
      </c>
      <c r="H59" s="195" t="s">
        <v>287</v>
      </c>
      <c r="I59" s="195" t="s">
        <v>337</v>
      </c>
      <c r="J59" s="195" t="s">
        <v>289</v>
      </c>
      <c r="K59" s="195" t="s">
        <v>686</v>
      </c>
      <c r="L59" s="195"/>
      <c r="M59" s="195"/>
    </row>
    <row r="60" spans="1:13" x14ac:dyDescent="0.25">
      <c r="A60" s="195">
        <v>59</v>
      </c>
      <c r="B60" s="195" t="s">
        <v>355</v>
      </c>
      <c r="C60" s="195" t="s">
        <v>356</v>
      </c>
      <c r="D60" s="195" t="s">
        <v>0</v>
      </c>
      <c r="E60" s="195" t="s">
        <v>1</v>
      </c>
      <c r="F60" s="195" t="s">
        <v>357</v>
      </c>
      <c r="G60" s="195" t="s">
        <v>1019</v>
      </c>
      <c r="H60" s="195" t="s">
        <v>294</v>
      </c>
      <c r="I60" s="195" t="s">
        <v>358</v>
      </c>
      <c r="J60" s="195" t="s">
        <v>289</v>
      </c>
      <c r="K60" s="195" t="s">
        <v>690</v>
      </c>
      <c r="L60" s="195"/>
      <c r="M60" s="195"/>
    </row>
    <row r="61" spans="1:13" x14ac:dyDescent="0.25">
      <c r="A61" s="195">
        <v>60</v>
      </c>
      <c r="B61" s="195" t="s">
        <v>238</v>
      </c>
      <c r="C61" s="195" t="s">
        <v>239</v>
      </c>
      <c r="D61" s="195" t="s">
        <v>0</v>
      </c>
      <c r="E61" s="195" t="s">
        <v>1</v>
      </c>
      <c r="F61" s="195" t="s">
        <v>240</v>
      </c>
      <c r="G61" s="195" t="s">
        <v>1019</v>
      </c>
      <c r="H61" s="195" t="s">
        <v>3</v>
      </c>
      <c r="I61" s="195" t="s">
        <v>241</v>
      </c>
      <c r="J61" s="195" t="s">
        <v>53</v>
      </c>
      <c r="K61" s="195" t="s">
        <v>691</v>
      </c>
      <c r="L61" s="195"/>
      <c r="M61" s="195"/>
    </row>
    <row r="62" spans="1:13" x14ac:dyDescent="0.25">
      <c r="A62" s="195">
        <v>61</v>
      </c>
      <c r="B62" s="195" t="s">
        <v>137</v>
      </c>
      <c r="C62" s="195" t="s">
        <v>138</v>
      </c>
      <c r="D62" s="195" t="s">
        <v>0</v>
      </c>
      <c r="E62" s="195" t="s">
        <v>1</v>
      </c>
      <c r="F62" s="195" t="s">
        <v>139</v>
      </c>
      <c r="G62" s="195" t="s">
        <v>1019</v>
      </c>
      <c r="H62" s="195" t="s">
        <v>3</v>
      </c>
      <c r="I62" s="195" t="s">
        <v>140</v>
      </c>
      <c r="J62" s="195" t="s">
        <v>53</v>
      </c>
      <c r="K62" s="195" t="s">
        <v>699</v>
      </c>
      <c r="L62" s="195"/>
      <c r="M62" s="195"/>
    </row>
    <row r="63" spans="1:13" x14ac:dyDescent="0.25">
      <c r="A63" s="195">
        <v>62</v>
      </c>
      <c r="B63" s="195" t="s">
        <v>262</v>
      </c>
      <c r="C63" s="195" t="s">
        <v>399</v>
      </c>
      <c r="D63" s="195" t="s">
        <v>0</v>
      </c>
      <c r="E63" s="195" t="s">
        <v>1</v>
      </c>
      <c r="F63" s="195" t="s">
        <v>400</v>
      </c>
      <c r="G63" s="195" t="s">
        <v>1019</v>
      </c>
      <c r="H63" s="195" t="s">
        <v>294</v>
      </c>
      <c r="I63" s="195" t="s">
        <v>401</v>
      </c>
      <c r="J63" s="195" t="s">
        <v>289</v>
      </c>
      <c r="K63" s="195" t="s">
        <v>700</v>
      </c>
      <c r="L63" s="195"/>
      <c r="M63" s="195"/>
    </row>
    <row r="64" spans="1:13" x14ac:dyDescent="0.25">
      <c r="A64" s="195">
        <v>63</v>
      </c>
      <c r="B64" s="195" t="s">
        <v>403</v>
      </c>
      <c r="C64" s="195" t="s">
        <v>60</v>
      </c>
      <c r="D64" s="195" t="s">
        <v>27</v>
      </c>
      <c r="E64" s="195" t="s">
        <v>28</v>
      </c>
      <c r="F64" s="195" t="s">
        <v>404</v>
      </c>
      <c r="G64" s="195" t="s">
        <v>1019</v>
      </c>
      <c r="H64" s="195" t="s">
        <v>287</v>
      </c>
      <c r="I64" s="195" t="s">
        <v>405</v>
      </c>
      <c r="J64" s="195" t="s">
        <v>289</v>
      </c>
      <c r="K64" s="195" t="s">
        <v>701</v>
      </c>
      <c r="L64" s="195"/>
      <c r="M64" s="195"/>
    </row>
    <row r="65" spans="1:13" x14ac:dyDescent="0.25">
      <c r="A65" s="195">
        <v>64</v>
      </c>
      <c r="B65" s="195" t="s">
        <v>431</v>
      </c>
      <c r="C65" s="195" t="s">
        <v>172</v>
      </c>
      <c r="D65" s="195" t="s">
        <v>432</v>
      </c>
      <c r="E65" s="195" t="s">
        <v>28</v>
      </c>
      <c r="F65" s="195" t="s">
        <v>433</v>
      </c>
      <c r="G65" s="195" t="s">
        <v>1019</v>
      </c>
      <c r="H65" s="195" t="s">
        <v>294</v>
      </c>
      <c r="I65" s="195" t="s">
        <v>434</v>
      </c>
      <c r="J65" s="195" t="s">
        <v>289</v>
      </c>
      <c r="K65" s="195" t="s">
        <v>704</v>
      </c>
      <c r="L65" s="195"/>
      <c r="M65" s="195"/>
    </row>
    <row r="66" spans="1:13" x14ac:dyDescent="0.25">
      <c r="A66" s="195">
        <v>65</v>
      </c>
      <c r="B66" s="195" t="s">
        <v>165</v>
      </c>
      <c r="C66" s="195" t="s">
        <v>166</v>
      </c>
      <c r="D66" s="195" t="s">
        <v>27</v>
      </c>
      <c r="E66" s="195" t="s">
        <v>28</v>
      </c>
      <c r="F66" s="195" t="s">
        <v>167</v>
      </c>
      <c r="G66" s="195" t="s">
        <v>1019</v>
      </c>
      <c r="H66" s="195" t="s">
        <v>30</v>
      </c>
      <c r="I66" s="195" t="s">
        <v>168</v>
      </c>
      <c r="J66" s="195" t="s">
        <v>32</v>
      </c>
      <c r="K66" s="195" t="s">
        <v>712</v>
      </c>
      <c r="L66" s="195"/>
      <c r="M66" s="195"/>
    </row>
    <row r="67" spans="1:13" x14ac:dyDescent="0.25">
      <c r="A67" s="195">
        <v>66</v>
      </c>
      <c r="B67" s="195" t="s">
        <v>25</v>
      </c>
      <c r="C67" s="195" t="s">
        <v>26</v>
      </c>
      <c r="D67" s="195" t="s">
        <v>27</v>
      </c>
      <c r="E67" s="195" t="s">
        <v>28</v>
      </c>
      <c r="F67" s="195" t="s">
        <v>29</v>
      </c>
      <c r="G67" s="195" t="s">
        <v>1019</v>
      </c>
      <c r="H67" s="195" t="s">
        <v>30</v>
      </c>
      <c r="I67" s="195" t="s">
        <v>31</v>
      </c>
      <c r="J67" s="195" t="s">
        <v>32</v>
      </c>
      <c r="K67" s="195" t="s">
        <v>714</v>
      </c>
      <c r="L67" s="195"/>
      <c r="M67" s="195"/>
    </row>
    <row r="68" spans="1:13" x14ac:dyDescent="0.25">
      <c r="A68" s="195">
        <v>67</v>
      </c>
      <c r="B68" s="195" t="s">
        <v>467</v>
      </c>
      <c r="C68" s="195" t="s">
        <v>468</v>
      </c>
      <c r="D68" s="195" t="s">
        <v>0</v>
      </c>
      <c r="E68" s="195" t="s">
        <v>1</v>
      </c>
      <c r="F68" s="195" t="s">
        <v>469</v>
      </c>
      <c r="G68" s="195" t="s">
        <v>1257</v>
      </c>
      <c r="H68" s="195" t="s">
        <v>5</v>
      </c>
      <c r="I68" s="195" t="s">
        <v>470</v>
      </c>
      <c r="J68" s="195" t="s">
        <v>6</v>
      </c>
      <c r="K68" s="195" t="s">
        <v>720</v>
      </c>
      <c r="L68" s="195"/>
      <c r="M68" s="195"/>
    </row>
    <row r="69" spans="1:13" x14ac:dyDescent="0.25">
      <c r="A69" s="195">
        <v>68</v>
      </c>
      <c r="B69" s="195" t="s">
        <v>110</v>
      </c>
      <c r="C69" s="195" t="s">
        <v>111</v>
      </c>
      <c r="D69" s="195" t="s">
        <v>112</v>
      </c>
      <c r="E69" s="195" t="s">
        <v>43</v>
      </c>
      <c r="F69" s="195" t="s">
        <v>113</v>
      </c>
      <c r="G69" s="195" t="s">
        <v>1019</v>
      </c>
      <c r="H69" s="195" t="s">
        <v>3</v>
      </c>
      <c r="I69" s="195" t="s">
        <v>114</v>
      </c>
      <c r="J69" s="195" t="s">
        <v>53</v>
      </c>
      <c r="K69" s="195" t="s">
        <v>727</v>
      </c>
      <c r="L69" s="195"/>
      <c r="M69" s="195"/>
    </row>
    <row r="70" spans="1:13" x14ac:dyDescent="0.25">
      <c r="A70" s="195">
        <v>69</v>
      </c>
      <c r="B70" s="195" t="s">
        <v>120</v>
      </c>
      <c r="C70" s="195" t="s">
        <v>121</v>
      </c>
      <c r="D70" s="195" t="s">
        <v>122</v>
      </c>
      <c r="E70" s="195" t="s">
        <v>43</v>
      </c>
      <c r="F70" s="195" t="s">
        <v>123</v>
      </c>
      <c r="G70" s="195" t="s">
        <v>1019</v>
      </c>
      <c r="H70" s="195" t="s">
        <v>3</v>
      </c>
      <c r="I70" s="195" t="s">
        <v>124</v>
      </c>
      <c r="J70" s="195" t="s">
        <v>125</v>
      </c>
      <c r="K70" s="195" t="s">
        <v>728</v>
      </c>
      <c r="L70" s="195"/>
      <c r="M70" s="195"/>
    </row>
    <row r="71" spans="1:13" x14ac:dyDescent="0.25">
      <c r="A71" s="195">
        <v>70</v>
      </c>
      <c r="B71" s="195" t="s">
        <v>925</v>
      </c>
      <c r="C71" s="195" t="s">
        <v>926</v>
      </c>
      <c r="D71" s="195" t="s">
        <v>821</v>
      </c>
      <c r="E71" s="195" t="s">
        <v>822</v>
      </c>
      <c r="F71" s="195" t="s">
        <v>927</v>
      </c>
      <c r="G71" s="195" t="s">
        <v>1469</v>
      </c>
      <c r="H71" s="195" t="s">
        <v>8</v>
      </c>
      <c r="I71" s="195" t="s">
        <v>928</v>
      </c>
      <c r="J71" s="195" t="s">
        <v>9</v>
      </c>
      <c r="K71" s="195" t="s">
        <v>929</v>
      </c>
      <c r="L71" s="195"/>
      <c r="M71" s="195"/>
    </row>
    <row r="72" spans="1:13" x14ac:dyDescent="0.25">
      <c r="A72" s="195">
        <v>71</v>
      </c>
      <c r="B72" s="195" t="s">
        <v>811</v>
      </c>
      <c r="C72" s="195" t="s">
        <v>812</v>
      </c>
      <c r="D72" s="195" t="s">
        <v>813</v>
      </c>
      <c r="E72" s="195" t="s">
        <v>814</v>
      </c>
      <c r="F72" s="195" t="s">
        <v>815</v>
      </c>
      <c r="G72" s="195" t="s">
        <v>1469</v>
      </c>
      <c r="H72" s="195" t="s">
        <v>8</v>
      </c>
      <c r="I72" s="195" t="s">
        <v>817</v>
      </c>
      <c r="J72" s="195" t="s">
        <v>9</v>
      </c>
      <c r="K72" s="195" t="s">
        <v>818</v>
      </c>
      <c r="L72" s="195"/>
      <c r="M72" s="195"/>
    </row>
    <row r="73" spans="1:13" x14ac:dyDescent="0.25">
      <c r="A73" s="195">
        <v>72</v>
      </c>
      <c r="B73" s="195" t="s">
        <v>869</v>
      </c>
      <c r="C73" s="195" t="s">
        <v>870</v>
      </c>
      <c r="D73" s="195" t="s">
        <v>871</v>
      </c>
      <c r="E73" s="195" t="s">
        <v>198</v>
      </c>
      <c r="F73" s="195" t="s">
        <v>872</v>
      </c>
      <c r="G73" s="195" t="s">
        <v>1469</v>
      </c>
      <c r="H73" s="195" t="s">
        <v>8</v>
      </c>
      <c r="I73" s="195" t="s">
        <v>873</v>
      </c>
      <c r="J73" s="195" t="s">
        <v>9</v>
      </c>
      <c r="K73" s="195" t="s">
        <v>874</v>
      </c>
      <c r="L73" s="195"/>
      <c r="M73" s="195"/>
    </row>
    <row r="74" spans="1:13" x14ac:dyDescent="0.25">
      <c r="A74" s="195">
        <v>73</v>
      </c>
      <c r="B74" s="195" t="s">
        <v>819</v>
      </c>
      <c r="C74" s="195" t="s">
        <v>820</v>
      </c>
      <c r="D74" s="195" t="s">
        <v>821</v>
      </c>
      <c r="E74" s="195" t="s">
        <v>822</v>
      </c>
      <c r="F74" s="195" t="s">
        <v>823</v>
      </c>
      <c r="G74" s="195" t="s">
        <v>1469</v>
      </c>
      <c r="H74" s="195" t="s">
        <v>8</v>
      </c>
      <c r="I74" s="195" t="s">
        <v>824</v>
      </c>
      <c r="J74" s="195" t="s">
        <v>9</v>
      </c>
      <c r="K74" s="195" t="s">
        <v>825</v>
      </c>
      <c r="L74" s="195"/>
      <c r="M74" s="195"/>
    </row>
    <row r="75" spans="1:13" x14ac:dyDescent="0.25">
      <c r="A75" s="195">
        <v>74</v>
      </c>
      <c r="B75" s="195" t="s">
        <v>875</v>
      </c>
      <c r="C75" s="195" t="s">
        <v>876</v>
      </c>
      <c r="D75" s="195" t="s">
        <v>877</v>
      </c>
      <c r="E75" s="195" t="s">
        <v>878</v>
      </c>
      <c r="F75" s="195" t="s">
        <v>879</v>
      </c>
      <c r="G75" s="195" t="s">
        <v>1469</v>
      </c>
      <c r="H75" s="195" t="s">
        <v>8</v>
      </c>
      <c r="I75" s="195" t="s">
        <v>880</v>
      </c>
      <c r="J75" s="195" t="s">
        <v>9</v>
      </c>
      <c r="K75" s="195" t="s">
        <v>881</v>
      </c>
      <c r="L75" s="195"/>
      <c r="M75" s="195"/>
    </row>
    <row r="76" spans="1:13" x14ac:dyDescent="0.25">
      <c r="A76" s="195">
        <v>75</v>
      </c>
      <c r="B76" s="195" t="s">
        <v>797</v>
      </c>
      <c r="C76" s="195" t="s">
        <v>798</v>
      </c>
      <c r="D76" s="195" t="s">
        <v>799</v>
      </c>
      <c r="E76" s="195" t="s">
        <v>1</v>
      </c>
      <c r="F76" s="195" t="s">
        <v>800</v>
      </c>
      <c r="G76" s="195" t="s">
        <v>1469</v>
      </c>
      <c r="H76" s="195" t="s">
        <v>8</v>
      </c>
      <c r="I76" s="195" t="s">
        <v>801</v>
      </c>
      <c r="J76" s="195" t="s">
        <v>9</v>
      </c>
      <c r="K76" s="195" t="s">
        <v>802</v>
      </c>
      <c r="L76" s="195"/>
      <c r="M76" s="195"/>
    </row>
    <row r="77" spans="1:13" x14ac:dyDescent="0.25">
      <c r="A77" s="195">
        <v>76</v>
      </c>
      <c r="B77" s="195" t="s">
        <v>101</v>
      </c>
      <c r="C77" s="195" t="s">
        <v>102</v>
      </c>
      <c r="D77" s="195" t="s">
        <v>103</v>
      </c>
      <c r="E77" s="195" t="s">
        <v>43</v>
      </c>
      <c r="F77" s="195" t="s">
        <v>169</v>
      </c>
      <c r="G77" s="195" t="s">
        <v>1469</v>
      </c>
      <c r="H77" s="195" t="s">
        <v>8</v>
      </c>
      <c r="I77" s="195" t="s">
        <v>170</v>
      </c>
      <c r="J77" s="195" t="s">
        <v>9</v>
      </c>
      <c r="K77" s="195" t="s">
        <v>735</v>
      </c>
      <c r="L77" s="195"/>
      <c r="M77" s="195"/>
    </row>
    <row r="78" spans="1:13" x14ac:dyDescent="0.25">
      <c r="A78" s="195">
        <v>77</v>
      </c>
      <c r="B78" s="195" t="s">
        <v>179</v>
      </c>
      <c r="C78" s="195" t="s">
        <v>180</v>
      </c>
      <c r="D78" s="195" t="s">
        <v>181</v>
      </c>
      <c r="E78" s="195" t="s">
        <v>43</v>
      </c>
      <c r="F78" s="195" t="s">
        <v>182</v>
      </c>
      <c r="G78" s="195" t="s">
        <v>1469</v>
      </c>
      <c r="H78" s="195" t="s">
        <v>8</v>
      </c>
      <c r="I78" s="195" t="s">
        <v>183</v>
      </c>
      <c r="J78" s="195" t="s">
        <v>9</v>
      </c>
      <c r="K78" s="195" t="s">
        <v>738</v>
      </c>
      <c r="L78" s="195"/>
      <c r="M78" s="195"/>
    </row>
    <row r="79" spans="1:13" x14ac:dyDescent="0.25">
      <c r="A79" s="195">
        <v>78</v>
      </c>
      <c r="B79" s="195" t="s">
        <v>467</v>
      </c>
      <c r="C79" s="195" t="s">
        <v>468</v>
      </c>
      <c r="D79" s="195" t="s">
        <v>0</v>
      </c>
      <c r="E79" s="195" t="s">
        <v>1</v>
      </c>
      <c r="F79" s="195" t="s">
        <v>477</v>
      </c>
      <c r="G79" s="195" t="s">
        <v>1019</v>
      </c>
      <c r="H79" s="195" t="s">
        <v>30</v>
      </c>
      <c r="I79" s="195" t="s">
        <v>478</v>
      </c>
      <c r="J79" s="195" t="s">
        <v>32</v>
      </c>
      <c r="K79" s="195" t="s">
        <v>740</v>
      </c>
      <c r="L79" s="195"/>
      <c r="M79" s="195"/>
    </row>
    <row r="80" spans="1:13" x14ac:dyDescent="0.25">
      <c r="A80" s="195">
        <v>79</v>
      </c>
      <c r="B80" s="195" t="s">
        <v>54</v>
      </c>
      <c r="C80" s="195" t="s">
        <v>55</v>
      </c>
      <c r="D80" s="195" t="s">
        <v>0</v>
      </c>
      <c r="E80" s="195" t="s">
        <v>1</v>
      </c>
      <c r="F80" s="195" t="s">
        <v>480</v>
      </c>
      <c r="G80" s="195" t="s">
        <v>1050</v>
      </c>
      <c r="H80" s="195" t="s">
        <v>473</v>
      </c>
      <c r="I80" s="195" t="s">
        <v>481</v>
      </c>
      <c r="J80" s="195" t="s">
        <v>475</v>
      </c>
      <c r="K80" s="195" t="s">
        <v>744</v>
      </c>
      <c r="L80" s="195"/>
      <c r="M80" s="195"/>
    </row>
    <row r="81" spans="1:13" x14ac:dyDescent="0.25">
      <c r="A81" s="195">
        <v>80</v>
      </c>
      <c r="B81" s="195" t="s">
        <v>206</v>
      </c>
      <c r="C81" s="195" t="s">
        <v>207</v>
      </c>
      <c r="D81" s="195" t="s">
        <v>173</v>
      </c>
      <c r="E81" s="195" t="s">
        <v>43</v>
      </c>
      <c r="F81" s="195" t="s">
        <v>208</v>
      </c>
      <c r="G81" s="195" t="s">
        <v>1019</v>
      </c>
      <c r="H81" s="195" t="s">
        <v>3</v>
      </c>
      <c r="I81" s="195" t="s">
        <v>209</v>
      </c>
      <c r="J81" s="195" t="s">
        <v>53</v>
      </c>
      <c r="K81" s="195" t="s">
        <v>745</v>
      </c>
      <c r="L81" s="195"/>
      <c r="M81" s="195"/>
    </row>
    <row r="82" spans="1:13" x14ac:dyDescent="0.25">
      <c r="A82" s="195">
        <v>81</v>
      </c>
      <c r="B82" s="195" t="s">
        <v>224</v>
      </c>
      <c r="C82" s="195" t="s">
        <v>225</v>
      </c>
      <c r="D82" s="195" t="s">
        <v>0</v>
      </c>
      <c r="E82" s="195" t="s">
        <v>1</v>
      </c>
      <c r="F82" s="195" t="s">
        <v>226</v>
      </c>
      <c r="G82" s="195" t="s">
        <v>1019</v>
      </c>
      <c r="H82" s="195" t="s">
        <v>3</v>
      </c>
      <c r="I82" s="195" t="s">
        <v>227</v>
      </c>
      <c r="J82" s="195" t="s">
        <v>53</v>
      </c>
      <c r="K82" s="195" t="s">
        <v>748</v>
      </c>
      <c r="L82" s="195"/>
      <c r="M82" s="195"/>
    </row>
    <row r="83" spans="1:13" x14ac:dyDescent="0.25">
      <c r="A83" s="195">
        <v>82</v>
      </c>
      <c r="B83" s="195" t="s">
        <v>54</v>
      </c>
      <c r="C83" s="195" t="s">
        <v>55</v>
      </c>
      <c r="D83" s="195" t="s">
        <v>0</v>
      </c>
      <c r="E83" s="195" t="s">
        <v>1</v>
      </c>
      <c r="F83" s="195" t="s">
        <v>229</v>
      </c>
      <c r="G83" s="195" t="s">
        <v>1019</v>
      </c>
      <c r="H83" s="195" t="s">
        <v>3</v>
      </c>
      <c r="I83" s="195" t="s">
        <v>230</v>
      </c>
      <c r="J83" s="195" t="s">
        <v>53</v>
      </c>
      <c r="K83" s="195" t="s">
        <v>749</v>
      </c>
      <c r="L83" s="195"/>
      <c r="M83" s="195"/>
    </row>
    <row r="84" spans="1:13" x14ac:dyDescent="0.25">
      <c r="A84" s="195">
        <v>83</v>
      </c>
      <c r="B84" s="195" t="s">
        <v>278</v>
      </c>
      <c r="C84" s="195" t="s">
        <v>279</v>
      </c>
      <c r="D84" s="195" t="s">
        <v>66</v>
      </c>
      <c r="E84" s="195" t="s">
        <v>1</v>
      </c>
      <c r="F84" s="195" t="s">
        <v>280</v>
      </c>
      <c r="G84" s="195" t="s">
        <v>1019</v>
      </c>
      <c r="H84" s="195" t="s">
        <v>3</v>
      </c>
      <c r="I84" s="195" t="s">
        <v>281</v>
      </c>
      <c r="J84" s="195" t="s">
        <v>53</v>
      </c>
      <c r="K84" s="195" t="s">
        <v>756</v>
      </c>
      <c r="L84" s="195"/>
      <c r="M84" s="195"/>
    </row>
    <row r="85" spans="1:13" x14ac:dyDescent="0.25">
      <c r="L85" s="195"/>
      <c r="M85" s="195"/>
    </row>
    <row r="86" spans="1:13" x14ac:dyDescent="0.25">
      <c r="L86" s="195"/>
      <c r="M86" s="19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opLeftCell="A55" workbookViewId="0">
      <selection activeCell="G27" sqref="G27"/>
    </sheetView>
  </sheetViews>
  <sheetFormatPr defaultRowHeight="15" x14ac:dyDescent="0.25"/>
  <sheetData>
    <row r="1" spans="1:2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23" x14ac:dyDescent="0.25">
      <c r="A2">
        <v>1</v>
      </c>
      <c r="B2" s="176" t="s">
        <v>1491</v>
      </c>
      <c r="C2" s="176" t="s">
        <v>97</v>
      </c>
      <c r="D2" s="176" t="s">
        <v>0</v>
      </c>
      <c r="E2" s="176" t="s">
        <v>1</v>
      </c>
      <c r="F2" s="176" t="s">
        <v>1492</v>
      </c>
      <c r="G2" s="176" t="s">
        <v>960</v>
      </c>
      <c r="H2" s="176" t="s">
        <v>1013</v>
      </c>
      <c r="I2" s="176" t="s">
        <v>1493</v>
      </c>
      <c r="J2" s="176" t="s">
        <v>960</v>
      </c>
      <c r="K2" s="176" t="s">
        <v>1501</v>
      </c>
      <c r="L2" s="176"/>
      <c r="M2" s="176"/>
    </row>
    <row r="3" spans="1:23" x14ac:dyDescent="0.25">
      <c r="A3">
        <v>2</v>
      </c>
      <c r="B3" s="176" t="s">
        <v>50</v>
      </c>
      <c r="C3" s="176" t="s">
        <v>51</v>
      </c>
      <c r="D3" s="176" t="s">
        <v>52</v>
      </c>
      <c r="E3" s="176" t="s">
        <v>43</v>
      </c>
      <c r="F3" s="176" t="s">
        <v>94</v>
      </c>
      <c r="G3" s="176" t="s">
        <v>1136</v>
      </c>
      <c r="H3" s="176" t="s">
        <v>5</v>
      </c>
      <c r="I3" s="176" t="s">
        <v>95</v>
      </c>
      <c r="J3" s="176" t="s">
        <v>6</v>
      </c>
      <c r="K3" s="176" t="s">
        <v>1502</v>
      </c>
      <c r="L3" s="176"/>
      <c r="M3" s="176"/>
    </row>
    <row r="4" spans="1:23" x14ac:dyDescent="0.25">
      <c r="A4" s="176">
        <v>3</v>
      </c>
      <c r="B4" s="176" t="s">
        <v>1503</v>
      </c>
      <c r="C4" s="176" t="s">
        <v>833</v>
      </c>
      <c r="D4" s="176" t="s">
        <v>1504</v>
      </c>
      <c r="E4" s="176" t="s">
        <v>1505</v>
      </c>
      <c r="F4" s="176" t="s">
        <v>1506</v>
      </c>
      <c r="G4" s="176" t="s">
        <v>1507</v>
      </c>
      <c r="H4" s="176" t="s">
        <v>1013</v>
      </c>
      <c r="I4" s="176" t="s">
        <v>1508</v>
      </c>
      <c r="J4" s="176" t="s">
        <v>960</v>
      </c>
      <c r="K4" s="176" t="s">
        <v>1509</v>
      </c>
      <c r="L4" s="176"/>
      <c r="M4" s="176"/>
      <c r="N4" s="184"/>
      <c r="O4" s="184"/>
      <c r="P4" s="184"/>
      <c r="Q4" s="184"/>
      <c r="R4" s="184"/>
      <c r="S4" s="184"/>
      <c r="T4" s="184"/>
      <c r="W4" s="184"/>
    </row>
    <row r="5" spans="1:23" x14ac:dyDescent="0.25">
      <c r="A5" s="176">
        <v>4</v>
      </c>
      <c r="B5" s="176" t="s">
        <v>15</v>
      </c>
      <c r="C5" s="176" t="s">
        <v>16</v>
      </c>
      <c r="D5" s="176" t="s">
        <v>17</v>
      </c>
      <c r="E5" s="176" t="s">
        <v>7</v>
      </c>
      <c r="F5" s="176" t="s">
        <v>18</v>
      </c>
      <c r="G5" s="176" t="s">
        <v>1469</v>
      </c>
      <c r="H5" s="176" t="s">
        <v>5</v>
      </c>
      <c r="I5" s="176" t="s">
        <v>19</v>
      </c>
      <c r="J5" s="176" t="s">
        <v>6</v>
      </c>
      <c r="K5" s="176" t="s">
        <v>1495</v>
      </c>
      <c r="L5" s="176"/>
      <c r="M5" s="176"/>
    </row>
    <row r="6" spans="1:23" x14ac:dyDescent="0.25">
      <c r="A6" s="176">
        <v>5</v>
      </c>
      <c r="B6" s="176" t="s">
        <v>366</v>
      </c>
      <c r="C6" s="176" t="s">
        <v>367</v>
      </c>
      <c r="D6" s="176" t="s">
        <v>368</v>
      </c>
      <c r="E6" s="176" t="s">
        <v>43</v>
      </c>
      <c r="F6" s="176" t="s">
        <v>395</v>
      </c>
      <c r="G6" s="176" t="s">
        <v>1469</v>
      </c>
      <c r="H6" s="176" t="s">
        <v>5</v>
      </c>
      <c r="I6" s="176" t="s">
        <v>396</v>
      </c>
      <c r="J6" s="176" t="s">
        <v>6</v>
      </c>
      <c r="K6" s="176" t="s">
        <v>1496</v>
      </c>
      <c r="L6" s="176"/>
      <c r="M6" s="176"/>
    </row>
    <row r="7" spans="1:23" x14ac:dyDescent="0.25">
      <c r="A7" s="176">
        <v>6</v>
      </c>
      <c r="B7" s="176" t="s">
        <v>174</v>
      </c>
      <c r="C7" s="176" t="s">
        <v>175</v>
      </c>
      <c r="D7" s="176" t="s">
        <v>0</v>
      </c>
      <c r="E7" s="176" t="s">
        <v>1</v>
      </c>
      <c r="F7" s="176" t="s">
        <v>472</v>
      </c>
      <c r="G7" s="176" t="s">
        <v>1050</v>
      </c>
      <c r="H7" s="176" t="s">
        <v>473</v>
      </c>
      <c r="I7" s="176" t="s">
        <v>474</v>
      </c>
      <c r="J7" s="176" t="s">
        <v>475</v>
      </c>
      <c r="K7" s="176" t="s">
        <v>1476</v>
      </c>
      <c r="L7" s="176"/>
      <c r="M7" s="176"/>
    </row>
    <row r="8" spans="1:23" x14ac:dyDescent="0.25">
      <c r="A8" s="176">
        <v>7</v>
      </c>
      <c r="B8" s="176" t="s">
        <v>174</v>
      </c>
      <c r="C8" s="176" t="s">
        <v>175</v>
      </c>
      <c r="D8" s="176" t="s">
        <v>0</v>
      </c>
      <c r="E8" s="176" t="s">
        <v>1</v>
      </c>
      <c r="F8" s="176" t="s">
        <v>176</v>
      </c>
      <c r="G8" s="176" t="s">
        <v>1469</v>
      </c>
      <c r="H8" s="176" t="s">
        <v>8</v>
      </c>
      <c r="I8" s="176" t="s">
        <v>177</v>
      </c>
      <c r="J8" s="176" t="s">
        <v>9</v>
      </c>
      <c r="K8" s="176" t="s">
        <v>1477</v>
      </c>
      <c r="L8" s="176"/>
      <c r="M8" s="176"/>
    </row>
    <row r="9" spans="1:23" x14ac:dyDescent="0.25">
      <c r="A9" s="176">
        <v>8</v>
      </c>
      <c r="B9" s="176" t="s">
        <v>174</v>
      </c>
      <c r="C9" s="176" t="s">
        <v>175</v>
      </c>
      <c r="D9" s="176" t="s">
        <v>0</v>
      </c>
      <c r="E9" s="176" t="s">
        <v>1</v>
      </c>
      <c r="F9" s="176" t="s">
        <v>1232</v>
      </c>
      <c r="G9" s="176" t="s">
        <v>1469</v>
      </c>
      <c r="H9" s="176" t="s">
        <v>1013</v>
      </c>
      <c r="I9" s="176" t="s">
        <v>1234</v>
      </c>
      <c r="J9" s="176" t="s">
        <v>960</v>
      </c>
      <c r="K9" s="176" t="s">
        <v>1478</v>
      </c>
      <c r="L9" s="176"/>
      <c r="M9" s="176"/>
    </row>
    <row r="10" spans="1:23" x14ac:dyDescent="0.25">
      <c r="A10" s="176">
        <v>9</v>
      </c>
      <c r="B10" s="176" t="s">
        <v>1479</v>
      </c>
      <c r="C10" s="176" t="s">
        <v>1480</v>
      </c>
      <c r="D10" s="176" t="s">
        <v>1481</v>
      </c>
      <c r="E10" s="176" t="s">
        <v>601</v>
      </c>
      <c r="F10" s="176" t="s">
        <v>1482</v>
      </c>
      <c r="G10" s="176" t="s">
        <v>1469</v>
      </c>
      <c r="H10" s="176" t="s">
        <v>1013</v>
      </c>
      <c r="I10" s="176" t="s">
        <v>1483</v>
      </c>
      <c r="J10" s="176" t="s">
        <v>960</v>
      </c>
      <c r="K10" s="176" t="s">
        <v>1484</v>
      </c>
      <c r="L10" s="176"/>
      <c r="M10" s="176"/>
    </row>
    <row r="11" spans="1:23" x14ac:dyDescent="0.25">
      <c r="A11" s="176">
        <v>10</v>
      </c>
      <c r="B11" s="176" t="s">
        <v>268</v>
      </c>
      <c r="C11" s="176" t="s">
        <v>269</v>
      </c>
      <c r="D11" s="176" t="s">
        <v>66</v>
      </c>
      <c r="E11" s="176" t="s">
        <v>1</v>
      </c>
      <c r="F11" s="176" t="s">
        <v>270</v>
      </c>
      <c r="G11" s="176" t="s">
        <v>1019</v>
      </c>
      <c r="H11" s="176" t="s">
        <v>3</v>
      </c>
      <c r="I11" s="176" t="s">
        <v>271</v>
      </c>
      <c r="J11" s="176" t="s">
        <v>53</v>
      </c>
      <c r="K11" s="176" t="s">
        <v>1466</v>
      </c>
      <c r="L11" s="176"/>
      <c r="M11" s="176"/>
    </row>
    <row r="12" spans="1:23" x14ac:dyDescent="0.25">
      <c r="A12" s="176">
        <v>11</v>
      </c>
      <c r="B12" s="176" t="s">
        <v>803</v>
      </c>
      <c r="C12" s="176" t="s">
        <v>804</v>
      </c>
      <c r="D12" s="176" t="s">
        <v>17</v>
      </c>
      <c r="E12" s="176" t="s">
        <v>7</v>
      </c>
      <c r="F12" s="176" t="s">
        <v>1121</v>
      </c>
      <c r="G12" s="176" t="s">
        <v>1469</v>
      </c>
      <c r="H12" s="176" t="s">
        <v>1013</v>
      </c>
      <c r="I12" s="176" t="s">
        <v>1122</v>
      </c>
      <c r="J12" s="176" t="s">
        <v>960</v>
      </c>
      <c r="K12" s="176" t="s">
        <v>1465</v>
      </c>
      <c r="L12" s="176"/>
      <c r="M12" s="176"/>
    </row>
    <row r="13" spans="1:23" x14ac:dyDescent="0.25">
      <c r="A13" s="176">
        <v>12</v>
      </c>
      <c r="B13" s="176" t="s">
        <v>1458</v>
      </c>
      <c r="C13" s="176" t="s">
        <v>1459</v>
      </c>
      <c r="D13" s="176" t="s">
        <v>42</v>
      </c>
      <c r="E13" s="176" t="s">
        <v>43</v>
      </c>
      <c r="F13" s="176" t="s">
        <v>1460</v>
      </c>
      <c r="G13" s="176" t="s">
        <v>1469</v>
      </c>
      <c r="H13" s="176" t="s">
        <v>1013</v>
      </c>
      <c r="I13" s="176" t="s">
        <v>1461</v>
      </c>
      <c r="J13" s="176" t="s">
        <v>960</v>
      </c>
      <c r="K13" s="176" t="s">
        <v>1462</v>
      </c>
      <c r="L13" s="176"/>
      <c r="M13" s="176"/>
    </row>
    <row r="14" spans="1:23" x14ac:dyDescent="0.25">
      <c r="A14" s="176">
        <v>13</v>
      </c>
      <c r="B14" s="176" t="s">
        <v>366</v>
      </c>
      <c r="C14" s="176" t="s">
        <v>367</v>
      </c>
      <c r="D14" s="176" t="s">
        <v>368</v>
      </c>
      <c r="E14" s="176" t="s">
        <v>43</v>
      </c>
      <c r="F14" s="176" t="s">
        <v>369</v>
      </c>
      <c r="G14" s="176" t="s">
        <v>1019</v>
      </c>
      <c r="H14" s="176" t="s">
        <v>294</v>
      </c>
      <c r="I14" s="176" t="s">
        <v>370</v>
      </c>
      <c r="J14" s="176" t="s">
        <v>289</v>
      </c>
      <c r="K14" s="176" t="s">
        <v>1240</v>
      </c>
      <c r="L14" s="176"/>
      <c r="M14" s="176"/>
    </row>
    <row r="15" spans="1:23" x14ac:dyDescent="0.25">
      <c r="A15" s="176">
        <v>14</v>
      </c>
      <c r="B15" s="176" t="s">
        <v>366</v>
      </c>
      <c r="C15" s="176" t="s">
        <v>367</v>
      </c>
      <c r="D15" s="176" t="s">
        <v>368</v>
      </c>
      <c r="E15" s="176" t="s">
        <v>43</v>
      </c>
      <c r="F15" s="176" t="s">
        <v>1100</v>
      </c>
      <c r="G15" s="176" t="s">
        <v>1469</v>
      </c>
      <c r="H15" s="176" t="s">
        <v>1013</v>
      </c>
      <c r="I15" s="176" t="s">
        <v>1101</v>
      </c>
      <c r="J15" s="176" t="s">
        <v>960</v>
      </c>
      <c r="K15" s="176" t="s">
        <v>1258</v>
      </c>
      <c r="L15" s="176"/>
      <c r="M15" s="176"/>
    </row>
    <row r="16" spans="1:23" x14ac:dyDescent="0.25">
      <c r="A16" s="176">
        <v>15</v>
      </c>
      <c r="B16" s="176" t="s">
        <v>1215</v>
      </c>
      <c r="C16" s="176" t="s">
        <v>1216</v>
      </c>
      <c r="D16" s="176" t="s">
        <v>0</v>
      </c>
      <c r="E16" s="176" t="s">
        <v>1</v>
      </c>
      <c r="F16" s="176" t="s">
        <v>1218</v>
      </c>
      <c r="G16" s="176" t="s">
        <v>1469</v>
      </c>
      <c r="H16" s="176" t="s">
        <v>1013</v>
      </c>
      <c r="I16" s="176" t="s">
        <v>1219</v>
      </c>
      <c r="J16" s="176" t="s">
        <v>960</v>
      </c>
      <c r="K16" s="176" t="s">
        <v>1242</v>
      </c>
      <c r="L16" s="176"/>
      <c r="M16" s="176"/>
    </row>
    <row r="17" spans="1:13" x14ac:dyDescent="0.25">
      <c r="A17" s="176">
        <v>16</v>
      </c>
      <c r="B17" s="176" t="s">
        <v>1194</v>
      </c>
      <c r="C17" s="176" t="s">
        <v>1195</v>
      </c>
      <c r="D17" s="176" t="s">
        <v>1196</v>
      </c>
      <c r="E17" s="176" t="s">
        <v>28</v>
      </c>
      <c r="F17" s="176" t="s">
        <v>1197</v>
      </c>
      <c r="G17" s="176" t="s">
        <v>1469</v>
      </c>
      <c r="H17" s="176" t="s">
        <v>1013</v>
      </c>
      <c r="I17" s="176" t="s">
        <v>1198</v>
      </c>
      <c r="J17" s="176" t="s">
        <v>960</v>
      </c>
      <c r="K17" s="176" t="s">
        <v>1214</v>
      </c>
      <c r="L17" s="176"/>
      <c r="M17" s="176"/>
    </row>
    <row r="18" spans="1:13" x14ac:dyDescent="0.25">
      <c r="A18" s="176">
        <v>17</v>
      </c>
      <c r="B18" s="176" t="s">
        <v>117</v>
      </c>
      <c r="C18" s="176" t="s">
        <v>1210</v>
      </c>
      <c r="D18" s="176" t="s">
        <v>648</v>
      </c>
      <c r="E18" s="176" t="s">
        <v>1</v>
      </c>
      <c r="F18" s="176" t="s">
        <v>1211</v>
      </c>
      <c r="G18" s="176" t="s">
        <v>1019</v>
      </c>
      <c r="H18" s="176" t="s">
        <v>3</v>
      </c>
      <c r="I18" s="176" t="s">
        <v>1212</v>
      </c>
      <c r="J18" s="176" t="s">
        <v>53</v>
      </c>
      <c r="K18" s="176" t="s">
        <v>1213</v>
      </c>
      <c r="L18" s="176"/>
      <c r="M18" s="176"/>
    </row>
    <row r="19" spans="1:13" x14ac:dyDescent="0.25">
      <c r="A19" s="176">
        <v>18</v>
      </c>
      <c r="B19" s="176" t="s">
        <v>116</v>
      </c>
      <c r="C19" s="176" t="s">
        <v>117</v>
      </c>
      <c r="D19" s="176" t="s">
        <v>648</v>
      </c>
      <c r="E19" s="176" t="s">
        <v>1</v>
      </c>
      <c r="F19" s="176" t="s">
        <v>118</v>
      </c>
      <c r="G19" s="176" t="s">
        <v>1019</v>
      </c>
      <c r="H19" s="176" t="s">
        <v>3</v>
      </c>
      <c r="I19" s="176" t="s">
        <v>119</v>
      </c>
      <c r="J19" s="176" t="s">
        <v>53</v>
      </c>
      <c r="K19" s="176" t="s">
        <v>1167</v>
      </c>
      <c r="L19" s="176"/>
      <c r="M19" s="176"/>
    </row>
    <row r="20" spans="1:13" x14ac:dyDescent="0.25">
      <c r="A20" s="176">
        <v>19</v>
      </c>
      <c r="B20" s="176" t="s">
        <v>196</v>
      </c>
      <c r="C20" s="176" t="s">
        <v>104</v>
      </c>
      <c r="D20" s="176" t="s">
        <v>197</v>
      </c>
      <c r="E20" s="176" t="s">
        <v>198</v>
      </c>
      <c r="F20" s="176" t="s">
        <v>1168</v>
      </c>
      <c r="G20" s="176" t="s">
        <v>1469</v>
      </c>
      <c r="H20" s="176" t="s">
        <v>1013</v>
      </c>
      <c r="I20" s="176" t="s">
        <v>1169</v>
      </c>
      <c r="J20" s="176" t="s">
        <v>960</v>
      </c>
      <c r="K20" s="176" t="s">
        <v>1170</v>
      </c>
      <c r="L20" s="176"/>
      <c r="M20" s="176"/>
    </row>
    <row r="21" spans="1:13" x14ac:dyDescent="0.25">
      <c r="A21" s="176">
        <v>20</v>
      </c>
      <c r="B21" s="176" t="s">
        <v>1176</v>
      </c>
      <c r="C21" s="176" t="s">
        <v>1177</v>
      </c>
      <c r="D21" s="176" t="s">
        <v>173</v>
      </c>
      <c r="E21" s="176" t="s">
        <v>43</v>
      </c>
      <c r="F21" s="176" t="s">
        <v>1178</v>
      </c>
      <c r="G21" s="176" t="s">
        <v>1469</v>
      </c>
      <c r="H21" s="176" t="s">
        <v>1013</v>
      </c>
      <c r="I21" s="176" t="s">
        <v>1179</v>
      </c>
      <c r="J21" s="176" t="s">
        <v>960</v>
      </c>
      <c r="K21" s="176" t="s">
        <v>1180</v>
      </c>
      <c r="L21" s="176"/>
      <c r="M21" s="176"/>
    </row>
    <row r="22" spans="1:13" x14ac:dyDescent="0.25">
      <c r="A22" s="176">
        <v>21</v>
      </c>
      <c r="B22" s="176" t="s">
        <v>1181</v>
      </c>
      <c r="C22" s="176" t="s">
        <v>1182</v>
      </c>
      <c r="D22" s="176" t="s">
        <v>1183</v>
      </c>
      <c r="E22" s="176" t="s">
        <v>48</v>
      </c>
      <c r="F22" s="176" t="s">
        <v>1184</v>
      </c>
      <c r="G22" s="176" t="s">
        <v>1469</v>
      </c>
      <c r="H22" s="176" t="s">
        <v>1013</v>
      </c>
      <c r="I22" s="176" t="s">
        <v>1185</v>
      </c>
      <c r="J22" s="176" t="s">
        <v>960</v>
      </c>
      <c r="K22" s="176" t="s">
        <v>1186</v>
      </c>
      <c r="L22" s="176"/>
      <c r="M22" s="176"/>
    </row>
    <row r="23" spans="1:13" x14ac:dyDescent="0.25">
      <c r="A23" s="176">
        <v>22</v>
      </c>
      <c r="B23" s="176" t="s">
        <v>1187</v>
      </c>
      <c r="C23" s="176" t="s">
        <v>1188</v>
      </c>
      <c r="D23" s="176" t="s">
        <v>1189</v>
      </c>
      <c r="E23" s="176" t="s">
        <v>43</v>
      </c>
      <c r="F23" s="176" t="s">
        <v>1190</v>
      </c>
      <c r="G23" s="176" t="s">
        <v>1469</v>
      </c>
      <c r="H23" s="176" t="s">
        <v>1013</v>
      </c>
      <c r="I23" s="176" t="s">
        <v>1191</v>
      </c>
      <c r="J23" s="176" t="s">
        <v>960</v>
      </c>
      <c r="K23" s="176" t="s">
        <v>1192</v>
      </c>
      <c r="L23" s="176"/>
      <c r="M23" s="176"/>
    </row>
    <row r="24" spans="1:13" x14ac:dyDescent="0.25">
      <c r="A24" s="176">
        <v>23</v>
      </c>
      <c r="B24" s="176" t="s">
        <v>262</v>
      </c>
      <c r="C24" s="176" t="s">
        <v>1141</v>
      </c>
      <c r="D24" s="176" t="s">
        <v>1142</v>
      </c>
      <c r="E24" s="176" t="s">
        <v>1</v>
      </c>
      <c r="F24" s="176" t="s">
        <v>1143</v>
      </c>
      <c r="G24" s="176" t="s">
        <v>1469</v>
      </c>
      <c r="H24" s="176" t="s">
        <v>1013</v>
      </c>
      <c r="I24" s="176" t="s">
        <v>1144</v>
      </c>
      <c r="J24" s="176" t="s">
        <v>960</v>
      </c>
      <c r="K24" s="176" t="s">
        <v>1145</v>
      </c>
      <c r="L24" s="176"/>
      <c r="M24" s="176"/>
    </row>
    <row r="25" spans="1:13" x14ac:dyDescent="0.25">
      <c r="A25" s="176">
        <v>24</v>
      </c>
      <c r="B25" s="176" t="s">
        <v>1146</v>
      </c>
      <c r="C25" s="176" t="s">
        <v>1147</v>
      </c>
      <c r="D25" s="176" t="s">
        <v>1142</v>
      </c>
      <c r="E25" s="176" t="s">
        <v>1</v>
      </c>
      <c r="F25" s="176" t="s">
        <v>1148</v>
      </c>
      <c r="G25" s="176" t="s">
        <v>1469</v>
      </c>
      <c r="H25" s="176" t="s">
        <v>1013</v>
      </c>
      <c r="I25" s="176" t="s">
        <v>1149</v>
      </c>
      <c r="J25" s="176" t="s">
        <v>960</v>
      </c>
      <c r="K25" s="176" t="s">
        <v>1150</v>
      </c>
      <c r="L25" s="176"/>
      <c r="M25" s="176"/>
    </row>
    <row r="26" spans="1:13" x14ac:dyDescent="0.25">
      <c r="A26" s="176">
        <v>25</v>
      </c>
      <c r="B26" s="176" t="s">
        <v>50</v>
      </c>
      <c r="C26" s="176" t="s">
        <v>51</v>
      </c>
      <c r="D26" s="176" t="s">
        <v>52</v>
      </c>
      <c r="E26" s="176" t="s">
        <v>43</v>
      </c>
      <c r="F26" s="176" t="s">
        <v>1085</v>
      </c>
      <c r="G26" s="176" t="s">
        <v>1469</v>
      </c>
      <c r="H26" s="176" t="s">
        <v>1013</v>
      </c>
      <c r="I26" s="176" t="s">
        <v>1086</v>
      </c>
      <c r="J26" s="176" t="s">
        <v>960</v>
      </c>
      <c r="K26" s="176" t="s">
        <v>1087</v>
      </c>
      <c r="L26" s="176"/>
      <c r="M26" s="176"/>
    </row>
    <row r="27" spans="1:13" x14ac:dyDescent="0.25">
      <c r="A27" s="176">
        <v>26</v>
      </c>
      <c r="B27" s="176" t="s">
        <v>196</v>
      </c>
      <c r="C27" s="176" t="s">
        <v>104</v>
      </c>
      <c r="D27" s="176" t="s">
        <v>197</v>
      </c>
      <c r="E27" s="176" t="s">
        <v>198</v>
      </c>
      <c r="F27" s="176" t="s">
        <v>1107</v>
      </c>
      <c r="G27" s="176" t="s">
        <v>1469</v>
      </c>
      <c r="H27" s="176" t="s">
        <v>1013</v>
      </c>
      <c r="I27" s="176" t="s">
        <v>1108</v>
      </c>
      <c r="J27" s="176" t="s">
        <v>960</v>
      </c>
      <c r="K27" s="176" t="s">
        <v>1109</v>
      </c>
      <c r="L27" s="176"/>
      <c r="M27" s="176"/>
    </row>
    <row r="28" spans="1:13" x14ac:dyDescent="0.25">
      <c r="A28" s="176">
        <v>27</v>
      </c>
      <c r="B28" s="176" t="s">
        <v>1110</v>
      </c>
      <c r="C28" s="176" t="s">
        <v>408</v>
      </c>
      <c r="D28" s="176" t="s">
        <v>1111</v>
      </c>
      <c r="E28" s="176" t="s">
        <v>912</v>
      </c>
      <c r="F28" s="176" t="s">
        <v>1112</v>
      </c>
      <c r="G28" s="176" t="s">
        <v>1469</v>
      </c>
      <c r="H28" s="176" t="s">
        <v>1013</v>
      </c>
      <c r="I28" s="176" t="s">
        <v>1113</v>
      </c>
      <c r="J28" s="176" t="s">
        <v>960</v>
      </c>
      <c r="K28" s="176" t="s">
        <v>1114</v>
      </c>
      <c r="L28" s="176"/>
      <c r="M28" s="176"/>
    </row>
    <row r="29" spans="1:13" x14ac:dyDescent="0.25">
      <c r="A29" s="176">
        <v>28</v>
      </c>
      <c r="B29" s="176" t="s">
        <v>50</v>
      </c>
      <c r="C29" s="176" t="s">
        <v>51</v>
      </c>
      <c r="D29" s="176" t="s">
        <v>52</v>
      </c>
      <c r="E29" s="176" t="s">
        <v>43</v>
      </c>
      <c r="F29" s="176" t="s">
        <v>246</v>
      </c>
      <c r="G29" s="176" t="s">
        <v>1019</v>
      </c>
      <c r="H29" s="176" t="s">
        <v>3</v>
      </c>
      <c r="I29" s="176" t="s">
        <v>247</v>
      </c>
      <c r="J29" s="176" t="s">
        <v>125</v>
      </c>
      <c r="K29" s="176" t="s">
        <v>1127</v>
      </c>
      <c r="L29" s="176"/>
      <c r="M29" s="176"/>
    </row>
    <row r="30" spans="1:13" x14ac:dyDescent="0.25">
      <c r="A30" s="176">
        <v>29</v>
      </c>
      <c r="B30" s="176" t="s">
        <v>1072</v>
      </c>
      <c r="C30" s="176" t="s">
        <v>1073</v>
      </c>
      <c r="D30" s="176" t="s">
        <v>122</v>
      </c>
      <c r="E30" s="176" t="s">
        <v>43</v>
      </c>
      <c r="F30" s="176" t="s">
        <v>221</v>
      </c>
      <c r="G30" s="176" t="s">
        <v>1131</v>
      </c>
      <c r="H30" s="176" t="s">
        <v>3</v>
      </c>
      <c r="I30" s="176" t="s">
        <v>222</v>
      </c>
      <c r="J30" s="176" t="s">
        <v>53</v>
      </c>
      <c r="K30" s="176" t="s">
        <v>1074</v>
      </c>
      <c r="L30" s="176"/>
      <c r="M30" s="176"/>
    </row>
    <row r="31" spans="1:13" x14ac:dyDescent="0.25">
      <c r="A31" s="176">
        <v>30</v>
      </c>
      <c r="B31" s="176" t="s">
        <v>190</v>
      </c>
      <c r="C31" s="176" t="s">
        <v>191</v>
      </c>
      <c r="D31" s="176" t="s">
        <v>192</v>
      </c>
      <c r="E31" s="176" t="s">
        <v>28</v>
      </c>
      <c r="F31" s="176" t="s">
        <v>193</v>
      </c>
      <c r="G31" s="176" t="s">
        <v>1019</v>
      </c>
      <c r="H31" s="176" t="s">
        <v>30</v>
      </c>
      <c r="I31" s="176" t="s">
        <v>194</v>
      </c>
      <c r="J31" s="176" t="s">
        <v>32</v>
      </c>
      <c r="K31" s="176" t="s">
        <v>1081</v>
      </c>
      <c r="L31" s="176"/>
      <c r="M31" s="176"/>
    </row>
    <row r="32" spans="1:13" x14ac:dyDescent="0.25">
      <c r="A32" s="176">
        <v>31</v>
      </c>
      <c r="B32" s="176" t="s">
        <v>262</v>
      </c>
      <c r="C32" s="176" t="s">
        <v>263</v>
      </c>
      <c r="D32" s="176" t="s">
        <v>264</v>
      </c>
      <c r="E32" s="176" t="s">
        <v>1</v>
      </c>
      <c r="F32" s="176" t="s">
        <v>265</v>
      </c>
      <c r="G32" s="176" t="s">
        <v>1019</v>
      </c>
      <c r="H32" s="176" t="s">
        <v>3</v>
      </c>
      <c r="I32" s="176" t="s">
        <v>266</v>
      </c>
      <c r="J32" s="176" t="s">
        <v>53</v>
      </c>
      <c r="K32" s="176" t="s">
        <v>1057</v>
      </c>
      <c r="L32" s="176"/>
      <c r="M32" s="176"/>
    </row>
    <row r="33" spans="1:13" x14ac:dyDescent="0.25">
      <c r="A33" s="176">
        <v>32</v>
      </c>
      <c r="B33" s="176" t="s">
        <v>71</v>
      </c>
      <c r="C33" s="176" t="s">
        <v>72</v>
      </c>
      <c r="D33" s="176" t="s">
        <v>73</v>
      </c>
      <c r="E33" s="176" t="s">
        <v>28</v>
      </c>
      <c r="F33" s="176" t="s">
        <v>74</v>
      </c>
      <c r="G33" s="176" t="s">
        <v>1019</v>
      </c>
      <c r="H33" s="176" t="s">
        <v>30</v>
      </c>
      <c r="I33" s="176" t="s">
        <v>75</v>
      </c>
      <c r="J33" s="176" t="s">
        <v>32</v>
      </c>
      <c r="K33" s="176" t="s">
        <v>1058</v>
      </c>
      <c r="L33" s="176"/>
      <c r="M33" s="176"/>
    </row>
    <row r="34" spans="1:13" x14ac:dyDescent="0.25">
      <c r="A34" s="176">
        <v>33</v>
      </c>
      <c r="B34" s="176" t="s">
        <v>273</v>
      </c>
      <c r="C34" s="176" t="s">
        <v>274</v>
      </c>
      <c r="D34" s="176" t="s">
        <v>0</v>
      </c>
      <c r="E34" s="176" t="s">
        <v>1</v>
      </c>
      <c r="F34" s="176" t="s">
        <v>275</v>
      </c>
      <c r="G34" s="176" t="s">
        <v>1019</v>
      </c>
      <c r="H34" s="176" t="s">
        <v>3</v>
      </c>
      <c r="I34" s="176" t="s">
        <v>276</v>
      </c>
      <c r="J34" s="176" t="s">
        <v>53</v>
      </c>
      <c r="K34" s="176" t="s">
        <v>1069</v>
      </c>
      <c r="L34" s="176"/>
      <c r="M34" s="176"/>
    </row>
    <row r="35" spans="1:13" x14ac:dyDescent="0.25">
      <c r="A35" s="176">
        <v>34</v>
      </c>
      <c r="B35" s="176" t="s">
        <v>766</v>
      </c>
      <c r="C35" s="176" t="s">
        <v>767</v>
      </c>
      <c r="D35" s="176" t="s">
        <v>577</v>
      </c>
      <c r="E35" s="176" t="s">
        <v>7</v>
      </c>
      <c r="F35" s="176" t="s">
        <v>1040</v>
      </c>
      <c r="G35" s="176" t="s">
        <v>1050</v>
      </c>
      <c r="H35" s="176" t="s">
        <v>781</v>
      </c>
      <c r="I35" s="176" t="s">
        <v>1042</v>
      </c>
      <c r="J35" s="176" t="s">
        <v>1043</v>
      </c>
      <c r="K35" s="176" t="s">
        <v>1044</v>
      </c>
      <c r="L35" s="176"/>
      <c r="M35" s="176"/>
    </row>
    <row r="36" spans="1:13" x14ac:dyDescent="0.25">
      <c r="A36" s="176">
        <v>35</v>
      </c>
      <c r="B36" s="176" t="s">
        <v>145</v>
      </c>
      <c r="C36" s="176" t="s">
        <v>97</v>
      </c>
      <c r="D36" s="176" t="s">
        <v>1046</v>
      </c>
      <c r="E36" s="176" t="s">
        <v>1</v>
      </c>
      <c r="F36" s="176" t="s">
        <v>147</v>
      </c>
      <c r="G36" s="176" t="s">
        <v>1019</v>
      </c>
      <c r="H36" s="176" t="s">
        <v>3</v>
      </c>
      <c r="I36" s="176" t="s">
        <v>148</v>
      </c>
      <c r="J36" s="176" t="s">
        <v>53</v>
      </c>
      <c r="K36" s="176" t="s">
        <v>1047</v>
      </c>
      <c r="L36" s="176"/>
      <c r="M36" s="176"/>
    </row>
    <row r="37" spans="1:13" x14ac:dyDescent="0.25">
      <c r="A37" s="176">
        <v>36</v>
      </c>
      <c r="B37" s="176" t="s">
        <v>803</v>
      </c>
      <c r="C37" s="176" t="s">
        <v>804</v>
      </c>
      <c r="D37" s="176" t="s">
        <v>17</v>
      </c>
      <c r="E37" s="176" t="s">
        <v>7</v>
      </c>
      <c r="F37" s="176" t="s">
        <v>805</v>
      </c>
      <c r="G37" s="176" t="s">
        <v>1469</v>
      </c>
      <c r="H37" s="176" t="s">
        <v>5</v>
      </c>
      <c r="I37" s="176" t="s">
        <v>806</v>
      </c>
      <c r="J37" s="176" t="s">
        <v>6</v>
      </c>
      <c r="K37" s="176" t="s">
        <v>996</v>
      </c>
      <c r="L37" s="176"/>
      <c r="M37" s="176"/>
    </row>
    <row r="38" spans="1:13" x14ac:dyDescent="0.25">
      <c r="A38" s="176">
        <v>37</v>
      </c>
      <c r="B38" s="176" t="s">
        <v>982</v>
      </c>
      <c r="C38" s="176" t="s">
        <v>292</v>
      </c>
      <c r="D38" s="176" t="s">
        <v>462</v>
      </c>
      <c r="E38" s="176" t="s">
        <v>1</v>
      </c>
      <c r="F38" s="176" t="s">
        <v>422</v>
      </c>
      <c r="G38" s="176" t="s">
        <v>1019</v>
      </c>
      <c r="H38" s="176" t="s">
        <v>3</v>
      </c>
      <c r="I38" s="176" t="s">
        <v>423</v>
      </c>
      <c r="J38" s="176" t="s">
        <v>2</v>
      </c>
      <c r="K38" s="176" t="s">
        <v>983</v>
      </c>
      <c r="L38" s="176"/>
      <c r="M38" s="176"/>
    </row>
    <row r="39" spans="1:13" x14ac:dyDescent="0.25">
      <c r="A39" s="176">
        <v>38</v>
      </c>
      <c r="B39" s="176" t="s">
        <v>64</v>
      </c>
      <c r="C39" s="176" t="s">
        <v>65</v>
      </c>
      <c r="D39" s="176" t="s">
        <v>66</v>
      </c>
      <c r="E39" s="176" t="s">
        <v>1</v>
      </c>
      <c r="F39" s="176" t="s">
        <v>67</v>
      </c>
      <c r="G39" s="176" t="s">
        <v>1019</v>
      </c>
      <c r="H39" s="176" t="s">
        <v>30</v>
      </c>
      <c r="I39" s="176" t="s">
        <v>68</v>
      </c>
      <c r="J39" s="176" t="s">
        <v>32</v>
      </c>
      <c r="K39" s="176" t="s">
        <v>959</v>
      </c>
      <c r="L39" s="176"/>
      <c r="M39" s="176"/>
    </row>
    <row r="40" spans="1:13" x14ac:dyDescent="0.25">
      <c r="A40" s="176">
        <v>39</v>
      </c>
      <c r="B40" s="176" t="s">
        <v>242</v>
      </c>
      <c r="C40" s="176" t="s">
        <v>243</v>
      </c>
      <c r="D40" s="176" t="s">
        <v>957</v>
      </c>
      <c r="E40" s="176" t="s">
        <v>43</v>
      </c>
      <c r="F40" s="176" t="s">
        <v>244</v>
      </c>
      <c r="G40" s="176" t="s">
        <v>1019</v>
      </c>
      <c r="H40" s="176" t="s">
        <v>3</v>
      </c>
      <c r="I40" s="176" t="s">
        <v>245</v>
      </c>
      <c r="J40" s="176" t="s">
        <v>125</v>
      </c>
      <c r="K40" s="176" t="s">
        <v>958</v>
      </c>
      <c r="L40" s="176"/>
      <c r="M40" s="176"/>
    </row>
    <row r="41" spans="1:13" x14ac:dyDescent="0.25">
      <c r="A41" s="176">
        <v>40</v>
      </c>
      <c r="B41" s="176" t="s">
        <v>322</v>
      </c>
      <c r="C41" s="176" t="s">
        <v>323</v>
      </c>
      <c r="D41" s="176" t="s">
        <v>66</v>
      </c>
      <c r="E41" s="176" t="s">
        <v>1</v>
      </c>
      <c r="F41" s="176" t="s">
        <v>324</v>
      </c>
      <c r="G41" s="176" t="s">
        <v>1019</v>
      </c>
      <c r="H41" s="176" t="s">
        <v>287</v>
      </c>
      <c r="I41" s="176" t="s">
        <v>325</v>
      </c>
      <c r="J41" s="176" t="s">
        <v>289</v>
      </c>
      <c r="K41" s="176" t="s">
        <v>956</v>
      </c>
      <c r="L41" s="176"/>
      <c r="M41" s="176"/>
    </row>
    <row r="42" spans="1:13" x14ac:dyDescent="0.25">
      <c r="A42" s="176">
        <v>41</v>
      </c>
      <c r="B42" s="176" t="s">
        <v>49</v>
      </c>
      <c r="C42" s="176" t="s">
        <v>97</v>
      </c>
      <c r="D42" s="176" t="s">
        <v>66</v>
      </c>
      <c r="E42" s="176" t="s">
        <v>1</v>
      </c>
      <c r="F42" s="176" t="s">
        <v>98</v>
      </c>
      <c r="G42" s="176" t="s">
        <v>960</v>
      </c>
      <c r="H42" s="176" t="s">
        <v>5</v>
      </c>
      <c r="I42" s="176" t="s">
        <v>99</v>
      </c>
      <c r="J42" s="176" t="s">
        <v>6</v>
      </c>
      <c r="K42" s="176" t="s">
        <v>920</v>
      </c>
      <c r="L42" s="176"/>
      <c r="M42" s="176"/>
    </row>
    <row r="43" spans="1:13" x14ac:dyDescent="0.25">
      <c r="A43" s="176">
        <v>42</v>
      </c>
      <c r="B43" s="176" t="s">
        <v>49</v>
      </c>
      <c r="C43" s="176" t="s">
        <v>97</v>
      </c>
      <c r="D43" s="176" t="s">
        <v>66</v>
      </c>
      <c r="E43" s="176" t="s">
        <v>1</v>
      </c>
      <c r="F43" s="176" t="s">
        <v>391</v>
      </c>
      <c r="G43" s="176" t="s">
        <v>1019</v>
      </c>
      <c r="H43" s="176" t="s">
        <v>294</v>
      </c>
      <c r="I43" s="176" t="s">
        <v>392</v>
      </c>
      <c r="J43" s="176" t="s">
        <v>289</v>
      </c>
      <c r="K43" s="176" t="s">
        <v>921</v>
      </c>
      <c r="L43" s="176"/>
      <c r="M43" s="176"/>
    </row>
    <row r="44" spans="1:13" x14ac:dyDescent="0.25">
      <c r="A44" s="176">
        <v>43</v>
      </c>
      <c r="B44" s="176" t="s">
        <v>361</v>
      </c>
      <c r="C44" s="176" t="s">
        <v>362</v>
      </c>
      <c r="D44" s="176" t="s">
        <v>0</v>
      </c>
      <c r="E44" s="176" t="s">
        <v>1</v>
      </c>
      <c r="F44" s="176" t="s">
        <v>886</v>
      </c>
      <c r="G44" s="176" t="s">
        <v>1019</v>
      </c>
      <c r="H44" s="176" t="s">
        <v>3</v>
      </c>
      <c r="I44" s="176" t="s">
        <v>861</v>
      </c>
      <c r="J44" s="176" t="s">
        <v>516</v>
      </c>
      <c r="K44" s="176" t="s">
        <v>896</v>
      </c>
      <c r="L44" s="176"/>
      <c r="M44" s="176"/>
    </row>
    <row r="45" spans="1:13" x14ac:dyDescent="0.25">
      <c r="A45" s="176">
        <v>44</v>
      </c>
      <c r="B45" s="176" t="s">
        <v>845</v>
      </c>
      <c r="C45" s="176" t="s">
        <v>846</v>
      </c>
      <c r="D45" s="176" t="s">
        <v>27</v>
      </c>
      <c r="E45" s="176" t="s">
        <v>28</v>
      </c>
      <c r="F45" s="176" t="s">
        <v>847</v>
      </c>
      <c r="G45" s="176" t="s">
        <v>1019</v>
      </c>
      <c r="H45" s="176" t="s">
        <v>294</v>
      </c>
      <c r="I45" s="176" t="s">
        <v>848</v>
      </c>
      <c r="J45" s="176" t="s">
        <v>289</v>
      </c>
      <c r="K45" s="176" t="s">
        <v>849</v>
      </c>
      <c r="L45" s="176"/>
      <c r="M45" s="176"/>
    </row>
    <row r="46" spans="1:13" x14ac:dyDescent="0.25">
      <c r="A46" s="176">
        <v>45</v>
      </c>
      <c r="B46" s="176" t="s">
        <v>766</v>
      </c>
      <c r="C46" s="176" t="s">
        <v>767</v>
      </c>
      <c r="D46" s="176" t="s">
        <v>577</v>
      </c>
      <c r="E46" s="176" t="s">
        <v>7</v>
      </c>
      <c r="F46" s="176" t="s">
        <v>768</v>
      </c>
      <c r="G46" s="176" t="s">
        <v>1469</v>
      </c>
      <c r="H46" s="176" t="s">
        <v>8</v>
      </c>
      <c r="I46" s="176" t="s">
        <v>769</v>
      </c>
      <c r="J46" s="176" t="s">
        <v>9</v>
      </c>
      <c r="K46" s="176" t="s">
        <v>770</v>
      </c>
      <c r="L46" s="176"/>
      <c r="M46" s="176"/>
    </row>
    <row r="47" spans="1:13" x14ac:dyDescent="0.25">
      <c r="A47" s="176">
        <v>46</v>
      </c>
      <c r="B47" s="176" t="s">
        <v>530</v>
      </c>
      <c r="C47" s="176" t="s">
        <v>531</v>
      </c>
      <c r="D47" s="176" t="s">
        <v>36</v>
      </c>
      <c r="E47" s="176" t="s">
        <v>1</v>
      </c>
      <c r="F47" s="176" t="s">
        <v>532</v>
      </c>
      <c r="G47" s="176" t="s">
        <v>1019</v>
      </c>
      <c r="H47" s="176" t="s">
        <v>294</v>
      </c>
      <c r="I47" s="176" t="s">
        <v>533</v>
      </c>
      <c r="J47" s="176" t="s">
        <v>516</v>
      </c>
      <c r="K47" s="176" t="s">
        <v>764</v>
      </c>
      <c r="L47" s="176"/>
      <c r="M47" s="176"/>
    </row>
    <row r="48" spans="1:13" x14ac:dyDescent="0.25">
      <c r="A48" s="176">
        <v>47</v>
      </c>
      <c r="B48" s="176" t="s">
        <v>651</v>
      </c>
      <c r="C48" s="176" t="s">
        <v>652</v>
      </c>
      <c r="D48" s="176" t="s">
        <v>653</v>
      </c>
      <c r="E48" s="176" t="s">
        <v>1</v>
      </c>
      <c r="F48" s="176" t="s">
        <v>654</v>
      </c>
      <c r="G48" s="176" t="s">
        <v>1019</v>
      </c>
      <c r="H48" s="176" t="s">
        <v>294</v>
      </c>
      <c r="I48" s="176" t="s">
        <v>655</v>
      </c>
      <c r="J48" s="176" t="s">
        <v>289</v>
      </c>
      <c r="K48" s="176" t="s">
        <v>656</v>
      </c>
      <c r="L48" s="176"/>
      <c r="M48" s="176"/>
    </row>
    <row r="49" spans="1:13" x14ac:dyDescent="0.25">
      <c r="A49" s="176">
        <v>48</v>
      </c>
      <c r="B49" s="176" t="s">
        <v>425</v>
      </c>
      <c r="C49" s="176" t="s">
        <v>426</v>
      </c>
      <c r="D49" s="176" t="s">
        <v>427</v>
      </c>
      <c r="E49" s="176" t="s">
        <v>28</v>
      </c>
      <c r="F49" s="176" t="s">
        <v>428</v>
      </c>
      <c r="G49" s="176" t="s">
        <v>1019</v>
      </c>
      <c r="H49" s="176" t="s">
        <v>287</v>
      </c>
      <c r="I49" s="176" t="s">
        <v>429</v>
      </c>
      <c r="J49" s="176" t="s">
        <v>289</v>
      </c>
      <c r="K49" s="176" t="s">
        <v>659</v>
      </c>
      <c r="L49" s="176"/>
      <c r="M49" s="176"/>
    </row>
    <row r="50" spans="1:13" x14ac:dyDescent="0.25">
      <c r="A50" s="176">
        <v>49</v>
      </c>
      <c r="B50" s="176" t="s">
        <v>608</v>
      </c>
      <c r="C50" s="176" t="s">
        <v>378</v>
      </c>
      <c r="D50" s="176" t="s">
        <v>27</v>
      </c>
      <c r="E50" s="176" t="s">
        <v>28</v>
      </c>
      <c r="F50" s="176" t="s">
        <v>609</v>
      </c>
      <c r="G50" s="176" t="s">
        <v>1019</v>
      </c>
      <c r="H50" s="176" t="s">
        <v>294</v>
      </c>
      <c r="I50" s="176" t="s">
        <v>610</v>
      </c>
      <c r="J50" s="176" t="s">
        <v>289</v>
      </c>
      <c r="K50" s="176" t="s">
        <v>663</v>
      </c>
      <c r="L50" s="176"/>
      <c r="M50" s="176"/>
    </row>
    <row r="51" spans="1:13" x14ac:dyDescent="0.25">
      <c r="A51" s="176">
        <v>50</v>
      </c>
      <c r="B51" s="176" t="s">
        <v>1467</v>
      </c>
      <c r="C51" s="176" t="s">
        <v>378</v>
      </c>
      <c r="D51" s="176"/>
      <c r="E51" s="176"/>
      <c r="F51" s="176" t="s">
        <v>572</v>
      </c>
      <c r="G51" s="176" t="s">
        <v>1019</v>
      </c>
      <c r="H51" s="176" t="s">
        <v>287</v>
      </c>
      <c r="I51" s="176" t="s">
        <v>573</v>
      </c>
      <c r="J51" s="176" t="s">
        <v>289</v>
      </c>
      <c r="K51" s="176" t="s">
        <v>665</v>
      </c>
      <c r="L51" s="176"/>
      <c r="M51" s="176"/>
    </row>
    <row r="52" spans="1:13" x14ac:dyDescent="0.25">
      <c r="A52" s="176">
        <v>51</v>
      </c>
      <c r="B52" s="176" t="s">
        <v>590</v>
      </c>
      <c r="C52" s="176" t="s">
        <v>591</v>
      </c>
      <c r="D52" s="176" t="s">
        <v>592</v>
      </c>
      <c r="E52" s="176" t="s">
        <v>43</v>
      </c>
      <c r="F52" s="176" t="s">
        <v>593</v>
      </c>
      <c r="G52" s="176" t="s">
        <v>1131</v>
      </c>
      <c r="H52" s="176" t="s">
        <v>30</v>
      </c>
      <c r="I52" s="176" t="s">
        <v>594</v>
      </c>
      <c r="J52" s="176" t="s">
        <v>32</v>
      </c>
      <c r="K52" s="176" t="s">
        <v>669</v>
      </c>
      <c r="L52" s="176"/>
      <c r="M52" s="176"/>
    </row>
    <row r="53" spans="1:13" x14ac:dyDescent="0.25">
      <c r="A53" s="176">
        <v>52</v>
      </c>
      <c r="B53" s="176" t="s">
        <v>566</v>
      </c>
      <c r="C53" s="176" t="s">
        <v>556</v>
      </c>
      <c r="D53" s="176" t="s">
        <v>0</v>
      </c>
      <c r="E53" s="176" t="s">
        <v>1</v>
      </c>
      <c r="F53" s="176" t="s">
        <v>557</v>
      </c>
      <c r="G53" s="176" t="s">
        <v>1019</v>
      </c>
      <c r="H53" s="176" t="s">
        <v>287</v>
      </c>
      <c r="I53" s="176" t="s">
        <v>558</v>
      </c>
      <c r="J53" s="176" t="s">
        <v>289</v>
      </c>
      <c r="K53" s="176" t="s">
        <v>673</v>
      </c>
      <c r="L53" s="176"/>
      <c r="M53" s="176"/>
    </row>
    <row r="54" spans="1:13" x14ac:dyDescent="0.25">
      <c r="A54" s="176">
        <v>53</v>
      </c>
      <c r="B54" s="176" t="s">
        <v>1468</v>
      </c>
      <c r="C54" s="176" t="s">
        <v>97</v>
      </c>
      <c r="D54" s="176"/>
      <c r="E54" s="176"/>
      <c r="F54" s="176" t="s">
        <v>540</v>
      </c>
      <c r="G54" s="176" t="s">
        <v>1019</v>
      </c>
      <c r="H54" s="176" t="s">
        <v>294</v>
      </c>
      <c r="I54" s="176" t="s">
        <v>541</v>
      </c>
      <c r="J54" s="176" t="s">
        <v>289</v>
      </c>
      <c r="K54" s="176" t="s">
        <v>677</v>
      </c>
      <c r="L54" s="176"/>
      <c r="M54" s="176"/>
    </row>
    <row r="55" spans="1:13" x14ac:dyDescent="0.25">
      <c r="A55" s="176">
        <v>54</v>
      </c>
      <c r="B55" s="176" t="s">
        <v>291</v>
      </c>
      <c r="C55" s="176" t="s">
        <v>292</v>
      </c>
      <c r="D55" s="176" t="s">
        <v>0</v>
      </c>
      <c r="E55" s="176" t="s">
        <v>1</v>
      </c>
      <c r="F55" s="176" t="s">
        <v>293</v>
      </c>
      <c r="G55" s="176" t="s">
        <v>1019</v>
      </c>
      <c r="H55" s="176" t="s">
        <v>294</v>
      </c>
      <c r="I55" s="176" t="s">
        <v>295</v>
      </c>
      <c r="J55" s="176" t="s">
        <v>289</v>
      </c>
      <c r="K55" s="176" t="s">
        <v>679</v>
      </c>
      <c r="L55" s="176"/>
      <c r="M55" s="176"/>
    </row>
    <row r="56" spans="1:13" x14ac:dyDescent="0.25">
      <c r="A56" s="176">
        <v>55</v>
      </c>
      <c r="B56" s="176" t="s">
        <v>311</v>
      </c>
      <c r="C56" s="176" t="s">
        <v>312</v>
      </c>
      <c r="D56" s="176" t="s">
        <v>313</v>
      </c>
      <c r="E56" s="176" t="s">
        <v>43</v>
      </c>
      <c r="F56" s="176" t="s">
        <v>314</v>
      </c>
      <c r="G56" s="176" t="s">
        <v>1019</v>
      </c>
      <c r="H56" s="176" t="s">
        <v>294</v>
      </c>
      <c r="I56" s="176" t="s">
        <v>315</v>
      </c>
      <c r="J56" s="176" t="s">
        <v>289</v>
      </c>
      <c r="K56" s="176" t="s">
        <v>683</v>
      </c>
      <c r="L56" s="176"/>
      <c r="M56" s="176"/>
    </row>
    <row r="57" spans="1:13" x14ac:dyDescent="0.25">
      <c r="A57" s="176">
        <v>56</v>
      </c>
      <c r="B57" s="176" t="s">
        <v>317</v>
      </c>
      <c r="C57" s="176" t="s">
        <v>279</v>
      </c>
      <c r="D57" s="176" t="s">
        <v>318</v>
      </c>
      <c r="E57" s="176" t="s">
        <v>28</v>
      </c>
      <c r="F57" s="176" t="s">
        <v>319</v>
      </c>
      <c r="G57" s="176" t="s">
        <v>1019</v>
      </c>
      <c r="H57" s="176" t="s">
        <v>287</v>
      </c>
      <c r="I57" s="176" t="s">
        <v>320</v>
      </c>
      <c r="J57" s="176" t="s">
        <v>289</v>
      </c>
      <c r="K57" s="176" t="s">
        <v>758</v>
      </c>
      <c r="L57" s="176"/>
      <c r="M57" s="176"/>
    </row>
    <row r="58" spans="1:13" x14ac:dyDescent="0.25">
      <c r="A58" s="176">
        <v>57</v>
      </c>
      <c r="B58" s="176" t="s">
        <v>333</v>
      </c>
      <c r="C58" s="176" t="s">
        <v>334</v>
      </c>
      <c r="D58" s="176" t="s">
        <v>335</v>
      </c>
      <c r="E58" s="176" t="s">
        <v>48</v>
      </c>
      <c r="F58" s="176" t="s">
        <v>336</v>
      </c>
      <c r="G58" s="176" t="s">
        <v>666</v>
      </c>
      <c r="H58" s="176" t="s">
        <v>287</v>
      </c>
      <c r="I58" s="176" t="s">
        <v>337</v>
      </c>
      <c r="J58" s="176" t="s">
        <v>289</v>
      </c>
      <c r="K58" s="176" t="s">
        <v>686</v>
      </c>
      <c r="L58" s="176"/>
      <c r="M58" s="176"/>
    </row>
    <row r="59" spans="1:13" x14ac:dyDescent="0.25">
      <c r="A59" s="176">
        <v>58</v>
      </c>
      <c r="B59" s="176" t="s">
        <v>355</v>
      </c>
      <c r="C59" s="176" t="s">
        <v>356</v>
      </c>
      <c r="D59" s="176" t="s">
        <v>0</v>
      </c>
      <c r="E59" s="176" t="s">
        <v>1</v>
      </c>
      <c r="F59" s="176" t="s">
        <v>357</v>
      </c>
      <c r="G59" s="176" t="s">
        <v>1019</v>
      </c>
      <c r="H59" s="176" t="s">
        <v>294</v>
      </c>
      <c r="I59" s="176" t="s">
        <v>358</v>
      </c>
      <c r="J59" s="176" t="s">
        <v>289</v>
      </c>
      <c r="K59" s="176" t="s">
        <v>690</v>
      </c>
      <c r="L59" s="176"/>
      <c r="M59" s="176"/>
    </row>
    <row r="60" spans="1:13" x14ac:dyDescent="0.25">
      <c r="A60" s="176">
        <v>59</v>
      </c>
      <c r="B60" s="176" t="s">
        <v>238</v>
      </c>
      <c r="C60" s="176" t="s">
        <v>239</v>
      </c>
      <c r="D60" s="176" t="s">
        <v>0</v>
      </c>
      <c r="E60" s="176" t="s">
        <v>1</v>
      </c>
      <c r="F60" s="176" t="s">
        <v>240</v>
      </c>
      <c r="G60" s="176" t="s">
        <v>1019</v>
      </c>
      <c r="H60" s="176" t="s">
        <v>3</v>
      </c>
      <c r="I60" s="176" t="s">
        <v>241</v>
      </c>
      <c r="J60" s="176" t="s">
        <v>53</v>
      </c>
      <c r="K60" s="176" t="s">
        <v>691</v>
      </c>
      <c r="L60" s="176"/>
      <c r="M60" s="176"/>
    </row>
    <row r="61" spans="1:13" x14ac:dyDescent="0.25">
      <c r="A61" s="176">
        <v>60</v>
      </c>
      <c r="B61" s="176" t="s">
        <v>137</v>
      </c>
      <c r="C61" s="176" t="s">
        <v>138</v>
      </c>
      <c r="D61" s="176" t="s">
        <v>0</v>
      </c>
      <c r="E61" s="176" t="s">
        <v>1</v>
      </c>
      <c r="F61" s="176" t="s">
        <v>139</v>
      </c>
      <c r="G61" s="176" t="s">
        <v>1019</v>
      </c>
      <c r="H61" s="176" t="s">
        <v>3</v>
      </c>
      <c r="I61" s="176" t="s">
        <v>140</v>
      </c>
      <c r="J61" s="176" t="s">
        <v>53</v>
      </c>
      <c r="K61" s="176" t="s">
        <v>699</v>
      </c>
      <c r="L61" s="176"/>
      <c r="M61" s="176"/>
    </row>
    <row r="62" spans="1:13" x14ac:dyDescent="0.25">
      <c r="A62" s="176">
        <v>61</v>
      </c>
      <c r="B62" s="176" t="s">
        <v>262</v>
      </c>
      <c r="C62" s="176" t="s">
        <v>399</v>
      </c>
      <c r="D62" s="176" t="s">
        <v>0</v>
      </c>
      <c r="E62" s="176" t="s">
        <v>1</v>
      </c>
      <c r="F62" s="176" t="s">
        <v>400</v>
      </c>
      <c r="G62" s="176" t="s">
        <v>1019</v>
      </c>
      <c r="H62" s="176" t="s">
        <v>294</v>
      </c>
      <c r="I62" s="176" t="s">
        <v>401</v>
      </c>
      <c r="J62" s="176" t="s">
        <v>289</v>
      </c>
      <c r="K62" s="176" t="s">
        <v>700</v>
      </c>
      <c r="L62" s="176"/>
      <c r="M62" s="176"/>
    </row>
    <row r="63" spans="1:13" x14ac:dyDescent="0.25">
      <c r="A63" s="176">
        <v>62</v>
      </c>
      <c r="B63" s="176" t="s">
        <v>403</v>
      </c>
      <c r="C63" s="176" t="s">
        <v>60</v>
      </c>
      <c r="D63" s="176" t="s">
        <v>27</v>
      </c>
      <c r="E63" s="176" t="s">
        <v>28</v>
      </c>
      <c r="F63" s="176" t="s">
        <v>404</v>
      </c>
      <c r="G63" s="176" t="s">
        <v>1019</v>
      </c>
      <c r="H63" s="176" t="s">
        <v>287</v>
      </c>
      <c r="I63" s="176" t="s">
        <v>405</v>
      </c>
      <c r="J63" s="176" t="s">
        <v>289</v>
      </c>
      <c r="K63" s="176" t="s">
        <v>701</v>
      </c>
      <c r="L63" s="176"/>
      <c r="M63" s="176"/>
    </row>
    <row r="64" spans="1:13" x14ac:dyDescent="0.25">
      <c r="A64" s="176">
        <v>63</v>
      </c>
      <c r="B64" s="176" t="s">
        <v>431</v>
      </c>
      <c r="C64" s="176" t="s">
        <v>172</v>
      </c>
      <c r="D64" s="176" t="s">
        <v>432</v>
      </c>
      <c r="E64" s="176" t="s">
        <v>28</v>
      </c>
      <c r="F64" s="176" t="s">
        <v>433</v>
      </c>
      <c r="G64" s="176" t="s">
        <v>1019</v>
      </c>
      <c r="H64" s="176" t="s">
        <v>294</v>
      </c>
      <c r="I64" s="176" t="s">
        <v>434</v>
      </c>
      <c r="J64" s="176" t="s">
        <v>289</v>
      </c>
      <c r="K64" s="176" t="s">
        <v>704</v>
      </c>
      <c r="L64" s="176"/>
      <c r="M64" s="176"/>
    </row>
    <row r="65" spans="1:13" x14ac:dyDescent="0.25">
      <c r="A65" s="176">
        <v>64</v>
      </c>
      <c r="B65" s="176" t="s">
        <v>165</v>
      </c>
      <c r="C65" s="176" t="s">
        <v>166</v>
      </c>
      <c r="D65" s="176" t="s">
        <v>27</v>
      </c>
      <c r="E65" s="176" t="s">
        <v>28</v>
      </c>
      <c r="F65" s="176" t="s">
        <v>167</v>
      </c>
      <c r="G65" s="176" t="s">
        <v>1019</v>
      </c>
      <c r="H65" s="176" t="s">
        <v>30</v>
      </c>
      <c r="I65" s="176" t="s">
        <v>168</v>
      </c>
      <c r="J65" s="176" t="s">
        <v>32</v>
      </c>
      <c r="K65" s="176" t="s">
        <v>712</v>
      </c>
      <c r="L65" s="176"/>
      <c r="M65" s="176"/>
    </row>
    <row r="66" spans="1:13" x14ac:dyDescent="0.25">
      <c r="A66" s="176">
        <v>65</v>
      </c>
      <c r="B66" s="176" t="s">
        <v>25</v>
      </c>
      <c r="C66" s="176" t="s">
        <v>26</v>
      </c>
      <c r="D66" s="176" t="s">
        <v>27</v>
      </c>
      <c r="E66" s="176" t="s">
        <v>28</v>
      </c>
      <c r="F66" s="176" t="s">
        <v>29</v>
      </c>
      <c r="G66" s="176" t="s">
        <v>1019</v>
      </c>
      <c r="H66" s="176" t="s">
        <v>30</v>
      </c>
      <c r="I66" s="176" t="s">
        <v>31</v>
      </c>
      <c r="J66" s="176" t="s">
        <v>32</v>
      </c>
      <c r="K66" s="176" t="s">
        <v>714</v>
      </c>
      <c r="L66" s="176"/>
      <c r="M66" s="176"/>
    </row>
    <row r="67" spans="1:13" x14ac:dyDescent="0.25">
      <c r="A67" s="176">
        <v>66</v>
      </c>
      <c r="B67" s="176" t="s">
        <v>467</v>
      </c>
      <c r="C67" s="176" t="s">
        <v>468</v>
      </c>
      <c r="D67" s="176" t="s">
        <v>0</v>
      </c>
      <c r="E67" s="176" t="s">
        <v>1</v>
      </c>
      <c r="F67" s="176" t="s">
        <v>469</v>
      </c>
      <c r="G67" s="176" t="s">
        <v>1257</v>
      </c>
      <c r="H67" s="176" t="s">
        <v>5</v>
      </c>
      <c r="I67" s="176" t="s">
        <v>470</v>
      </c>
      <c r="J67" s="176" t="s">
        <v>6</v>
      </c>
      <c r="K67" s="176" t="s">
        <v>720</v>
      </c>
      <c r="L67" s="176"/>
      <c r="M67" s="176"/>
    </row>
    <row r="68" spans="1:13" x14ac:dyDescent="0.25">
      <c r="A68" s="176">
        <v>67</v>
      </c>
      <c r="B68" s="176" t="s">
        <v>110</v>
      </c>
      <c r="C68" s="176" t="s">
        <v>111</v>
      </c>
      <c r="D68" s="176" t="s">
        <v>112</v>
      </c>
      <c r="E68" s="176" t="s">
        <v>43</v>
      </c>
      <c r="F68" s="176" t="s">
        <v>113</v>
      </c>
      <c r="G68" s="176" t="s">
        <v>1019</v>
      </c>
      <c r="H68" s="176" t="s">
        <v>3</v>
      </c>
      <c r="I68" s="176" t="s">
        <v>114</v>
      </c>
      <c r="J68" s="176" t="s">
        <v>53</v>
      </c>
      <c r="K68" s="176" t="s">
        <v>727</v>
      </c>
      <c r="L68" s="176"/>
      <c r="M68" s="176"/>
    </row>
    <row r="69" spans="1:13" x14ac:dyDescent="0.25">
      <c r="A69" s="176">
        <v>68</v>
      </c>
      <c r="B69" s="176" t="s">
        <v>120</v>
      </c>
      <c r="C69" s="176" t="s">
        <v>121</v>
      </c>
      <c r="D69" s="176" t="s">
        <v>122</v>
      </c>
      <c r="E69" s="176" t="s">
        <v>43</v>
      </c>
      <c r="F69" s="176" t="s">
        <v>123</v>
      </c>
      <c r="G69" s="176" t="s">
        <v>1019</v>
      </c>
      <c r="H69" s="176" t="s">
        <v>3</v>
      </c>
      <c r="I69" s="176" t="s">
        <v>124</v>
      </c>
      <c r="J69" s="176" t="s">
        <v>125</v>
      </c>
      <c r="K69" s="176" t="s">
        <v>728</v>
      </c>
      <c r="L69" s="176"/>
      <c r="M69" s="176"/>
    </row>
    <row r="70" spans="1:13" x14ac:dyDescent="0.25">
      <c r="A70" s="176">
        <v>69</v>
      </c>
      <c r="B70" s="176" t="s">
        <v>925</v>
      </c>
      <c r="C70" s="176" t="s">
        <v>926</v>
      </c>
      <c r="D70" s="176" t="s">
        <v>821</v>
      </c>
      <c r="E70" s="176" t="s">
        <v>822</v>
      </c>
      <c r="F70" s="176" t="s">
        <v>927</v>
      </c>
      <c r="G70" s="176" t="s">
        <v>1469</v>
      </c>
      <c r="H70" s="176" t="s">
        <v>8</v>
      </c>
      <c r="I70" s="176" t="s">
        <v>928</v>
      </c>
      <c r="J70" s="176" t="s">
        <v>9</v>
      </c>
      <c r="K70" s="176" t="s">
        <v>929</v>
      </c>
      <c r="L70" s="176"/>
      <c r="M70" s="176"/>
    </row>
    <row r="71" spans="1:13" x14ac:dyDescent="0.25">
      <c r="A71" s="176">
        <v>70</v>
      </c>
      <c r="B71" s="176" t="s">
        <v>811</v>
      </c>
      <c r="C71" s="176" t="s">
        <v>812</v>
      </c>
      <c r="D71" s="176" t="s">
        <v>813</v>
      </c>
      <c r="E71" s="176" t="s">
        <v>814</v>
      </c>
      <c r="F71" s="176" t="s">
        <v>815</v>
      </c>
      <c r="G71" s="176" t="s">
        <v>1469</v>
      </c>
      <c r="H71" s="176" t="s">
        <v>8</v>
      </c>
      <c r="I71" s="176" t="s">
        <v>817</v>
      </c>
      <c r="J71" s="176" t="s">
        <v>9</v>
      </c>
      <c r="K71" s="176" t="s">
        <v>818</v>
      </c>
      <c r="L71" s="176"/>
      <c r="M71" s="176"/>
    </row>
    <row r="72" spans="1:13" x14ac:dyDescent="0.25">
      <c r="A72" s="176">
        <v>71</v>
      </c>
      <c r="B72" s="176" t="s">
        <v>869</v>
      </c>
      <c r="C72" s="176" t="s">
        <v>870</v>
      </c>
      <c r="D72" s="176" t="s">
        <v>871</v>
      </c>
      <c r="E72" s="176" t="s">
        <v>198</v>
      </c>
      <c r="F72" s="176" t="s">
        <v>872</v>
      </c>
      <c r="G72" s="176" t="s">
        <v>1469</v>
      </c>
      <c r="H72" s="176" t="s">
        <v>8</v>
      </c>
      <c r="I72" s="176" t="s">
        <v>873</v>
      </c>
      <c r="J72" s="176" t="s">
        <v>9</v>
      </c>
      <c r="K72" s="176" t="s">
        <v>874</v>
      </c>
      <c r="L72" s="176"/>
      <c r="M72" s="176"/>
    </row>
    <row r="73" spans="1:13" x14ac:dyDescent="0.25">
      <c r="A73" s="176">
        <v>72</v>
      </c>
      <c r="B73" s="176" t="s">
        <v>819</v>
      </c>
      <c r="C73" s="176" t="s">
        <v>820</v>
      </c>
      <c r="D73" s="176" t="s">
        <v>821</v>
      </c>
      <c r="E73" s="176" t="s">
        <v>822</v>
      </c>
      <c r="F73" s="176" t="s">
        <v>823</v>
      </c>
      <c r="G73" s="176" t="s">
        <v>1469</v>
      </c>
      <c r="H73" s="176" t="s">
        <v>8</v>
      </c>
      <c r="I73" s="176" t="s">
        <v>824</v>
      </c>
      <c r="J73" s="176" t="s">
        <v>9</v>
      </c>
      <c r="K73" s="176" t="s">
        <v>825</v>
      </c>
      <c r="L73" s="176"/>
      <c r="M73" s="176"/>
    </row>
    <row r="74" spans="1:13" x14ac:dyDescent="0.25">
      <c r="A74" s="176">
        <v>73</v>
      </c>
      <c r="B74" s="176" t="s">
        <v>875</v>
      </c>
      <c r="C74" s="176" t="s">
        <v>876</v>
      </c>
      <c r="D74" s="176" t="s">
        <v>877</v>
      </c>
      <c r="E74" s="176" t="s">
        <v>878</v>
      </c>
      <c r="F74" s="176" t="s">
        <v>879</v>
      </c>
      <c r="G74" s="176" t="s">
        <v>1469</v>
      </c>
      <c r="H74" s="176" t="s">
        <v>8</v>
      </c>
      <c r="I74" s="176" t="s">
        <v>880</v>
      </c>
      <c r="J74" s="176" t="s">
        <v>9</v>
      </c>
      <c r="K74" s="176" t="s">
        <v>881</v>
      </c>
      <c r="L74" s="176"/>
      <c r="M74" s="176"/>
    </row>
    <row r="75" spans="1:13" x14ac:dyDescent="0.25">
      <c r="A75" s="176">
        <v>74</v>
      </c>
      <c r="B75" s="176" t="s">
        <v>797</v>
      </c>
      <c r="C75" s="176" t="s">
        <v>798</v>
      </c>
      <c r="D75" s="176" t="s">
        <v>799</v>
      </c>
      <c r="E75" s="176" t="s">
        <v>1</v>
      </c>
      <c r="F75" s="176" t="s">
        <v>800</v>
      </c>
      <c r="G75" s="176" t="s">
        <v>1469</v>
      </c>
      <c r="H75" s="176" t="s">
        <v>8</v>
      </c>
      <c r="I75" s="176" t="s">
        <v>801</v>
      </c>
      <c r="J75" s="176" t="s">
        <v>9</v>
      </c>
      <c r="K75" s="176" t="s">
        <v>802</v>
      </c>
      <c r="L75" s="176"/>
      <c r="M75" s="176"/>
    </row>
    <row r="76" spans="1:13" x14ac:dyDescent="0.25">
      <c r="A76" s="176">
        <v>75</v>
      </c>
      <c r="B76" s="176" t="s">
        <v>101</v>
      </c>
      <c r="C76" s="176" t="s">
        <v>102</v>
      </c>
      <c r="D76" s="176" t="s">
        <v>103</v>
      </c>
      <c r="E76" s="176" t="s">
        <v>43</v>
      </c>
      <c r="F76" s="176" t="s">
        <v>169</v>
      </c>
      <c r="G76" s="176" t="s">
        <v>1469</v>
      </c>
      <c r="H76" s="176" t="s">
        <v>8</v>
      </c>
      <c r="I76" s="176" t="s">
        <v>170</v>
      </c>
      <c r="J76" s="176" t="s">
        <v>9</v>
      </c>
      <c r="K76" s="176" t="s">
        <v>735</v>
      </c>
      <c r="L76" s="176"/>
      <c r="M76" s="176"/>
    </row>
    <row r="77" spans="1:13" x14ac:dyDescent="0.25">
      <c r="A77" s="176">
        <v>76</v>
      </c>
      <c r="B77" s="176" t="s">
        <v>930</v>
      </c>
      <c r="C77" s="176" t="s">
        <v>931</v>
      </c>
      <c r="D77" s="176" t="s">
        <v>932</v>
      </c>
      <c r="E77" s="176" t="s">
        <v>933</v>
      </c>
      <c r="F77" s="176" t="s">
        <v>934</v>
      </c>
      <c r="G77" s="176" t="s">
        <v>960</v>
      </c>
      <c r="H77" s="176" t="s">
        <v>8</v>
      </c>
      <c r="I77" s="176" t="s">
        <v>935</v>
      </c>
      <c r="J77" s="176" t="s">
        <v>9</v>
      </c>
      <c r="K77" s="176" t="s">
        <v>936</v>
      </c>
      <c r="L77" s="176"/>
      <c r="M77" s="176"/>
    </row>
    <row r="78" spans="1:13" x14ac:dyDescent="0.25">
      <c r="A78" s="176">
        <v>77</v>
      </c>
      <c r="B78" s="176" t="s">
        <v>179</v>
      </c>
      <c r="C78" s="176" t="s">
        <v>180</v>
      </c>
      <c r="D78" s="176" t="s">
        <v>181</v>
      </c>
      <c r="E78" s="176" t="s">
        <v>43</v>
      </c>
      <c r="F78" s="176" t="s">
        <v>182</v>
      </c>
      <c r="G78" s="176" t="s">
        <v>1469</v>
      </c>
      <c r="H78" s="176" t="s">
        <v>8</v>
      </c>
      <c r="I78" s="176" t="s">
        <v>183</v>
      </c>
      <c r="J78" s="176" t="s">
        <v>9</v>
      </c>
      <c r="K78" s="176" t="s">
        <v>738</v>
      </c>
      <c r="L78" s="176"/>
      <c r="M78" s="176"/>
    </row>
    <row r="79" spans="1:13" x14ac:dyDescent="0.25">
      <c r="A79" s="176">
        <v>78</v>
      </c>
      <c r="B79" s="176" t="s">
        <v>467</v>
      </c>
      <c r="C79" s="176" t="s">
        <v>468</v>
      </c>
      <c r="D79" s="176" t="s">
        <v>0</v>
      </c>
      <c r="E79" s="176" t="s">
        <v>1</v>
      </c>
      <c r="F79" s="176" t="s">
        <v>477</v>
      </c>
      <c r="G79" s="176" t="s">
        <v>1019</v>
      </c>
      <c r="H79" s="176" t="s">
        <v>30</v>
      </c>
      <c r="I79" s="176" t="s">
        <v>478</v>
      </c>
      <c r="J79" s="176" t="s">
        <v>32</v>
      </c>
      <c r="K79" s="176" t="s">
        <v>740</v>
      </c>
      <c r="L79" s="176"/>
      <c r="M79" s="176"/>
    </row>
    <row r="80" spans="1:13" x14ac:dyDescent="0.25">
      <c r="A80" s="176">
        <v>79</v>
      </c>
      <c r="B80" s="176" t="s">
        <v>54</v>
      </c>
      <c r="C80" s="176" t="s">
        <v>55</v>
      </c>
      <c r="D80" s="176" t="s">
        <v>0</v>
      </c>
      <c r="E80" s="176" t="s">
        <v>1</v>
      </c>
      <c r="F80" s="176" t="s">
        <v>480</v>
      </c>
      <c r="G80" s="176" t="s">
        <v>1050</v>
      </c>
      <c r="H80" s="176" t="s">
        <v>473</v>
      </c>
      <c r="I80" s="176" t="s">
        <v>481</v>
      </c>
      <c r="J80" s="176" t="s">
        <v>475</v>
      </c>
      <c r="K80" s="176" t="s">
        <v>744</v>
      </c>
      <c r="L80" s="176"/>
      <c r="M80" s="176"/>
    </row>
    <row r="81" spans="1:13" x14ac:dyDescent="0.25">
      <c r="A81" s="176">
        <v>80</v>
      </c>
      <c r="B81" s="176" t="s">
        <v>206</v>
      </c>
      <c r="C81" s="176" t="s">
        <v>207</v>
      </c>
      <c r="D81" s="176" t="s">
        <v>173</v>
      </c>
      <c r="E81" s="176" t="s">
        <v>43</v>
      </c>
      <c r="F81" s="176" t="s">
        <v>208</v>
      </c>
      <c r="G81" s="176" t="s">
        <v>1019</v>
      </c>
      <c r="H81" s="176" t="s">
        <v>3</v>
      </c>
      <c r="I81" s="176" t="s">
        <v>209</v>
      </c>
      <c r="J81" s="176" t="s">
        <v>53</v>
      </c>
      <c r="K81" s="176" t="s">
        <v>745</v>
      </c>
      <c r="L81" s="176"/>
      <c r="M81" s="176"/>
    </row>
    <row r="82" spans="1:13" x14ac:dyDescent="0.25">
      <c r="A82" s="176">
        <v>81</v>
      </c>
      <c r="B82" s="176" t="s">
        <v>224</v>
      </c>
      <c r="C82" s="176" t="s">
        <v>225</v>
      </c>
      <c r="D82" s="176" t="s">
        <v>0</v>
      </c>
      <c r="E82" s="176" t="s">
        <v>1</v>
      </c>
      <c r="F82" s="176" t="s">
        <v>226</v>
      </c>
      <c r="G82" s="176" t="s">
        <v>1019</v>
      </c>
      <c r="H82" s="176" t="s">
        <v>3</v>
      </c>
      <c r="I82" s="176" t="s">
        <v>227</v>
      </c>
      <c r="J82" s="176" t="s">
        <v>53</v>
      </c>
      <c r="K82" s="176" t="s">
        <v>748</v>
      </c>
      <c r="L82" s="176"/>
      <c r="M82" s="176"/>
    </row>
    <row r="83" spans="1:13" x14ac:dyDescent="0.25">
      <c r="A83" s="176">
        <v>82</v>
      </c>
      <c r="B83" s="176" t="s">
        <v>54</v>
      </c>
      <c r="C83" s="176" t="s">
        <v>55</v>
      </c>
      <c r="D83" s="176" t="s">
        <v>0</v>
      </c>
      <c r="E83" s="176" t="s">
        <v>1</v>
      </c>
      <c r="F83" s="176" t="s">
        <v>229</v>
      </c>
      <c r="G83" s="176" t="s">
        <v>1019</v>
      </c>
      <c r="H83" s="176" t="s">
        <v>3</v>
      </c>
      <c r="I83" s="176" t="s">
        <v>230</v>
      </c>
      <c r="J83" s="176" t="s">
        <v>53</v>
      </c>
      <c r="K83" s="176" t="s">
        <v>749</v>
      </c>
      <c r="L83" s="176"/>
      <c r="M83" s="176"/>
    </row>
    <row r="84" spans="1:13" x14ac:dyDescent="0.25">
      <c r="A84" s="176">
        <v>83</v>
      </c>
      <c r="B84" s="176" t="s">
        <v>278</v>
      </c>
      <c r="C84" s="176" t="s">
        <v>279</v>
      </c>
      <c r="D84" s="176" t="s">
        <v>66</v>
      </c>
      <c r="E84" s="176" t="s">
        <v>1</v>
      </c>
      <c r="F84" s="176" t="s">
        <v>280</v>
      </c>
      <c r="G84" s="176" t="s">
        <v>1019</v>
      </c>
      <c r="H84" s="176" t="s">
        <v>3</v>
      </c>
      <c r="I84" s="176" t="s">
        <v>281</v>
      </c>
      <c r="J84" s="176" t="s">
        <v>53</v>
      </c>
      <c r="K84" s="176" t="s">
        <v>756</v>
      </c>
      <c r="L84" s="176"/>
      <c r="M84" s="17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55" workbookViewId="0">
      <selection sqref="A1:K1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13.85546875" bestFit="1" customWidth="1"/>
    <col min="5" max="5" width="6.28515625" bestFit="1" customWidth="1"/>
    <col min="6" max="6" width="15.140625" bestFit="1" customWidth="1"/>
    <col min="7" max="7" width="13.28515625" bestFit="1" customWidth="1"/>
    <col min="8" max="8" width="15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3" s="175" customFormat="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54</v>
      </c>
      <c r="B2" s="175" t="s">
        <v>333</v>
      </c>
      <c r="C2" s="175" t="s">
        <v>334</v>
      </c>
      <c r="D2" s="175" t="s">
        <v>335</v>
      </c>
      <c r="E2" s="175" t="s">
        <v>48</v>
      </c>
      <c r="F2" s="175" t="s">
        <v>336</v>
      </c>
      <c r="G2" s="175" t="s">
        <v>666</v>
      </c>
      <c r="H2" s="175" t="s">
        <v>287</v>
      </c>
      <c r="I2" s="175" t="s">
        <v>337</v>
      </c>
      <c r="J2" s="175" t="s">
        <v>289</v>
      </c>
      <c r="K2" s="175" t="s">
        <v>686</v>
      </c>
      <c r="L2" s="175"/>
      <c r="M2" s="175"/>
    </row>
    <row r="3" spans="1:13" x14ac:dyDescent="0.25">
      <c r="A3">
        <v>8</v>
      </c>
      <c r="B3" s="175" t="s">
        <v>268</v>
      </c>
      <c r="C3" s="175" t="s">
        <v>269</v>
      </c>
      <c r="D3" s="175" t="s">
        <v>66</v>
      </c>
      <c r="E3" s="175" t="s">
        <v>1</v>
      </c>
      <c r="F3" s="175" t="s">
        <v>270</v>
      </c>
      <c r="G3" s="175" t="s">
        <v>1019</v>
      </c>
      <c r="H3" s="175" t="s">
        <v>3</v>
      </c>
      <c r="I3" s="175" t="s">
        <v>271</v>
      </c>
      <c r="J3" s="175" t="s">
        <v>53</v>
      </c>
      <c r="K3" s="175" t="s">
        <v>1466</v>
      </c>
      <c r="L3" s="175"/>
      <c r="M3" s="175"/>
    </row>
    <row r="4" spans="1:13" x14ac:dyDescent="0.25">
      <c r="A4" s="175">
        <v>11</v>
      </c>
      <c r="B4" s="175" t="s">
        <v>366</v>
      </c>
      <c r="C4" s="175" t="s">
        <v>367</v>
      </c>
      <c r="D4" s="175" t="s">
        <v>368</v>
      </c>
      <c r="E4" s="175" t="s">
        <v>43</v>
      </c>
      <c r="F4" s="175" t="s">
        <v>369</v>
      </c>
      <c r="G4" s="175" t="s">
        <v>1019</v>
      </c>
      <c r="H4" s="175" t="s">
        <v>294</v>
      </c>
      <c r="I4" s="175" t="s">
        <v>370</v>
      </c>
      <c r="J4" s="175" t="s">
        <v>289</v>
      </c>
      <c r="K4" s="175" t="s">
        <v>1240</v>
      </c>
      <c r="L4" s="175"/>
      <c r="M4" s="175"/>
    </row>
    <row r="5" spans="1:13" x14ac:dyDescent="0.25">
      <c r="A5" s="175">
        <v>15</v>
      </c>
      <c r="B5" s="175" t="s">
        <v>117</v>
      </c>
      <c r="C5" s="175" t="s">
        <v>1210</v>
      </c>
      <c r="D5" s="175" t="s">
        <v>648</v>
      </c>
      <c r="E5" s="175" t="s">
        <v>1</v>
      </c>
      <c r="F5" s="175" t="s">
        <v>1211</v>
      </c>
      <c r="G5" s="175" t="s">
        <v>1019</v>
      </c>
      <c r="H5" s="175" t="s">
        <v>3</v>
      </c>
      <c r="I5" s="175" t="s">
        <v>1212</v>
      </c>
      <c r="J5" s="175" t="s">
        <v>53</v>
      </c>
      <c r="K5" s="175" t="s">
        <v>1213</v>
      </c>
      <c r="L5" s="175"/>
      <c r="M5" s="175"/>
    </row>
    <row r="6" spans="1:13" x14ac:dyDescent="0.25">
      <c r="A6" s="175">
        <v>16</v>
      </c>
      <c r="B6" s="175" t="s">
        <v>116</v>
      </c>
      <c r="C6" s="175" t="s">
        <v>117</v>
      </c>
      <c r="D6" s="175" t="s">
        <v>648</v>
      </c>
      <c r="E6" s="175" t="s">
        <v>1</v>
      </c>
      <c r="F6" s="175" t="s">
        <v>118</v>
      </c>
      <c r="G6" s="175" t="s">
        <v>1019</v>
      </c>
      <c r="H6" s="175" t="s">
        <v>3</v>
      </c>
      <c r="I6" s="175" t="s">
        <v>119</v>
      </c>
      <c r="J6" s="175" t="s">
        <v>53</v>
      </c>
      <c r="K6" s="175" t="s">
        <v>1167</v>
      </c>
      <c r="L6" s="175"/>
      <c r="M6" s="175"/>
    </row>
    <row r="7" spans="1:13" x14ac:dyDescent="0.25">
      <c r="A7" s="175">
        <v>26</v>
      </c>
      <c r="B7" s="175" t="s">
        <v>50</v>
      </c>
      <c r="C7" s="175" t="s">
        <v>51</v>
      </c>
      <c r="D7" s="175" t="s">
        <v>52</v>
      </c>
      <c r="E7" s="175" t="s">
        <v>43</v>
      </c>
      <c r="F7" s="175" t="s">
        <v>246</v>
      </c>
      <c r="G7" s="175" t="s">
        <v>1019</v>
      </c>
      <c r="H7" s="175" t="s">
        <v>3</v>
      </c>
      <c r="I7" s="175" t="s">
        <v>247</v>
      </c>
      <c r="J7" s="175" t="s">
        <v>125</v>
      </c>
      <c r="K7" s="175" t="s">
        <v>1127</v>
      </c>
      <c r="L7" s="175"/>
      <c r="M7" s="175"/>
    </row>
    <row r="8" spans="1:13" x14ac:dyDescent="0.25">
      <c r="A8" s="175">
        <v>28</v>
      </c>
      <c r="B8" s="175" t="s">
        <v>190</v>
      </c>
      <c r="C8" s="175" t="s">
        <v>191</v>
      </c>
      <c r="D8" s="175" t="s">
        <v>192</v>
      </c>
      <c r="E8" s="175" t="s">
        <v>28</v>
      </c>
      <c r="F8" s="175" t="s">
        <v>193</v>
      </c>
      <c r="G8" s="175" t="s">
        <v>1019</v>
      </c>
      <c r="H8" s="175" t="s">
        <v>30</v>
      </c>
      <c r="I8" s="175" t="s">
        <v>194</v>
      </c>
      <c r="J8" s="175" t="s">
        <v>32</v>
      </c>
      <c r="K8" s="175" t="s">
        <v>1081</v>
      </c>
      <c r="L8" s="175"/>
      <c r="M8" s="175"/>
    </row>
    <row r="9" spans="1:13" x14ac:dyDescent="0.25">
      <c r="A9" s="175">
        <v>29</v>
      </c>
      <c r="B9" s="175" t="s">
        <v>262</v>
      </c>
      <c r="C9" s="175" t="s">
        <v>263</v>
      </c>
      <c r="D9" s="175" t="s">
        <v>264</v>
      </c>
      <c r="E9" s="175" t="s">
        <v>1</v>
      </c>
      <c r="F9" s="175" t="s">
        <v>265</v>
      </c>
      <c r="G9" s="175" t="s">
        <v>1019</v>
      </c>
      <c r="H9" s="175" t="s">
        <v>3</v>
      </c>
      <c r="I9" s="175" t="s">
        <v>266</v>
      </c>
      <c r="J9" s="175" t="s">
        <v>53</v>
      </c>
      <c r="K9" s="175" t="s">
        <v>1057</v>
      </c>
      <c r="L9" s="175"/>
      <c r="M9" s="175"/>
    </row>
    <row r="10" spans="1:13" x14ac:dyDescent="0.25">
      <c r="A10" s="175">
        <v>30</v>
      </c>
      <c r="B10" s="175" t="s">
        <v>71</v>
      </c>
      <c r="C10" s="175" t="s">
        <v>72</v>
      </c>
      <c r="D10" s="175" t="s">
        <v>73</v>
      </c>
      <c r="E10" s="175" t="s">
        <v>28</v>
      </c>
      <c r="F10" s="175" t="s">
        <v>74</v>
      </c>
      <c r="G10" s="175" t="s">
        <v>1019</v>
      </c>
      <c r="H10" s="175" t="s">
        <v>30</v>
      </c>
      <c r="I10" s="175" t="s">
        <v>75</v>
      </c>
      <c r="J10" s="175" t="s">
        <v>32</v>
      </c>
      <c r="K10" s="175" t="s">
        <v>1058</v>
      </c>
      <c r="L10" s="175"/>
      <c r="M10" s="175"/>
    </row>
    <row r="11" spans="1:13" x14ac:dyDescent="0.25">
      <c r="A11" s="175">
        <v>31</v>
      </c>
      <c r="B11" s="175" t="s">
        <v>273</v>
      </c>
      <c r="C11" s="175" t="s">
        <v>274</v>
      </c>
      <c r="D11" s="175" t="s">
        <v>0</v>
      </c>
      <c r="E11" s="175" t="s">
        <v>1</v>
      </c>
      <c r="F11" s="175" t="s">
        <v>275</v>
      </c>
      <c r="G11" s="175" t="s">
        <v>1019</v>
      </c>
      <c r="H11" s="175" t="s">
        <v>3</v>
      </c>
      <c r="I11" s="175" t="s">
        <v>276</v>
      </c>
      <c r="J11" s="175" t="s">
        <v>53</v>
      </c>
      <c r="K11" s="175" t="s">
        <v>1069</v>
      </c>
      <c r="L11" s="175"/>
      <c r="M11" s="175"/>
    </row>
    <row r="12" spans="1:13" x14ac:dyDescent="0.25">
      <c r="A12" s="175">
        <v>33</v>
      </c>
      <c r="B12" s="175" t="s">
        <v>145</v>
      </c>
      <c r="C12" s="175" t="s">
        <v>97</v>
      </c>
      <c r="D12" s="175" t="s">
        <v>1046</v>
      </c>
      <c r="E12" s="175" t="s">
        <v>1</v>
      </c>
      <c r="F12" s="175" t="s">
        <v>147</v>
      </c>
      <c r="G12" s="175" t="s">
        <v>1019</v>
      </c>
      <c r="H12" s="175" t="s">
        <v>3</v>
      </c>
      <c r="I12" s="175" t="s">
        <v>148</v>
      </c>
      <c r="J12" s="175" t="s">
        <v>53</v>
      </c>
      <c r="K12" s="175" t="s">
        <v>1047</v>
      </c>
      <c r="L12" s="175"/>
      <c r="M12" s="175"/>
    </row>
    <row r="13" spans="1:13" x14ac:dyDescent="0.25">
      <c r="A13" s="175">
        <v>35</v>
      </c>
      <c r="B13" s="175" t="s">
        <v>982</v>
      </c>
      <c r="C13" s="175" t="s">
        <v>292</v>
      </c>
      <c r="D13" s="175" t="s">
        <v>462</v>
      </c>
      <c r="E13" s="175" t="s">
        <v>1</v>
      </c>
      <c r="F13" s="175" t="s">
        <v>422</v>
      </c>
      <c r="G13" s="175" t="s">
        <v>1019</v>
      </c>
      <c r="H13" s="175" t="s">
        <v>3</v>
      </c>
      <c r="I13" s="175" t="s">
        <v>423</v>
      </c>
      <c r="J13" s="175" t="s">
        <v>2</v>
      </c>
      <c r="K13" s="175" t="s">
        <v>983</v>
      </c>
      <c r="L13" s="175"/>
      <c r="M13" s="175"/>
    </row>
    <row r="14" spans="1:13" x14ac:dyDescent="0.25">
      <c r="A14" s="175">
        <v>36</v>
      </c>
      <c r="B14" s="175" t="s">
        <v>64</v>
      </c>
      <c r="C14" s="175" t="s">
        <v>65</v>
      </c>
      <c r="D14" s="175" t="s">
        <v>66</v>
      </c>
      <c r="E14" s="175" t="s">
        <v>1</v>
      </c>
      <c r="F14" s="175" t="s">
        <v>67</v>
      </c>
      <c r="G14" s="175" t="s">
        <v>1019</v>
      </c>
      <c r="H14" s="175" t="s">
        <v>30</v>
      </c>
      <c r="I14" s="175" t="s">
        <v>68</v>
      </c>
      <c r="J14" s="175" t="s">
        <v>32</v>
      </c>
      <c r="K14" s="175" t="s">
        <v>959</v>
      </c>
      <c r="L14" s="175"/>
      <c r="M14" s="175"/>
    </row>
    <row r="15" spans="1:13" x14ac:dyDescent="0.25">
      <c r="A15" s="175">
        <v>37</v>
      </c>
      <c r="B15" s="175" t="s">
        <v>242</v>
      </c>
      <c r="C15" s="175" t="s">
        <v>243</v>
      </c>
      <c r="D15" s="175" t="s">
        <v>957</v>
      </c>
      <c r="E15" s="175" t="s">
        <v>43</v>
      </c>
      <c r="F15" s="175" t="s">
        <v>244</v>
      </c>
      <c r="G15" s="175" t="s">
        <v>1019</v>
      </c>
      <c r="H15" s="175" t="s">
        <v>3</v>
      </c>
      <c r="I15" s="175" t="s">
        <v>245</v>
      </c>
      <c r="J15" s="175" t="s">
        <v>125</v>
      </c>
      <c r="K15" s="175" t="s">
        <v>958</v>
      </c>
      <c r="L15" s="175"/>
      <c r="M15" s="175"/>
    </row>
    <row r="16" spans="1:13" x14ac:dyDescent="0.25">
      <c r="A16" s="175">
        <v>38</v>
      </c>
      <c r="B16" s="175" t="s">
        <v>322</v>
      </c>
      <c r="C16" s="175" t="s">
        <v>323</v>
      </c>
      <c r="D16" s="175" t="s">
        <v>66</v>
      </c>
      <c r="E16" s="175" t="s">
        <v>1</v>
      </c>
      <c r="F16" s="175" t="s">
        <v>324</v>
      </c>
      <c r="G16" s="175" t="s">
        <v>1019</v>
      </c>
      <c r="H16" s="175" t="s">
        <v>287</v>
      </c>
      <c r="I16" s="175" t="s">
        <v>325</v>
      </c>
      <c r="J16" s="175" t="s">
        <v>289</v>
      </c>
      <c r="K16" s="175" t="s">
        <v>956</v>
      </c>
      <c r="L16" s="175"/>
      <c r="M16" s="175"/>
    </row>
    <row r="17" spans="1:13" x14ac:dyDescent="0.25">
      <c r="A17" s="175">
        <v>39</v>
      </c>
      <c r="B17" s="175" t="s">
        <v>49</v>
      </c>
      <c r="C17" s="175" t="s">
        <v>97</v>
      </c>
      <c r="D17" s="175" t="s">
        <v>66</v>
      </c>
      <c r="E17" s="175" t="s">
        <v>1</v>
      </c>
      <c r="F17" s="175" t="s">
        <v>391</v>
      </c>
      <c r="G17" s="175" t="s">
        <v>1019</v>
      </c>
      <c r="H17" s="175" t="s">
        <v>294</v>
      </c>
      <c r="I17" s="175" t="s">
        <v>392</v>
      </c>
      <c r="J17" s="175" t="s">
        <v>289</v>
      </c>
      <c r="K17" s="175" t="s">
        <v>921</v>
      </c>
      <c r="L17" s="175"/>
      <c r="M17" s="175"/>
    </row>
    <row r="18" spans="1:13" x14ac:dyDescent="0.25">
      <c r="A18" s="175">
        <v>40</v>
      </c>
      <c r="B18" s="175" t="s">
        <v>361</v>
      </c>
      <c r="C18" s="175" t="s">
        <v>362</v>
      </c>
      <c r="D18" s="175" t="s">
        <v>0</v>
      </c>
      <c r="E18" s="175" t="s">
        <v>1</v>
      </c>
      <c r="F18" s="175" t="s">
        <v>886</v>
      </c>
      <c r="G18" s="175" t="s">
        <v>1019</v>
      </c>
      <c r="H18" s="175" t="s">
        <v>3</v>
      </c>
      <c r="I18" s="175" t="s">
        <v>861</v>
      </c>
      <c r="J18" s="175" t="s">
        <v>516</v>
      </c>
      <c r="K18" s="175" t="s">
        <v>896</v>
      </c>
      <c r="L18" s="175"/>
      <c r="M18" s="175"/>
    </row>
    <row r="19" spans="1:13" x14ac:dyDescent="0.25">
      <c r="A19" s="175">
        <v>41</v>
      </c>
      <c r="B19" s="175" t="s">
        <v>845</v>
      </c>
      <c r="C19" s="175" t="s">
        <v>846</v>
      </c>
      <c r="D19" s="175" t="s">
        <v>27</v>
      </c>
      <c r="E19" s="175" t="s">
        <v>28</v>
      </c>
      <c r="F19" s="175" t="s">
        <v>847</v>
      </c>
      <c r="G19" s="175" t="s">
        <v>1019</v>
      </c>
      <c r="H19" s="175" t="s">
        <v>294</v>
      </c>
      <c r="I19" s="175" t="s">
        <v>848</v>
      </c>
      <c r="J19" s="175" t="s">
        <v>289</v>
      </c>
      <c r="K19" s="175" t="s">
        <v>849</v>
      </c>
      <c r="L19" s="175"/>
      <c r="M19" s="175"/>
    </row>
    <row r="20" spans="1:13" x14ac:dyDescent="0.25">
      <c r="A20" s="175">
        <v>43</v>
      </c>
      <c r="B20" s="175" t="s">
        <v>530</v>
      </c>
      <c r="C20" s="175" t="s">
        <v>531</v>
      </c>
      <c r="D20" s="175" t="s">
        <v>36</v>
      </c>
      <c r="E20" s="175" t="s">
        <v>1</v>
      </c>
      <c r="F20" s="175" t="s">
        <v>532</v>
      </c>
      <c r="G20" s="175" t="s">
        <v>1019</v>
      </c>
      <c r="H20" s="175" t="s">
        <v>294</v>
      </c>
      <c r="I20" s="175" t="s">
        <v>533</v>
      </c>
      <c r="J20" s="175" t="s">
        <v>516</v>
      </c>
      <c r="K20" s="175" t="s">
        <v>764</v>
      </c>
      <c r="L20" s="175"/>
      <c r="M20" s="175"/>
    </row>
    <row r="21" spans="1:13" x14ac:dyDescent="0.25">
      <c r="A21" s="175">
        <v>44</v>
      </c>
      <c r="B21" s="175" t="s">
        <v>651</v>
      </c>
      <c r="C21" s="175" t="s">
        <v>652</v>
      </c>
      <c r="D21" s="175" t="s">
        <v>653</v>
      </c>
      <c r="E21" s="175" t="s">
        <v>1</v>
      </c>
      <c r="F21" s="175" t="s">
        <v>654</v>
      </c>
      <c r="G21" s="175" t="s">
        <v>1019</v>
      </c>
      <c r="H21" s="175" t="s">
        <v>294</v>
      </c>
      <c r="I21" s="175" t="s">
        <v>655</v>
      </c>
      <c r="J21" s="175" t="s">
        <v>289</v>
      </c>
      <c r="K21" s="175" t="s">
        <v>656</v>
      </c>
      <c r="L21" s="175"/>
      <c r="M21" s="175"/>
    </row>
    <row r="22" spans="1:13" x14ac:dyDescent="0.25">
      <c r="A22" s="175">
        <v>45</v>
      </c>
      <c r="B22" s="175" t="s">
        <v>425</v>
      </c>
      <c r="C22" s="175" t="s">
        <v>426</v>
      </c>
      <c r="D22" s="175" t="s">
        <v>427</v>
      </c>
      <c r="E22" s="175" t="s">
        <v>28</v>
      </c>
      <c r="F22" s="175" t="s">
        <v>428</v>
      </c>
      <c r="G22" s="175" t="s">
        <v>1019</v>
      </c>
      <c r="H22" s="175" t="s">
        <v>287</v>
      </c>
      <c r="I22" s="175" t="s">
        <v>429</v>
      </c>
      <c r="J22" s="175" t="s">
        <v>289</v>
      </c>
      <c r="K22" s="175" t="s">
        <v>659</v>
      </c>
      <c r="L22" s="175"/>
      <c r="M22" s="175"/>
    </row>
    <row r="23" spans="1:13" x14ac:dyDescent="0.25">
      <c r="A23" s="175">
        <v>46</v>
      </c>
      <c r="B23" s="175" t="s">
        <v>608</v>
      </c>
      <c r="C23" s="175" t="s">
        <v>378</v>
      </c>
      <c r="D23" s="175" t="s">
        <v>27</v>
      </c>
      <c r="E23" s="175" t="s">
        <v>28</v>
      </c>
      <c r="F23" s="175" t="s">
        <v>609</v>
      </c>
      <c r="G23" s="175" t="s">
        <v>1019</v>
      </c>
      <c r="H23" s="175" t="s">
        <v>294</v>
      </c>
      <c r="I23" s="175" t="s">
        <v>610</v>
      </c>
      <c r="J23" s="175" t="s">
        <v>289</v>
      </c>
      <c r="K23" s="175" t="s">
        <v>663</v>
      </c>
      <c r="L23" s="175"/>
      <c r="M23" s="175"/>
    </row>
    <row r="24" spans="1:13" x14ac:dyDescent="0.25">
      <c r="A24" s="175">
        <v>47</v>
      </c>
      <c r="B24" s="175" t="s">
        <v>1467</v>
      </c>
      <c r="C24" s="175" t="s">
        <v>378</v>
      </c>
      <c r="D24" s="175"/>
      <c r="E24" s="175"/>
      <c r="F24" s="175" t="s">
        <v>572</v>
      </c>
      <c r="G24" s="175" t="s">
        <v>1019</v>
      </c>
      <c r="H24" s="175" t="s">
        <v>287</v>
      </c>
      <c r="I24" s="175" t="s">
        <v>573</v>
      </c>
      <c r="J24" s="175" t="s">
        <v>289</v>
      </c>
      <c r="K24" s="175" t="s">
        <v>665</v>
      </c>
      <c r="L24" s="175"/>
      <c r="M24" s="175"/>
    </row>
    <row r="25" spans="1:13" x14ac:dyDescent="0.25">
      <c r="A25" s="175">
        <v>49</v>
      </c>
      <c r="B25" s="175" t="s">
        <v>566</v>
      </c>
      <c r="C25" s="175" t="s">
        <v>556</v>
      </c>
      <c r="D25" s="175" t="s">
        <v>0</v>
      </c>
      <c r="E25" s="175" t="s">
        <v>1</v>
      </c>
      <c r="F25" s="175" t="s">
        <v>557</v>
      </c>
      <c r="G25" s="175" t="s">
        <v>1019</v>
      </c>
      <c r="H25" s="175" t="s">
        <v>287</v>
      </c>
      <c r="I25" s="175" t="s">
        <v>558</v>
      </c>
      <c r="J25" s="175" t="s">
        <v>289</v>
      </c>
      <c r="K25" s="175" t="s">
        <v>673</v>
      </c>
      <c r="L25" s="175"/>
      <c r="M25" s="175"/>
    </row>
    <row r="26" spans="1:13" x14ac:dyDescent="0.25">
      <c r="A26" s="175">
        <v>50</v>
      </c>
      <c r="B26" s="175" t="s">
        <v>97</v>
      </c>
      <c r="C26" s="175" t="s">
        <v>1468</v>
      </c>
      <c r="D26" s="175"/>
      <c r="E26" s="175"/>
      <c r="F26" s="175" t="s">
        <v>540</v>
      </c>
      <c r="G26" s="175" t="s">
        <v>1019</v>
      </c>
      <c r="H26" s="175" t="s">
        <v>294</v>
      </c>
      <c r="I26" s="175" t="s">
        <v>541</v>
      </c>
      <c r="J26" s="175" t="s">
        <v>289</v>
      </c>
      <c r="K26" s="175" t="s">
        <v>677</v>
      </c>
      <c r="L26" s="175"/>
      <c r="M26" s="175"/>
    </row>
    <row r="27" spans="1:13" x14ac:dyDescent="0.25">
      <c r="A27" s="175">
        <v>51</v>
      </c>
      <c r="B27" s="175" t="s">
        <v>291</v>
      </c>
      <c r="C27" s="175" t="s">
        <v>292</v>
      </c>
      <c r="D27" s="175" t="s">
        <v>0</v>
      </c>
      <c r="E27" s="175" t="s">
        <v>1</v>
      </c>
      <c r="F27" s="175" t="s">
        <v>293</v>
      </c>
      <c r="G27" s="175" t="s">
        <v>1019</v>
      </c>
      <c r="H27" s="175" t="s">
        <v>294</v>
      </c>
      <c r="I27" s="175" t="s">
        <v>295</v>
      </c>
      <c r="J27" s="175" t="s">
        <v>289</v>
      </c>
      <c r="K27" s="175" t="s">
        <v>679</v>
      </c>
      <c r="L27" s="175"/>
      <c r="M27" s="175"/>
    </row>
    <row r="28" spans="1:13" x14ac:dyDescent="0.25">
      <c r="A28" s="175">
        <v>52</v>
      </c>
      <c r="B28" s="175" t="s">
        <v>311</v>
      </c>
      <c r="C28" s="175" t="s">
        <v>312</v>
      </c>
      <c r="D28" s="175" t="s">
        <v>313</v>
      </c>
      <c r="E28" s="175" t="s">
        <v>43</v>
      </c>
      <c r="F28" s="175" t="s">
        <v>314</v>
      </c>
      <c r="G28" s="175" t="s">
        <v>1019</v>
      </c>
      <c r="H28" s="175" t="s">
        <v>294</v>
      </c>
      <c r="I28" s="175" t="s">
        <v>315</v>
      </c>
      <c r="J28" s="175" t="s">
        <v>289</v>
      </c>
      <c r="K28" s="175" t="s">
        <v>683</v>
      </c>
      <c r="L28" s="175"/>
      <c r="M28" s="175"/>
    </row>
    <row r="29" spans="1:13" x14ac:dyDescent="0.25">
      <c r="A29" s="175">
        <v>53</v>
      </c>
      <c r="B29" s="175" t="s">
        <v>317</v>
      </c>
      <c r="C29" s="175" t="s">
        <v>279</v>
      </c>
      <c r="D29" s="175" t="s">
        <v>318</v>
      </c>
      <c r="E29" s="175" t="s">
        <v>28</v>
      </c>
      <c r="F29" s="175" t="s">
        <v>319</v>
      </c>
      <c r="G29" s="175" t="s">
        <v>1019</v>
      </c>
      <c r="H29" s="175" t="s">
        <v>287</v>
      </c>
      <c r="I29" s="175" t="s">
        <v>320</v>
      </c>
      <c r="J29" s="175" t="s">
        <v>289</v>
      </c>
      <c r="K29" s="175" t="s">
        <v>758</v>
      </c>
      <c r="L29" s="175"/>
      <c r="M29" s="175"/>
    </row>
    <row r="30" spans="1:13" x14ac:dyDescent="0.25">
      <c r="A30" s="175">
        <v>55</v>
      </c>
      <c r="B30" s="175" t="s">
        <v>137</v>
      </c>
      <c r="C30" s="175" t="s">
        <v>138</v>
      </c>
      <c r="D30" s="175" t="s">
        <v>0</v>
      </c>
      <c r="E30" s="175" t="s">
        <v>1</v>
      </c>
      <c r="F30" s="175" t="s">
        <v>139</v>
      </c>
      <c r="G30" s="175" t="s">
        <v>1019</v>
      </c>
      <c r="H30" s="175" t="s">
        <v>3</v>
      </c>
      <c r="I30" s="175" t="s">
        <v>140</v>
      </c>
      <c r="J30" s="175" t="s">
        <v>53</v>
      </c>
      <c r="K30" s="175" t="s">
        <v>699</v>
      </c>
      <c r="L30" s="175"/>
      <c r="M30" s="175"/>
    </row>
    <row r="31" spans="1:13" x14ac:dyDescent="0.25">
      <c r="A31" s="175">
        <v>56</v>
      </c>
      <c r="B31" s="175" t="s">
        <v>262</v>
      </c>
      <c r="C31" s="175" t="s">
        <v>399</v>
      </c>
      <c r="D31" s="175" t="s">
        <v>0</v>
      </c>
      <c r="E31" s="175" t="s">
        <v>1</v>
      </c>
      <c r="F31" s="175" t="s">
        <v>400</v>
      </c>
      <c r="G31" s="175" t="s">
        <v>1019</v>
      </c>
      <c r="H31" s="175" t="s">
        <v>294</v>
      </c>
      <c r="I31" s="175" t="s">
        <v>401</v>
      </c>
      <c r="J31" s="175" t="s">
        <v>289</v>
      </c>
      <c r="K31" s="175" t="s">
        <v>700</v>
      </c>
      <c r="L31" s="175"/>
      <c r="M31" s="175"/>
    </row>
    <row r="32" spans="1:13" x14ac:dyDescent="0.25">
      <c r="A32" s="175">
        <v>57</v>
      </c>
      <c r="B32" s="175" t="s">
        <v>403</v>
      </c>
      <c r="C32" s="175" t="s">
        <v>60</v>
      </c>
      <c r="D32" s="175" t="s">
        <v>27</v>
      </c>
      <c r="E32" s="175" t="s">
        <v>28</v>
      </c>
      <c r="F32" s="175" t="s">
        <v>404</v>
      </c>
      <c r="G32" s="175" t="s">
        <v>1019</v>
      </c>
      <c r="H32" s="175" t="s">
        <v>287</v>
      </c>
      <c r="I32" s="175" t="s">
        <v>405</v>
      </c>
      <c r="J32" s="175" t="s">
        <v>289</v>
      </c>
      <c r="K32" s="175" t="s">
        <v>701</v>
      </c>
      <c r="L32" s="175"/>
      <c r="M32" s="175"/>
    </row>
    <row r="33" spans="1:13" x14ac:dyDescent="0.25">
      <c r="A33" s="175">
        <v>58</v>
      </c>
      <c r="B33" s="175" t="s">
        <v>431</v>
      </c>
      <c r="C33" s="175" t="s">
        <v>172</v>
      </c>
      <c r="D33" s="175" t="s">
        <v>432</v>
      </c>
      <c r="E33" s="175" t="s">
        <v>28</v>
      </c>
      <c r="F33" s="175" t="s">
        <v>433</v>
      </c>
      <c r="G33" s="175" t="s">
        <v>1019</v>
      </c>
      <c r="H33" s="175" t="s">
        <v>294</v>
      </c>
      <c r="I33" s="175" t="s">
        <v>434</v>
      </c>
      <c r="J33" s="175" t="s">
        <v>289</v>
      </c>
      <c r="K33" s="175" t="s">
        <v>704</v>
      </c>
      <c r="L33" s="175"/>
      <c r="M33" s="175"/>
    </row>
    <row r="34" spans="1:13" x14ac:dyDescent="0.25">
      <c r="A34" s="175">
        <v>59</v>
      </c>
      <c r="B34" s="175" t="s">
        <v>460</v>
      </c>
      <c r="C34" s="175" t="s">
        <v>461</v>
      </c>
      <c r="D34" s="175" t="s">
        <v>462</v>
      </c>
      <c r="E34" s="175" t="s">
        <v>1</v>
      </c>
      <c r="F34" s="175" t="s">
        <v>463</v>
      </c>
      <c r="G34" s="175" t="s">
        <v>1019</v>
      </c>
      <c r="H34" s="175" t="s">
        <v>30</v>
      </c>
      <c r="I34" s="175" t="s">
        <v>464</v>
      </c>
      <c r="J34" s="175" t="s">
        <v>32</v>
      </c>
      <c r="K34" s="175" t="s">
        <v>711</v>
      </c>
      <c r="L34" s="175"/>
      <c r="M34" s="175"/>
    </row>
    <row r="35" spans="1:13" x14ac:dyDescent="0.25">
      <c r="A35" s="175">
        <v>60</v>
      </c>
      <c r="B35" s="175" t="s">
        <v>165</v>
      </c>
      <c r="C35" s="175" t="s">
        <v>166</v>
      </c>
      <c r="D35" s="175" t="s">
        <v>27</v>
      </c>
      <c r="E35" s="175" t="s">
        <v>28</v>
      </c>
      <c r="F35" s="175" t="s">
        <v>167</v>
      </c>
      <c r="G35" s="175" t="s">
        <v>1019</v>
      </c>
      <c r="H35" s="175" t="s">
        <v>30</v>
      </c>
      <c r="I35" s="175" t="s">
        <v>168</v>
      </c>
      <c r="J35" s="175" t="s">
        <v>32</v>
      </c>
      <c r="K35" s="175" t="s">
        <v>712</v>
      </c>
      <c r="L35" s="175"/>
      <c r="M35" s="175"/>
    </row>
    <row r="36" spans="1:13" x14ac:dyDescent="0.25">
      <c r="A36" s="175">
        <v>61</v>
      </c>
      <c r="B36" s="175" t="s">
        <v>25</v>
      </c>
      <c r="C36" s="175" t="s">
        <v>26</v>
      </c>
      <c r="D36" s="175" t="s">
        <v>27</v>
      </c>
      <c r="E36" s="175" t="s">
        <v>28</v>
      </c>
      <c r="F36" s="175" t="s">
        <v>29</v>
      </c>
      <c r="G36" s="175" t="s">
        <v>1019</v>
      </c>
      <c r="H36" s="175" t="s">
        <v>30</v>
      </c>
      <c r="I36" s="175" t="s">
        <v>31</v>
      </c>
      <c r="J36" s="175" t="s">
        <v>32</v>
      </c>
      <c r="K36" s="175" t="s">
        <v>714</v>
      </c>
      <c r="L36" s="175"/>
      <c r="M36" s="175"/>
    </row>
    <row r="37" spans="1:13" x14ac:dyDescent="0.25">
      <c r="A37" s="175">
        <v>63</v>
      </c>
      <c r="B37" s="175" t="s">
        <v>110</v>
      </c>
      <c r="C37" s="175" t="s">
        <v>111</v>
      </c>
      <c r="D37" s="175" t="s">
        <v>112</v>
      </c>
      <c r="E37" s="175" t="s">
        <v>43</v>
      </c>
      <c r="F37" s="175" t="s">
        <v>113</v>
      </c>
      <c r="G37" s="175" t="s">
        <v>1019</v>
      </c>
      <c r="H37" s="175" t="s">
        <v>3</v>
      </c>
      <c r="I37" s="175" t="s">
        <v>114</v>
      </c>
      <c r="J37" s="175" t="s">
        <v>53</v>
      </c>
      <c r="K37" s="175" t="s">
        <v>727</v>
      </c>
      <c r="L37" s="175"/>
      <c r="M37" s="175"/>
    </row>
    <row r="38" spans="1:13" x14ac:dyDescent="0.25">
      <c r="A38" s="175">
        <v>64</v>
      </c>
      <c r="B38" s="175" t="s">
        <v>120</v>
      </c>
      <c r="C38" s="175" t="s">
        <v>121</v>
      </c>
      <c r="D38" s="175" t="s">
        <v>122</v>
      </c>
      <c r="E38" s="175" t="s">
        <v>43</v>
      </c>
      <c r="F38" s="175" t="s">
        <v>123</v>
      </c>
      <c r="G38" s="175" t="s">
        <v>1019</v>
      </c>
      <c r="H38" s="175" t="s">
        <v>3</v>
      </c>
      <c r="I38" s="175" t="s">
        <v>124</v>
      </c>
      <c r="J38" s="175" t="s">
        <v>125</v>
      </c>
      <c r="K38" s="175" t="s">
        <v>728</v>
      </c>
      <c r="L38" s="175"/>
      <c r="M38" s="175"/>
    </row>
    <row r="39" spans="1:13" x14ac:dyDescent="0.25">
      <c r="A39" s="175">
        <v>73</v>
      </c>
      <c r="B39" s="175" t="s">
        <v>467</v>
      </c>
      <c r="C39" s="175" t="s">
        <v>468</v>
      </c>
      <c r="D39" s="175" t="s">
        <v>0</v>
      </c>
      <c r="E39" s="175" t="s">
        <v>1</v>
      </c>
      <c r="F39" s="175" t="s">
        <v>477</v>
      </c>
      <c r="G39" s="175" t="s">
        <v>1019</v>
      </c>
      <c r="H39" s="175" t="s">
        <v>30</v>
      </c>
      <c r="I39" s="175" t="s">
        <v>478</v>
      </c>
      <c r="J39" s="175" t="s">
        <v>32</v>
      </c>
      <c r="K39" s="175" t="s">
        <v>740</v>
      </c>
      <c r="L39" s="175"/>
      <c r="M39" s="175"/>
    </row>
    <row r="40" spans="1:13" x14ac:dyDescent="0.25">
      <c r="A40" s="175">
        <v>75</v>
      </c>
      <c r="B40" s="175" t="s">
        <v>206</v>
      </c>
      <c r="C40" s="175" t="s">
        <v>207</v>
      </c>
      <c r="D40" s="175" t="s">
        <v>173</v>
      </c>
      <c r="E40" s="175" t="s">
        <v>43</v>
      </c>
      <c r="F40" s="175" t="s">
        <v>208</v>
      </c>
      <c r="G40" s="175" t="s">
        <v>1019</v>
      </c>
      <c r="H40" s="175" t="s">
        <v>3</v>
      </c>
      <c r="I40" s="175" t="s">
        <v>209</v>
      </c>
      <c r="J40" s="175" t="s">
        <v>53</v>
      </c>
      <c r="K40" s="175" t="s">
        <v>745</v>
      </c>
      <c r="L40" s="175"/>
      <c r="M40" s="175"/>
    </row>
    <row r="41" spans="1:13" x14ac:dyDescent="0.25">
      <c r="A41" s="175">
        <v>76</v>
      </c>
      <c r="B41" s="175" t="s">
        <v>224</v>
      </c>
      <c r="C41" s="175" t="s">
        <v>225</v>
      </c>
      <c r="D41" s="175" t="s">
        <v>0</v>
      </c>
      <c r="E41" s="175" t="s">
        <v>1</v>
      </c>
      <c r="F41" s="175" t="s">
        <v>226</v>
      </c>
      <c r="G41" s="175" t="s">
        <v>1019</v>
      </c>
      <c r="H41" s="175" t="s">
        <v>3</v>
      </c>
      <c r="I41" s="175" t="s">
        <v>227</v>
      </c>
      <c r="J41" s="175" t="s">
        <v>53</v>
      </c>
      <c r="K41" s="175" t="s">
        <v>748</v>
      </c>
      <c r="L41" s="175"/>
      <c r="M41" s="175"/>
    </row>
    <row r="42" spans="1:13" x14ac:dyDescent="0.25">
      <c r="A42" s="175">
        <v>77</v>
      </c>
      <c r="B42" s="175" t="s">
        <v>54</v>
      </c>
      <c r="C42" s="175" t="s">
        <v>55</v>
      </c>
      <c r="D42" s="175" t="s">
        <v>0</v>
      </c>
      <c r="E42" s="175" t="s">
        <v>1</v>
      </c>
      <c r="F42" s="175" t="s">
        <v>229</v>
      </c>
      <c r="G42" s="175" t="s">
        <v>1019</v>
      </c>
      <c r="H42" s="175" t="s">
        <v>3</v>
      </c>
      <c r="I42" s="175" t="s">
        <v>230</v>
      </c>
      <c r="J42" s="175" t="s">
        <v>53</v>
      </c>
      <c r="K42" s="175" t="s">
        <v>749</v>
      </c>
      <c r="L42" s="175"/>
      <c r="M42" s="175"/>
    </row>
    <row r="43" spans="1:13" x14ac:dyDescent="0.25">
      <c r="A43" s="175">
        <v>78</v>
      </c>
      <c r="B43" s="175" t="s">
        <v>278</v>
      </c>
      <c r="C43" s="175" t="s">
        <v>279</v>
      </c>
      <c r="D43" s="175" t="s">
        <v>66</v>
      </c>
      <c r="E43" s="175" t="s">
        <v>1</v>
      </c>
      <c r="F43" s="175" t="s">
        <v>280</v>
      </c>
      <c r="G43" s="175" t="s">
        <v>1019</v>
      </c>
      <c r="H43" s="175" t="s">
        <v>3</v>
      </c>
      <c r="I43" s="175" t="s">
        <v>281</v>
      </c>
      <c r="J43" s="175" t="s">
        <v>53</v>
      </c>
      <c r="K43" s="175" t="s">
        <v>756</v>
      </c>
      <c r="L43" s="175"/>
      <c r="M43" s="175"/>
    </row>
    <row r="44" spans="1:13" x14ac:dyDescent="0.25">
      <c r="A44" s="175">
        <v>27</v>
      </c>
      <c r="B44" s="175" t="s">
        <v>1072</v>
      </c>
      <c r="C44" s="175" t="s">
        <v>1073</v>
      </c>
      <c r="D44" s="175" t="s">
        <v>122</v>
      </c>
      <c r="E44" s="175" t="s">
        <v>43</v>
      </c>
      <c r="F44" s="175" t="s">
        <v>221</v>
      </c>
      <c r="G44" s="175" t="s">
        <v>1131</v>
      </c>
      <c r="H44" s="175" t="s">
        <v>3</v>
      </c>
      <c r="I44" s="175" t="s">
        <v>222</v>
      </c>
      <c r="J44" s="175" t="s">
        <v>53</v>
      </c>
      <c r="K44" s="175" t="s">
        <v>1074</v>
      </c>
      <c r="L44" s="175"/>
      <c r="M44" s="175"/>
    </row>
    <row r="45" spans="1:13" x14ac:dyDescent="0.25">
      <c r="A45" s="175">
        <v>48</v>
      </c>
      <c r="B45" s="175" t="s">
        <v>590</v>
      </c>
      <c r="C45" s="175" t="s">
        <v>591</v>
      </c>
      <c r="D45" s="175" t="s">
        <v>592</v>
      </c>
      <c r="E45" s="175" t="s">
        <v>43</v>
      </c>
      <c r="F45" s="175" t="s">
        <v>593</v>
      </c>
      <c r="G45" s="175" t="s">
        <v>1131</v>
      </c>
      <c r="H45" s="175" t="s">
        <v>30</v>
      </c>
      <c r="I45" s="175" t="s">
        <v>594</v>
      </c>
      <c r="J45" s="175" t="s">
        <v>32</v>
      </c>
      <c r="K45" s="175" t="s">
        <v>669</v>
      </c>
      <c r="L45" s="175"/>
      <c r="M45" s="175"/>
    </row>
    <row r="46" spans="1:13" x14ac:dyDescent="0.25">
      <c r="A46" s="175">
        <v>4</v>
      </c>
      <c r="B46" s="175" t="s">
        <v>174</v>
      </c>
      <c r="C46" s="175" t="s">
        <v>175</v>
      </c>
      <c r="D46" s="175" t="s">
        <v>0</v>
      </c>
      <c r="E46" s="175" t="s">
        <v>1</v>
      </c>
      <c r="F46" s="175" t="s">
        <v>472</v>
      </c>
      <c r="G46" s="175" t="s">
        <v>1050</v>
      </c>
      <c r="H46" s="175" t="s">
        <v>473</v>
      </c>
      <c r="I46" s="175" t="s">
        <v>474</v>
      </c>
      <c r="J46" s="175" t="s">
        <v>475</v>
      </c>
      <c r="K46" s="175" t="s">
        <v>1476</v>
      </c>
      <c r="L46" s="175"/>
      <c r="M46" s="175"/>
    </row>
    <row r="47" spans="1:13" x14ac:dyDescent="0.25">
      <c r="A47" s="175">
        <v>32</v>
      </c>
      <c r="B47" s="175" t="s">
        <v>766</v>
      </c>
      <c r="C47" s="175" t="s">
        <v>767</v>
      </c>
      <c r="D47" s="175" t="s">
        <v>577</v>
      </c>
      <c r="E47" s="175" t="s">
        <v>7</v>
      </c>
      <c r="F47" s="175" t="s">
        <v>1040</v>
      </c>
      <c r="G47" s="175" t="s">
        <v>1050</v>
      </c>
      <c r="H47" s="175" t="s">
        <v>781</v>
      </c>
      <c r="I47" s="175" t="s">
        <v>1042</v>
      </c>
      <c r="J47" s="175" t="s">
        <v>1043</v>
      </c>
      <c r="K47" s="175" t="s">
        <v>1044</v>
      </c>
      <c r="L47" s="175"/>
      <c r="M47" s="175"/>
    </row>
    <row r="48" spans="1:13" x14ac:dyDescent="0.25">
      <c r="A48" s="175">
        <v>74</v>
      </c>
      <c r="B48" s="175" t="s">
        <v>54</v>
      </c>
      <c r="C48" s="175" t="s">
        <v>55</v>
      </c>
      <c r="D48" s="175" t="s">
        <v>0</v>
      </c>
      <c r="E48" s="175" t="s">
        <v>1</v>
      </c>
      <c r="F48" s="175" t="s">
        <v>480</v>
      </c>
      <c r="G48" s="175" t="s">
        <v>1050</v>
      </c>
      <c r="H48" s="175" t="s">
        <v>473</v>
      </c>
      <c r="I48" s="175" t="s">
        <v>481</v>
      </c>
      <c r="J48" s="175" t="s">
        <v>475</v>
      </c>
      <c r="K48" s="175" t="s">
        <v>744</v>
      </c>
      <c r="L48" s="175"/>
      <c r="M48" s="175"/>
    </row>
    <row r="49" spans="1:13" x14ac:dyDescent="0.25">
      <c r="A49" s="175">
        <v>1</v>
      </c>
      <c r="B49" s="175" t="s">
        <v>1491</v>
      </c>
      <c r="C49" s="175" t="s">
        <v>97</v>
      </c>
      <c r="D49" s="175" t="s">
        <v>0</v>
      </c>
      <c r="E49" s="175" t="s">
        <v>1</v>
      </c>
      <c r="F49" s="175" t="s">
        <v>1492</v>
      </c>
      <c r="G49" s="175" t="s">
        <v>960</v>
      </c>
      <c r="H49" s="175" t="s">
        <v>1013</v>
      </c>
      <c r="I49" s="175" t="s">
        <v>1493</v>
      </c>
      <c r="J49" s="175" t="s">
        <v>960</v>
      </c>
      <c r="K49" s="175" t="s">
        <v>1494</v>
      </c>
      <c r="L49" s="175"/>
      <c r="M49" s="175"/>
    </row>
    <row r="50" spans="1:13" x14ac:dyDescent="0.25">
      <c r="A50" s="175">
        <v>66</v>
      </c>
      <c r="B50" s="175" t="s">
        <v>811</v>
      </c>
      <c r="C50" s="175" t="s">
        <v>812</v>
      </c>
      <c r="D50" s="175" t="s">
        <v>813</v>
      </c>
      <c r="E50" s="175" t="s">
        <v>814</v>
      </c>
      <c r="F50" s="175" t="s">
        <v>815</v>
      </c>
      <c r="G50" s="175" t="s">
        <v>960</v>
      </c>
      <c r="H50" s="175" t="s">
        <v>8</v>
      </c>
      <c r="I50" s="175" t="s">
        <v>817</v>
      </c>
      <c r="J50" s="175" t="s">
        <v>9</v>
      </c>
      <c r="K50" s="175" t="s">
        <v>818</v>
      </c>
      <c r="L50" s="175"/>
      <c r="M50" s="175"/>
    </row>
    <row r="51" spans="1:13" x14ac:dyDescent="0.25">
      <c r="A51" s="175">
        <v>2</v>
      </c>
      <c r="B51" s="175" t="s">
        <v>15</v>
      </c>
      <c r="C51" s="175" t="s">
        <v>16</v>
      </c>
      <c r="D51" s="175" t="s">
        <v>17</v>
      </c>
      <c r="E51" s="175" t="s">
        <v>7</v>
      </c>
      <c r="F51" s="175" t="s">
        <v>18</v>
      </c>
      <c r="G51" s="175" t="s">
        <v>1136</v>
      </c>
      <c r="H51" s="175" t="s">
        <v>5</v>
      </c>
      <c r="I51" s="175" t="s">
        <v>19</v>
      </c>
      <c r="J51" s="175" t="s">
        <v>6</v>
      </c>
      <c r="K51" s="175" t="s">
        <v>1495</v>
      </c>
      <c r="L51" s="175"/>
      <c r="M51" s="175"/>
    </row>
    <row r="52" spans="1:13" x14ac:dyDescent="0.25">
      <c r="A52" s="175">
        <v>7</v>
      </c>
      <c r="B52" s="175" t="s">
        <v>1479</v>
      </c>
      <c r="C52" s="175" t="s">
        <v>1480</v>
      </c>
      <c r="D52" s="175" t="s">
        <v>1481</v>
      </c>
      <c r="E52" s="175" t="s">
        <v>601</v>
      </c>
      <c r="F52" s="175" t="s">
        <v>1482</v>
      </c>
      <c r="G52" s="175" t="s">
        <v>1136</v>
      </c>
      <c r="H52" s="175" t="s">
        <v>1013</v>
      </c>
      <c r="I52" s="175" t="s">
        <v>1483</v>
      </c>
      <c r="J52" s="175" t="s">
        <v>960</v>
      </c>
      <c r="K52" s="175" t="s">
        <v>1484</v>
      </c>
      <c r="L52" s="175"/>
      <c r="M52" s="175"/>
    </row>
    <row r="53" spans="1:13" x14ac:dyDescent="0.25">
      <c r="A53" s="175">
        <v>10</v>
      </c>
      <c r="B53" s="175" t="s">
        <v>1458</v>
      </c>
      <c r="C53" s="175" t="s">
        <v>1459</v>
      </c>
      <c r="D53" s="175" t="s">
        <v>42</v>
      </c>
      <c r="E53" s="175" t="s">
        <v>43</v>
      </c>
      <c r="F53" s="175" t="s">
        <v>1460</v>
      </c>
      <c r="G53" s="175" t="s">
        <v>1136</v>
      </c>
      <c r="H53" s="175" t="s">
        <v>1013</v>
      </c>
      <c r="I53" s="175" t="s">
        <v>1461</v>
      </c>
      <c r="J53" s="175" t="s">
        <v>960</v>
      </c>
      <c r="K53" s="175" t="s">
        <v>1462</v>
      </c>
      <c r="L53" s="175"/>
      <c r="M53" s="175"/>
    </row>
    <row r="54" spans="1:13" x14ac:dyDescent="0.25">
      <c r="A54" s="175">
        <v>65</v>
      </c>
      <c r="B54" s="175" t="s">
        <v>925</v>
      </c>
      <c r="C54" s="175" t="s">
        <v>926</v>
      </c>
      <c r="D54" s="175" t="s">
        <v>821</v>
      </c>
      <c r="E54" s="175" t="s">
        <v>822</v>
      </c>
      <c r="F54" s="175" t="s">
        <v>927</v>
      </c>
      <c r="G54" s="175" t="s">
        <v>1136</v>
      </c>
      <c r="H54" s="175" t="s">
        <v>8</v>
      </c>
      <c r="I54" s="175" t="s">
        <v>928</v>
      </c>
      <c r="J54" s="175" t="s">
        <v>9</v>
      </c>
      <c r="K54" s="175" t="s">
        <v>929</v>
      </c>
      <c r="L54" s="175"/>
      <c r="M54" s="175"/>
    </row>
    <row r="55" spans="1:13" x14ac:dyDescent="0.25">
      <c r="A55" s="175">
        <v>68</v>
      </c>
      <c r="B55" s="175" t="s">
        <v>819</v>
      </c>
      <c r="C55" s="175" t="s">
        <v>820</v>
      </c>
      <c r="D55" s="175" t="s">
        <v>821</v>
      </c>
      <c r="E55" s="175" t="s">
        <v>822</v>
      </c>
      <c r="F55" s="175" t="s">
        <v>823</v>
      </c>
      <c r="G55" s="175" t="s">
        <v>1136</v>
      </c>
      <c r="H55" s="175" t="s">
        <v>8</v>
      </c>
      <c r="I55" s="175" t="s">
        <v>824</v>
      </c>
      <c r="J55" s="175" t="s">
        <v>9</v>
      </c>
      <c r="K55" s="175" t="s">
        <v>825</v>
      </c>
      <c r="L55" s="175"/>
      <c r="M55" s="175"/>
    </row>
    <row r="56" spans="1:13" x14ac:dyDescent="0.25">
      <c r="A56" s="175">
        <v>3</v>
      </c>
      <c r="B56" s="175" t="s">
        <v>366</v>
      </c>
      <c r="C56" s="175" t="s">
        <v>367</v>
      </c>
      <c r="D56" s="175" t="s">
        <v>368</v>
      </c>
      <c r="E56" s="175" t="s">
        <v>43</v>
      </c>
      <c r="F56" s="175" t="s">
        <v>395</v>
      </c>
      <c r="G56" s="175" t="s">
        <v>1257</v>
      </c>
      <c r="H56" s="175" t="s">
        <v>5</v>
      </c>
      <c r="I56" s="175" t="s">
        <v>396</v>
      </c>
      <c r="J56" s="175" t="s">
        <v>6</v>
      </c>
      <c r="K56" s="175" t="s">
        <v>1496</v>
      </c>
      <c r="L56" s="175"/>
      <c r="M56" s="175"/>
    </row>
    <row r="57" spans="1:13" x14ac:dyDescent="0.25">
      <c r="A57" s="175">
        <v>5</v>
      </c>
      <c r="B57" s="175" t="s">
        <v>174</v>
      </c>
      <c r="C57" s="175" t="s">
        <v>175</v>
      </c>
      <c r="D57" s="175" t="s">
        <v>0</v>
      </c>
      <c r="E57" s="175" t="s">
        <v>1</v>
      </c>
      <c r="F57" s="175" t="s">
        <v>176</v>
      </c>
      <c r="G57" s="175" t="s">
        <v>1469</v>
      </c>
      <c r="H57" s="175" t="s">
        <v>8</v>
      </c>
      <c r="I57" s="175" t="s">
        <v>177</v>
      </c>
      <c r="J57" s="175" t="s">
        <v>9</v>
      </c>
      <c r="K57" s="175" t="s">
        <v>1477</v>
      </c>
      <c r="L57" s="175"/>
      <c r="M57" s="175"/>
    </row>
    <row r="58" spans="1:13" x14ac:dyDescent="0.25">
      <c r="A58" s="175">
        <v>6</v>
      </c>
      <c r="B58" s="175" t="s">
        <v>174</v>
      </c>
      <c r="C58" s="175" t="s">
        <v>175</v>
      </c>
      <c r="D58" s="175" t="s">
        <v>0</v>
      </c>
      <c r="E58" s="175" t="s">
        <v>1</v>
      </c>
      <c r="F58" s="175" t="s">
        <v>1232</v>
      </c>
      <c r="G58" s="175" t="s">
        <v>1469</v>
      </c>
      <c r="H58" s="175" t="s">
        <v>1013</v>
      </c>
      <c r="I58" s="175" t="s">
        <v>1234</v>
      </c>
      <c r="J58" s="175" t="s">
        <v>960</v>
      </c>
      <c r="K58" s="175" t="s">
        <v>1478</v>
      </c>
      <c r="L58" s="175"/>
      <c r="M58" s="175"/>
    </row>
    <row r="59" spans="1:13" x14ac:dyDescent="0.25">
      <c r="A59" s="175">
        <v>9</v>
      </c>
      <c r="B59" s="175" t="s">
        <v>803</v>
      </c>
      <c r="C59" s="175" t="s">
        <v>804</v>
      </c>
      <c r="D59" s="175" t="s">
        <v>17</v>
      </c>
      <c r="E59" s="175" t="s">
        <v>7</v>
      </c>
      <c r="F59" s="175" t="s">
        <v>1121</v>
      </c>
      <c r="G59" s="175" t="s">
        <v>1469</v>
      </c>
      <c r="H59" s="175" t="s">
        <v>1013</v>
      </c>
      <c r="I59" s="175" t="s">
        <v>1122</v>
      </c>
      <c r="J59" s="175" t="s">
        <v>960</v>
      </c>
      <c r="K59" s="175" t="s">
        <v>1465</v>
      </c>
      <c r="L59" s="175"/>
      <c r="M59" s="175"/>
    </row>
    <row r="60" spans="1:13" x14ac:dyDescent="0.25">
      <c r="A60" s="175">
        <v>12</v>
      </c>
      <c r="B60" s="175" t="s">
        <v>366</v>
      </c>
      <c r="C60" s="175" t="s">
        <v>367</v>
      </c>
      <c r="D60" s="175" t="s">
        <v>368</v>
      </c>
      <c r="E60" s="175" t="s">
        <v>43</v>
      </c>
      <c r="F60" s="175" t="s">
        <v>1100</v>
      </c>
      <c r="G60" s="175" t="s">
        <v>1469</v>
      </c>
      <c r="H60" s="175" t="s">
        <v>1013</v>
      </c>
      <c r="I60" s="175" t="s">
        <v>1101</v>
      </c>
      <c r="J60" s="175" t="s">
        <v>960</v>
      </c>
      <c r="K60" s="175" t="s">
        <v>1258</v>
      </c>
      <c r="L60" s="175"/>
      <c r="M60" s="175"/>
    </row>
    <row r="61" spans="1:13" x14ac:dyDescent="0.25">
      <c r="A61" s="175">
        <v>13</v>
      </c>
      <c r="B61" s="175" t="s">
        <v>1215</v>
      </c>
      <c r="C61" s="175" t="s">
        <v>1216</v>
      </c>
      <c r="D61" s="175" t="s">
        <v>0</v>
      </c>
      <c r="E61" s="175" t="s">
        <v>1</v>
      </c>
      <c r="F61" s="175" t="s">
        <v>1218</v>
      </c>
      <c r="G61" s="175" t="s">
        <v>1469</v>
      </c>
      <c r="H61" s="175" t="s">
        <v>1013</v>
      </c>
      <c r="I61" s="175" t="s">
        <v>1219</v>
      </c>
      <c r="J61" s="175" t="s">
        <v>960</v>
      </c>
      <c r="K61" s="175" t="s">
        <v>1242</v>
      </c>
      <c r="L61" s="175"/>
      <c r="M61" s="175"/>
    </row>
    <row r="62" spans="1:13" x14ac:dyDescent="0.25">
      <c r="A62" s="175">
        <v>14</v>
      </c>
      <c r="B62" s="175" t="s">
        <v>1194</v>
      </c>
      <c r="C62" s="175" t="s">
        <v>1195</v>
      </c>
      <c r="D62" s="175" t="s">
        <v>1196</v>
      </c>
      <c r="E62" s="175" t="s">
        <v>28</v>
      </c>
      <c r="F62" s="175" t="s">
        <v>1197</v>
      </c>
      <c r="G62" s="175" t="s">
        <v>1469</v>
      </c>
      <c r="H62" s="175" t="s">
        <v>1013</v>
      </c>
      <c r="I62" s="175" t="s">
        <v>1198</v>
      </c>
      <c r="J62" s="175" t="s">
        <v>960</v>
      </c>
      <c r="K62" s="175" t="s">
        <v>1214</v>
      </c>
      <c r="L62" s="175"/>
      <c r="M62" s="175"/>
    </row>
    <row r="63" spans="1:13" x14ac:dyDescent="0.25">
      <c r="A63" s="175">
        <v>17</v>
      </c>
      <c r="B63" s="175" t="s">
        <v>196</v>
      </c>
      <c r="C63" s="175" t="s">
        <v>104</v>
      </c>
      <c r="D63" s="175" t="s">
        <v>197</v>
      </c>
      <c r="E63" s="175" t="s">
        <v>198</v>
      </c>
      <c r="F63" s="175" t="s">
        <v>1168</v>
      </c>
      <c r="G63" s="175" t="s">
        <v>1469</v>
      </c>
      <c r="H63" s="175" t="s">
        <v>1013</v>
      </c>
      <c r="I63" s="175" t="s">
        <v>1169</v>
      </c>
      <c r="J63" s="175" t="s">
        <v>960</v>
      </c>
      <c r="K63" s="175" t="s">
        <v>1170</v>
      </c>
      <c r="L63" s="175"/>
      <c r="M63" s="175"/>
    </row>
    <row r="64" spans="1:13" x14ac:dyDescent="0.25">
      <c r="A64" s="175">
        <v>18</v>
      </c>
      <c r="B64" s="175" t="s">
        <v>1176</v>
      </c>
      <c r="C64" s="175" t="s">
        <v>1177</v>
      </c>
      <c r="D64" s="175" t="s">
        <v>173</v>
      </c>
      <c r="E64" s="175" t="s">
        <v>43</v>
      </c>
      <c r="F64" s="175" t="s">
        <v>1178</v>
      </c>
      <c r="G64" s="175" t="s">
        <v>1469</v>
      </c>
      <c r="H64" s="175" t="s">
        <v>1013</v>
      </c>
      <c r="I64" s="175" t="s">
        <v>1179</v>
      </c>
      <c r="J64" s="175" t="s">
        <v>960</v>
      </c>
      <c r="K64" s="175" t="s">
        <v>1180</v>
      </c>
      <c r="L64" s="175"/>
      <c r="M64" s="175"/>
    </row>
    <row r="65" spans="1:13" x14ac:dyDescent="0.25">
      <c r="A65" s="175">
        <v>19</v>
      </c>
      <c r="B65" s="175" t="s">
        <v>1181</v>
      </c>
      <c r="C65" s="175" t="s">
        <v>1182</v>
      </c>
      <c r="D65" s="175" t="s">
        <v>1183</v>
      </c>
      <c r="E65" s="175" t="s">
        <v>48</v>
      </c>
      <c r="F65" s="175" t="s">
        <v>1184</v>
      </c>
      <c r="G65" s="175" t="s">
        <v>1469</v>
      </c>
      <c r="H65" s="175" t="s">
        <v>1013</v>
      </c>
      <c r="I65" s="175" t="s">
        <v>1185</v>
      </c>
      <c r="J65" s="175" t="s">
        <v>960</v>
      </c>
      <c r="K65" s="175" t="s">
        <v>1186</v>
      </c>
      <c r="L65" s="175"/>
      <c r="M65" s="175"/>
    </row>
    <row r="66" spans="1:13" x14ac:dyDescent="0.25">
      <c r="A66" s="175">
        <v>20</v>
      </c>
      <c r="B66" s="175" t="s">
        <v>1187</v>
      </c>
      <c r="C66" s="175" t="s">
        <v>1188</v>
      </c>
      <c r="D66" s="175" t="s">
        <v>1189</v>
      </c>
      <c r="E66" s="175" t="s">
        <v>43</v>
      </c>
      <c r="F66" s="175" t="s">
        <v>1190</v>
      </c>
      <c r="G66" s="175" t="s">
        <v>1469</v>
      </c>
      <c r="H66" s="175" t="s">
        <v>1013</v>
      </c>
      <c r="I66" s="175" t="s">
        <v>1191</v>
      </c>
      <c r="J66" s="175" t="s">
        <v>960</v>
      </c>
      <c r="K66" s="175" t="s">
        <v>1192</v>
      </c>
      <c r="L66" s="175"/>
      <c r="M66" s="175"/>
    </row>
    <row r="67" spans="1:13" x14ac:dyDescent="0.25">
      <c r="A67" s="175">
        <v>21</v>
      </c>
      <c r="B67" s="175" t="s">
        <v>262</v>
      </c>
      <c r="C67" s="175" t="s">
        <v>1141</v>
      </c>
      <c r="D67" s="175" t="s">
        <v>1142</v>
      </c>
      <c r="E67" s="175" t="s">
        <v>1</v>
      </c>
      <c r="F67" s="175" t="s">
        <v>1143</v>
      </c>
      <c r="G67" s="175" t="s">
        <v>1469</v>
      </c>
      <c r="H67" s="175" t="s">
        <v>1013</v>
      </c>
      <c r="I67" s="175" t="s">
        <v>1144</v>
      </c>
      <c r="J67" s="175" t="s">
        <v>960</v>
      </c>
      <c r="K67" s="175" t="s">
        <v>1145</v>
      </c>
      <c r="L67" s="175"/>
      <c r="M67" s="175"/>
    </row>
    <row r="68" spans="1:13" x14ac:dyDescent="0.25">
      <c r="A68" s="175">
        <v>22</v>
      </c>
      <c r="B68" s="175" t="s">
        <v>1146</v>
      </c>
      <c r="C68" s="175" t="s">
        <v>1147</v>
      </c>
      <c r="D68" s="175" t="s">
        <v>1142</v>
      </c>
      <c r="E68" s="175" t="s">
        <v>1</v>
      </c>
      <c r="F68" s="175" t="s">
        <v>1148</v>
      </c>
      <c r="G68" s="175" t="s">
        <v>1469</v>
      </c>
      <c r="H68" s="175" t="s">
        <v>1013</v>
      </c>
      <c r="I68" s="175" t="s">
        <v>1149</v>
      </c>
      <c r="J68" s="175" t="s">
        <v>960</v>
      </c>
      <c r="K68" s="175" t="s">
        <v>1150</v>
      </c>
      <c r="L68" s="175"/>
      <c r="M68" s="175"/>
    </row>
    <row r="69" spans="1:13" x14ac:dyDescent="0.25">
      <c r="A69" s="175">
        <v>23</v>
      </c>
      <c r="B69" s="175" t="s">
        <v>50</v>
      </c>
      <c r="C69" s="175" t="s">
        <v>51</v>
      </c>
      <c r="D69" s="175" t="s">
        <v>52</v>
      </c>
      <c r="E69" s="175" t="s">
        <v>43</v>
      </c>
      <c r="F69" s="175" t="s">
        <v>1085</v>
      </c>
      <c r="G69" s="175" t="s">
        <v>1469</v>
      </c>
      <c r="H69" s="175" t="s">
        <v>1013</v>
      </c>
      <c r="I69" s="175" t="s">
        <v>1086</v>
      </c>
      <c r="J69" s="175" t="s">
        <v>960</v>
      </c>
      <c r="K69" s="175" t="s">
        <v>1087</v>
      </c>
      <c r="L69" s="175"/>
      <c r="M69" s="175"/>
    </row>
    <row r="70" spans="1:13" x14ac:dyDescent="0.25">
      <c r="A70" s="175">
        <v>24</v>
      </c>
      <c r="B70" s="175" t="s">
        <v>196</v>
      </c>
      <c r="C70" s="175" t="s">
        <v>104</v>
      </c>
      <c r="D70" s="175" t="s">
        <v>197</v>
      </c>
      <c r="E70" s="175" t="s">
        <v>198</v>
      </c>
      <c r="F70" s="175" t="s">
        <v>1107</v>
      </c>
      <c r="G70" s="175" t="s">
        <v>1469</v>
      </c>
      <c r="H70" s="175" t="s">
        <v>1013</v>
      </c>
      <c r="I70" s="175" t="s">
        <v>1108</v>
      </c>
      <c r="J70" s="175" t="s">
        <v>960</v>
      </c>
      <c r="K70" s="175" t="s">
        <v>1109</v>
      </c>
      <c r="L70" s="175"/>
      <c r="M70" s="175"/>
    </row>
    <row r="71" spans="1:13" x14ac:dyDescent="0.25">
      <c r="A71" s="175">
        <v>25</v>
      </c>
      <c r="B71" s="175" t="s">
        <v>1110</v>
      </c>
      <c r="C71" s="175" t="s">
        <v>408</v>
      </c>
      <c r="D71" s="175" t="s">
        <v>1111</v>
      </c>
      <c r="E71" s="175" t="s">
        <v>912</v>
      </c>
      <c r="F71" s="175" t="s">
        <v>1112</v>
      </c>
      <c r="G71" s="175" t="s">
        <v>1469</v>
      </c>
      <c r="H71" s="175" t="s">
        <v>1013</v>
      </c>
      <c r="I71" s="175" t="s">
        <v>1113</v>
      </c>
      <c r="J71" s="175" t="s">
        <v>960</v>
      </c>
      <c r="K71" s="175" t="s">
        <v>1114</v>
      </c>
      <c r="L71" s="175"/>
      <c r="M71" s="175"/>
    </row>
    <row r="72" spans="1:13" x14ac:dyDescent="0.25">
      <c r="A72" s="175">
        <v>34</v>
      </c>
      <c r="B72" s="175" t="s">
        <v>803</v>
      </c>
      <c r="C72" s="175" t="s">
        <v>804</v>
      </c>
      <c r="D72" s="175" t="s">
        <v>17</v>
      </c>
      <c r="E72" s="175" t="s">
        <v>7</v>
      </c>
      <c r="F72" s="175" t="s">
        <v>805</v>
      </c>
      <c r="G72" s="175" t="s">
        <v>1469</v>
      </c>
      <c r="H72" s="175" t="s">
        <v>5</v>
      </c>
      <c r="I72" s="175" t="s">
        <v>806</v>
      </c>
      <c r="J72" s="175" t="s">
        <v>6</v>
      </c>
      <c r="K72" s="175" t="s">
        <v>996</v>
      </c>
      <c r="L72" s="175"/>
      <c r="M72" s="175"/>
    </row>
    <row r="73" spans="1:13" x14ac:dyDescent="0.25">
      <c r="A73" s="175">
        <v>42</v>
      </c>
      <c r="B73" s="175" t="s">
        <v>766</v>
      </c>
      <c r="C73" s="175" t="s">
        <v>767</v>
      </c>
      <c r="D73" s="175" t="s">
        <v>577</v>
      </c>
      <c r="E73" s="175" t="s">
        <v>7</v>
      </c>
      <c r="F73" s="175" t="s">
        <v>768</v>
      </c>
      <c r="G73" s="175" t="s">
        <v>1469</v>
      </c>
      <c r="H73" s="175" t="s">
        <v>8</v>
      </c>
      <c r="I73" s="175" t="s">
        <v>769</v>
      </c>
      <c r="J73" s="175" t="s">
        <v>9</v>
      </c>
      <c r="K73" s="175" t="s">
        <v>770</v>
      </c>
      <c r="L73" s="175"/>
      <c r="M73" s="175"/>
    </row>
    <row r="74" spans="1:13" x14ac:dyDescent="0.25">
      <c r="A74" s="175">
        <v>62</v>
      </c>
      <c r="B74" s="175" t="s">
        <v>54</v>
      </c>
      <c r="C74" s="175" t="s">
        <v>55</v>
      </c>
      <c r="D74" s="175" t="s">
        <v>0</v>
      </c>
      <c r="E74" s="175" t="s">
        <v>1</v>
      </c>
      <c r="F74" s="175" t="s">
        <v>56</v>
      </c>
      <c r="G74" s="175" t="s">
        <v>1469</v>
      </c>
      <c r="H74" s="175" t="s">
        <v>5</v>
      </c>
      <c r="I74" s="175" t="s">
        <v>57</v>
      </c>
      <c r="J74" s="175" t="s">
        <v>6</v>
      </c>
      <c r="K74" s="175" t="s">
        <v>717</v>
      </c>
      <c r="L74" s="175"/>
      <c r="M74" s="175"/>
    </row>
    <row r="75" spans="1:13" x14ac:dyDescent="0.25">
      <c r="A75" s="175">
        <v>67</v>
      </c>
      <c r="B75" s="175" t="s">
        <v>869</v>
      </c>
      <c r="C75" s="175" t="s">
        <v>870</v>
      </c>
      <c r="D75" s="175" t="s">
        <v>871</v>
      </c>
      <c r="E75" s="175" t="s">
        <v>198</v>
      </c>
      <c r="F75" s="175" t="s">
        <v>872</v>
      </c>
      <c r="G75" s="175" t="s">
        <v>1469</v>
      </c>
      <c r="H75" s="175" t="s">
        <v>8</v>
      </c>
      <c r="I75" s="175" t="s">
        <v>873</v>
      </c>
      <c r="J75" s="175" t="s">
        <v>9</v>
      </c>
      <c r="K75" s="175" t="s">
        <v>874</v>
      </c>
      <c r="L75" s="175"/>
      <c r="M75" s="175"/>
    </row>
    <row r="76" spans="1:13" x14ac:dyDescent="0.25">
      <c r="A76" s="175">
        <v>69</v>
      </c>
      <c r="B76" s="175" t="s">
        <v>875</v>
      </c>
      <c r="C76" s="175" t="s">
        <v>876</v>
      </c>
      <c r="D76" s="175" t="s">
        <v>877</v>
      </c>
      <c r="E76" s="175" t="s">
        <v>878</v>
      </c>
      <c r="F76" s="175" t="s">
        <v>879</v>
      </c>
      <c r="G76" s="175" t="s">
        <v>1469</v>
      </c>
      <c r="H76" s="175" t="s">
        <v>8</v>
      </c>
      <c r="I76" s="175" t="s">
        <v>880</v>
      </c>
      <c r="J76" s="175" t="s">
        <v>9</v>
      </c>
      <c r="K76" s="175" t="s">
        <v>881</v>
      </c>
      <c r="L76" s="175"/>
      <c r="M76" s="175"/>
    </row>
    <row r="77" spans="1:13" x14ac:dyDescent="0.25">
      <c r="A77" s="175">
        <v>70</v>
      </c>
      <c r="B77" s="175" t="s">
        <v>797</v>
      </c>
      <c r="C77" s="175" t="s">
        <v>798</v>
      </c>
      <c r="D77" s="175" t="s">
        <v>799</v>
      </c>
      <c r="E77" s="175" t="s">
        <v>1</v>
      </c>
      <c r="F77" s="175" t="s">
        <v>800</v>
      </c>
      <c r="G77" s="175" t="s">
        <v>1469</v>
      </c>
      <c r="H77" s="175" t="s">
        <v>8</v>
      </c>
      <c r="I77" s="175" t="s">
        <v>801</v>
      </c>
      <c r="J77" s="175" t="s">
        <v>9</v>
      </c>
      <c r="K77" s="175" t="s">
        <v>802</v>
      </c>
      <c r="L77" s="175"/>
      <c r="M77" s="175"/>
    </row>
    <row r="78" spans="1:13" x14ac:dyDescent="0.25">
      <c r="A78" s="175">
        <v>71</v>
      </c>
      <c r="B78" s="175" t="s">
        <v>101</v>
      </c>
      <c r="C78" s="175" t="s">
        <v>102</v>
      </c>
      <c r="D78" s="175" t="s">
        <v>103</v>
      </c>
      <c r="E78" s="175" t="s">
        <v>43</v>
      </c>
      <c r="F78" s="175" t="s">
        <v>169</v>
      </c>
      <c r="G78" s="175" t="s">
        <v>1469</v>
      </c>
      <c r="H78" s="175" t="s">
        <v>8</v>
      </c>
      <c r="I78" s="175" t="s">
        <v>170</v>
      </c>
      <c r="J78" s="175" t="s">
        <v>9</v>
      </c>
      <c r="K78" s="175" t="s">
        <v>735</v>
      </c>
      <c r="L78" s="175"/>
      <c r="M78" s="175"/>
    </row>
    <row r="79" spans="1:13" x14ac:dyDescent="0.25">
      <c r="A79" s="175">
        <v>72</v>
      </c>
      <c r="B79" s="175" t="s">
        <v>179</v>
      </c>
      <c r="C79" s="175" t="s">
        <v>180</v>
      </c>
      <c r="D79" s="175" t="s">
        <v>181</v>
      </c>
      <c r="E79" s="175" t="s">
        <v>43</v>
      </c>
      <c r="F79" s="175" t="s">
        <v>182</v>
      </c>
      <c r="G79" s="175" t="s">
        <v>1469</v>
      </c>
      <c r="H79" s="175" t="s">
        <v>8</v>
      </c>
      <c r="I79" s="175" t="s">
        <v>183</v>
      </c>
      <c r="J79" s="175" t="s">
        <v>9</v>
      </c>
      <c r="K79" s="175" t="s">
        <v>738</v>
      </c>
      <c r="L79" s="175"/>
      <c r="M79" s="175"/>
    </row>
  </sheetData>
  <sortState ref="A2:K79">
    <sortCondition ref="G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6" workbookViewId="0">
      <selection sqref="A1:XFD1"/>
    </sheetView>
  </sheetViews>
  <sheetFormatPr defaultRowHeight="15" x14ac:dyDescent="0.25"/>
  <cols>
    <col min="7" max="7" width="11.7109375" bestFit="1" customWidth="1"/>
  </cols>
  <sheetData>
    <row r="1" spans="1:14" s="168" customFormat="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4" x14ac:dyDescent="0.25">
      <c r="A2">
        <v>26</v>
      </c>
      <c r="B2" s="168" t="s">
        <v>190</v>
      </c>
      <c r="C2" s="168" t="s">
        <v>191</v>
      </c>
      <c r="D2" s="168" t="s">
        <v>192</v>
      </c>
      <c r="E2" s="168" t="s">
        <v>28</v>
      </c>
      <c r="F2" s="168" t="s">
        <v>193</v>
      </c>
      <c r="G2" s="168" t="s">
        <v>1019</v>
      </c>
      <c r="H2" s="168" t="s">
        <v>30</v>
      </c>
      <c r="I2" s="168" t="s">
        <v>194</v>
      </c>
      <c r="J2" s="168" t="s">
        <v>32</v>
      </c>
      <c r="K2" s="168" t="s">
        <v>1081</v>
      </c>
      <c r="L2" s="168"/>
      <c r="M2" s="168"/>
      <c r="N2" s="168"/>
    </row>
    <row r="3" spans="1:14" x14ac:dyDescent="0.25">
      <c r="A3">
        <v>28</v>
      </c>
      <c r="B3" s="168" t="s">
        <v>71</v>
      </c>
      <c r="C3" s="168" t="s">
        <v>72</v>
      </c>
      <c r="D3" s="168" t="s">
        <v>73</v>
      </c>
      <c r="E3" s="168" t="s">
        <v>28</v>
      </c>
      <c r="F3" s="168" t="s">
        <v>74</v>
      </c>
      <c r="G3" s="168" t="s">
        <v>1019</v>
      </c>
      <c r="H3" s="168" t="s">
        <v>30</v>
      </c>
      <c r="I3" s="168" t="s">
        <v>75</v>
      </c>
      <c r="J3" s="168" t="s">
        <v>32</v>
      </c>
      <c r="K3" s="168" t="s">
        <v>1058</v>
      </c>
      <c r="L3" s="168"/>
      <c r="M3" s="168"/>
      <c r="N3" s="168"/>
    </row>
    <row r="4" spans="1:14" x14ac:dyDescent="0.25">
      <c r="A4" s="168">
        <v>35</v>
      </c>
      <c r="B4" s="168" t="s">
        <v>64</v>
      </c>
      <c r="C4" s="168" t="s">
        <v>65</v>
      </c>
      <c r="D4" s="168" t="s">
        <v>66</v>
      </c>
      <c r="E4" s="168" t="s">
        <v>1</v>
      </c>
      <c r="F4" s="168" t="s">
        <v>67</v>
      </c>
      <c r="G4" s="168" t="s">
        <v>1019</v>
      </c>
      <c r="H4" s="168" t="s">
        <v>30</v>
      </c>
      <c r="I4" s="168" t="s">
        <v>68</v>
      </c>
      <c r="J4" s="168" t="s">
        <v>32</v>
      </c>
      <c r="K4" s="168" t="s">
        <v>959</v>
      </c>
      <c r="L4" s="168"/>
      <c r="M4" s="168"/>
      <c r="N4" s="168"/>
    </row>
    <row r="5" spans="1:14" x14ac:dyDescent="0.25">
      <c r="A5" s="168">
        <v>47</v>
      </c>
      <c r="B5" s="168" t="s">
        <v>590</v>
      </c>
      <c r="C5" s="168" t="s">
        <v>591</v>
      </c>
      <c r="D5" s="168" t="s">
        <v>592</v>
      </c>
      <c r="E5" s="168" t="s">
        <v>43</v>
      </c>
      <c r="F5" s="168" t="s">
        <v>593</v>
      </c>
      <c r="G5" s="168" t="s">
        <v>1131</v>
      </c>
      <c r="H5" s="168" t="s">
        <v>30</v>
      </c>
      <c r="I5" s="168" t="s">
        <v>594</v>
      </c>
      <c r="J5" s="168" t="s">
        <v>32</v>
      </c>
      <c r="K5" s="168" t="s">
        <v>669</v>
      </c>
      <c r="L5" s="168"/>
      <c r="M5" s="168"/>
      <c r="N5" s="168"/>
    </row>
    <row r="6" spans="1:14" x14ac:dyDescent="0.25">
      <c r="A6" s="168">
        <v>61</v>
      </c>
      <c r="B6" s="168" t="s">
        <v>460</v>
      </c>
      <c r="C6" s="168" t="s">
        <v>461</v>
      </c>
      <c r="D6" s="168" t="s">
        <v>462</v>
      </c>
      <c r="E6" s="168" t="s">
        <v>1</v>
      </c>
      <c r="F6" s="168" t="s">
        <v>463</v>
      </c>
      <c r="G6" s="168" t="s">
        <v>1019</v>
      </c>
      <c r="H6" s="168" t="s">
        <v>30</v>
      </c>
      <c r="I6" s="168" t="s">
        <v>464</v>
      </c>
      <c r="J6" s="168" t="s">
        <v>32</v>
      </c>
      <c r="K6" s="168" t="s">
        <v>711</v>
      </c>
      <c r="L6" s="168"/>
      <c r="M6" s="168"/>
      <c r="N6" s="168"/>
    </row>
    <row r="7" spans="1:14" x14ac:dyDescent="0.25">
      <c r="A7" s="168">
        <v>62</v>
      </c>
      <c r="B7" s="168" t="s">
        <v>165</v>
      </c>
      <c r="C7" s="168" t="s">
        <v>166</v>
      </c>
      <c r="D7" s="168" t="s">
        <v>27</v>
      </c>
      <c r="E7" s="168" t="s">
        <v>28</v>
      </c>
      <c r="F7" s="168" t="s">
        <v>167</v>
      </c>
      <c r="G7" s="168" t="s">
        <v>1019</v>
      </c>
      <c r="H7" s="168" t="s">
        <v>30</v>
      </c>
      <c r="I7" s="168" t="s">
        <v>168</v>
      </c>
      <c r="J7" s="168" t="s">
        <v>32</v>
      </c>
      <c r="K7" s="168" t="s">
        <v>712</v>
      </c>
      <c r="L7" s="168"/>
      <c r="M7" s="168"/>
      <c r="N7" s="168"/>
    </row>
    <row r="8" spans="1:14" x14ac:dyDescent="0.25">
      <c r="A8" s="168">
        <v>63</v>
      </c>
      <c r="B8" s="168" t="s">
        <v>25</v>
      </c>
      <c r="C8" s="168" t="s">
        <v>26</v>
      </c>
      <c r="D8" s="168" t="s">
        <v>27</v>
      </c>
      <c r="E8" s="168" t="s">
        <v>28</v>
      </c>
      <c r="F8" s="168" t="s">
        <v>29</v>
      </c>
      <c r="G8" s="168" t="s">
        <v>1019</v>
      </c>
      <c r="H8" s="168" t="s">
        <v>30</v>
      </c>
      <c r="I8" s="168" t="s">
        <v>31</v>
      </c>
      <c r="J8" s="168" t="s">
        <v>32</v>
      </c>
      <c r="K8" s="168" t="s">
        <v>714</v>
      </c>
      <c r="L8" s="168"/>
      <c r="M8" s="168"/>
      <c r="N8" s="168"/>
    </row>
    <row r="9" spans="1:14" x14ac:dyDescent="0.25">
      <c r="A9" s="168">
        <v>74</v>
      </c>
      <c r="B9" s="168" t="s">
        <v>467</v>
      </c>
      <c r="C9" s="168" t="s">
        <v>468</v>
      </c>
      <c r="D9" s="168" t="s">
        <v>0</v>
      </c>
      <c r="E9" s="168" t="s">
        <v>1</v>
      </c>
      <c r="F9" s="168" t="s">
        <v>477</v>
      </c>
      <c r="G9" s="168" t="s">
        <v>1019</v>
      </c>
      <c r="H9" s="168" t="s">
        <v>30</v>
      </c>
      <c r="I9" s="168" t="s">
        <v>478</v>
      </c>
      <c r="J9" s="168" t="s">
        <v>32</v>
      </c>
      <c r="K9" s="168" t="s">
        <v>740</v>
      </c>
      <c r="L9" s="168"/>
      <c r="M9" s="168"/>
      <c r="N9" s="168"/>
    </row>
    <row r="10" spans="1:14" x14ac:dyDescent="0.25">
      <c r="A10" s="168">
        <v>31</v>
      </c>
      <c r="B10" s="168" t="s">
        <v>766</v>
      </c>
      <c r="C10" s="168" t="s">
        <v>767</v>
      </c>
      <c r="D10" s="168" t="s">
        <v>577</v>
      </c>
      <c r="E10" s="168" t="s">
        <v>7</v>
      </c>
      <c r="F10" s="168" t="s">
        <v>1040</v>
      </c>
      <c r="G10" s="168" t="s">
        <v>1050</v>
      </c>
      <c r="H10" s="168" t="s">
        <v>781</v>
      </c>
      <c r="I10" s="168" t="s">
        <v>1042</v>
      </c>
      <c r="J10" s="168" t="s">
        <v>1043</v>
      </c>
      <c r="K10" s="168" t="s">
        <v>1044</v>
      </c>
      <c r="L10" s="168"/>
      <c r="M10" s="168"/>
      <c r="N10" s="168"/>
    </row>
    <row r="11" spans="1:14" x14ac:dyDescent="0.25">
      <c r="A11" s="168">
        <v>3</v>
      </c>
      <c r="B11" s="168" t="s">
        <v>174</v>
      </c>
      <c r="C11" s="168" t="s">
        <v>175</v>
      </c>
      <c r="D11" s="168" t="s">
        <v>0</v>
      </c>
      <c r="E11" s="168" t="s">
        <v>1</v>
      </c>
      <c r="F11" s="168" t="s">
        <v>1232</v>
      </c>
      <c r="G11" s="168" t="s">
        <v>1469</v>
      </c>
      <c r="H11" s="168" t="s">
        <v>1013</v>
      </c>
      <c r="I11" s="168" t="s">
        <v>1234</v>
      </c>
      <c r="J11" s="168" t="s">
        <v>960</v>
      </c>
      <c r="K11" s="168" t="s">
        <v>1478</v>
      </c>
      <c r="L11" s="168"/>
      <c r="M11" s="168"/>
      <c r="N11" s="168"/>
    </row>
    <row r="12" spans="1:14" x14ac:dyDescent="0.25">
      <c r="A12" s="168">
        <v>4</v>
      </c>
      <c r="B12" s="168" t="s">
        <v>1479</v>
      </c>
      <c r="C12" s="168" t="s">
        <v>1480</v>
      </c>
      <c r="D12" s="168" t="s">
        <v>1481</v>
      </c>
      <c r="E12" s="168" t="s">
        <v>601</v>
      </c>
      <c r="F12" s="168" t="s">
        <v>1482</v>
      </c>
      <c r="G12" s="168" t="s">
        <v>1136</v>
      </c>
      <c r="H12" s="168" t="s">
        <v>1013</v>
      </c>
      <c r="I12" s="168" t="s">
        <v>1483</v>
      </c>
      <c r="J12" s="168" t="s">
        <v>960</v>
      </c>
      <c r="K12" s="168" t="s">
        <v>1484</v>
      </c>
      <c r="L12" s="168"/>
      <c r="M12" s="168"/>
      <c r="N12" s="168"/>
    </row>
    <row r="13" spans="1:14" x14ac:dyDescent="0.25">
      <c r="A13" s="168">
        <v>6</v>
      </c>
      <c r="B13" s="168" t="s">
        <v>803</v>
      </c>
      <c r="C13" s="168" t="s">
        <v>804</v>
      </c>
      <c r="D13" s="168" t="s">
        <v>17</v>
      </c>
      <c r="E13" s="168" t="s">
        <v>7</v>
      </c>
      <c r="F13" s="168" t="s">
        <v>1121</v>
      </c>
      <c r="G13" s="168" t="s">
        <v>1469</v>
      </c>
      <c r="H13" s="168" t="s">
        <v>1013</v>
      </c>
      <c r="I13" s="168" t="s">
        <v>1122</v>
      </c>
      <c r="J13" s="168" t="s">
        <v>960</v>
      </c>
      <c r="K13" s="168" t="s">
        <v>1465</v>
      </c>
      <c r="L13" s="168"/>
      <c r="M13" s="168"/>
      <c r="N13" s="168"/>
    </row>
    <row r="14" spans="1:14" x14ac:dyDescent="0.25">
      <c r="A14" s="168">
        <v>7</v>
      </c>
      <c r="B14" s="168" t="s">
        <v>1458</v>
      </c>
      <c r="C14" s="168" t="s">
        <v>1459</v>
      </c>
      <c r="D14" s="168" t="s">
        <v>42</v>
      </c>
      <c r="E14" s="168" t="s">
        <v>43</v>
      </c>
      <c r="F14" s="168" t="s">
        <v>1460</v>
      </c>
      <c r="G14" s="168" t="s">
        <v>1136</v>
      </c>
      <c r="H14" s="168" t="s">
        <v>1013</v>
      </c>
      <c r="I14" s="168" t="s">
        <v>1461</v>
      </c>
      <c r="J14" s="168" t="s">
        <v>960</v>
      </c>
      <c r="K14" s="168" t="s">
        <v>1462</v>
      </c>
      <c r="L14" s="168"/>
      <c r="M14" s="168"/>
      <c r="N14" s="168"/>
    </row>
    <row r="15" spans="1:14" x14ac:dyDescent="0.25">
      <c r="A15" s="168">
        <v>9</v>
      </c>
      <c r="B15" s="168" t="s">
        <v>366</v>
      </c>
      <c r="C15" s="168" t="s">
        <v>367</v>
      </c>
      <c r="D15" s="168" t="s">
        <v>368</v>
      </c>
      <c r="E15" s="168" t="s">
        <v>43</v>
      </c>
      <c r="F15" s="168" t="s">
        <v>1100</v>
      </c>
      <c r="G15" s="168" t="s">
        <v>1469</v>
      </c>
      <c r="H15" s="168" t="s">
        <v>1013</v>
      </c>
      <c r="I15" s="168" t="s">
        <v>1101</v>
      </c>
      <c r="J15" s="168" t="s">
        <v>960</v>
      </c>
      <c r="K15" s="168" t="s">
        <v>1258</v>
      </c>
      <c r="L15" s="168"/>
      <c r="M15" s="168"/>
      <c r="N15" s="168"/>
    </row>
    <row r="16" spans="1:14" x14ac:dyDescent="0.25">
      <c r="A16" s="168">
        <v>10</v>
      </c>
      <c r="B16" s="168" t="s">
        <v>1215</v>
      </c>
      <c r="C16" s="168" t="s">
        <v>1216</v>
      </c>
      <c r="D16" s="168" t="s">
        <v>0</v>
      </c>
      <c r="E16" s="168" t="s">
        <v>1</v>
      </c>
      <c r="F16" s="168" t="s">
        <v>1218</v>
      </c>
      <c r="G16" s="168" t="s">
        <v>1469</v>
      </c>
      <c r="H16" s="168" t="s">
        <v>1013</v>
      </c>
      <c r="I16" s="168" t="s">
        <v>1219</v>
      </c>
      <c r="J16" s="168" t="s">
        <v>960</v>
      </c>
      <c r="K16" s="168" t="s">
        <v>1242</v>
      </c>
      <c r="L16" s="168"/>
      <c r="M16" s="168"/>
      <c r="N16" s="168"/>
    </row>
    <row r="17" spans="1:14" x14ac:dyDescent="0.25">
      <c r="A17" s="168">
        <v>11</v>
      </c>
      <c r="B17" s="168" t="s">
        <v>1194</v>
      </c>
      <c r="C17" s="168" t="s">
        <v>1195</v>
      </c>
      <c r="D17" s="168" t="s">
        <v>1196</v>
      </c>
      <c r="E17" s="168" t="s">
        <v>28</v>
      </c>
      <c r="F17" s="168" t="s">
        <v>1197</v>
      </c>
      <c r="G17" s="168" t="s">
        <v>1469</v>
      </c>
      <c r="H17" s="168" t="s">
        <v>1013</v>
      </c>
      <c r="I17" s="168" t="s">
        <v>1198</v>
      </c>
      <c r="J17" s="168" t="s">
        <v>960</v>
      </c>
      <c r="K17" s="168" t="s">
        <v>1214</v>
      </c>
      <c r="L17" s="168"/>
      <c r="M17" s="168"/>
      <c r="N17" s="168"/>
    </row>
    <row r="18" spans="1:14" x14ac:dyDescent="0.25">
      <c r="A18" s="168">
        <v>13</v>
      </c>
      <c r="B18" s="168" t="s">
        <v>262</v>
      </c>
      <c r="C18" s="168" t="s">
        <v>399</v>
      </c>
      <c r="D18" s="168" t="s">
        <v>0</v>
      </c>
      <c r="E18" s="168" t="s">
        <v>1</v>
      </c>
      <c r="F18" s="168" t="s">
        <v>1103</v>
      </c>
      <c r="G18" s="168" t="s">
        <v>1469</v>
      </c>
      <c r="H18" s="168" t="s">
        <v>1013</v>
      </c>
      <c r="I18" s="168" t="s">
        <v>1104</v>
      </c>
      <c r="J18" s="168" t="s">
        <v>960</v>
      </c>
      <c r="K18" s="168" t="s">
        <v>1206</v>
      </c>
      <c r="L18" s="168"/>
      <c r="M18" s="168"/>
      <c r="N18" s="168"/>
    </row>
    <row r="19" spans="1:14" x14ac:dyDescent="0.25">
      <c r="A19" s="168">
        <v>15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1168</v>
      </c>
      <c r="G19" s="168" t="s">
        <v>1469</v>
      </c>
      <c r="H19" s="168" t="s">
        <v>1013</v>
      </c>
      <c r="I19" s="168" t="s">
        <v>1169</v>
      </c>
      <c r="J19" s="168" t="s">
        <v>960</v>
      </c>
      <c r="K19" s="168" t="s">
        <v>1170</v>
      </c>
      <c r="L19" s="168"/>
      <c r="M19" s="168"/>
      <c r="N19" s="168"/>
    </row>
    <row r="20" spans="1:14" x14ac:dyDescent="0.25">
      <c r="A20" s="168">
        <v>16</v>
      </c>
      <c r="B20" s="168" t="s">
        <v>1176</v>
      </c>
      <c r="C20" s="168" t="s">
        <v>1177</v>
      </c>
      <c r="D20" s="168" t="s">
        <v>173</v>
      </c>
      <c r="E20" s="168" t="s">
        <v>43</v>
      </c>
      <c r="F20" s="168" t="s">
        <v>1178</v>
      </c>
      <c r="G20" s="168" t="s">
        <v>1469</v>
      </c>
      <c r="H20" s="168" t="s">
        <v>1013</v>
      </c>
      <c r="I20" s="168" t="s">
        <v>1179</v>
      </c>
      <c r="J20" s="168" t="s">
        <v>960</v>
      </c>
      <c r="K20" s="168" t="s">
        <v>1180</v>
      </c>
      <c r="L20" s="168"/>
      <c r="M20" s="168"/>
      <c r="N20" s="168"/>
    </row>
    <row r="21" spans="1:14" x14ac:dyDescent="0.25">
      <c r="A21" s="168">
        <v>17</v>
      </c>
      <c r="B21" s="168" t="s">
        <v>1181</v>
      </c>
      <c r="C21" s="168" t="s">
        <v>1182</v>
      </c>
      <c r="D21" s="168" t="s">
        <v>1183</v>
      </c>
      <c r="E21" s="168" t="s">
        <v>48</v>
      </c>
      <c r="F21" s="168" t="s">
        <v>1184</v>
      </c>
      <c r="G21" s="168" t="s">
        <v>1469</v>
      </c>
      <c r="H21" s="168" t="s">
        <v>1013</v>
      </c>
      <c r="I21" s="168" t="s">
        <v>1185</v>
      </c>
      <c r="J21" s="168" t="s">
        <v>960</v>
      </c>
      <c r="K21" s="168" t="s">
        <v>1186</v>
      </c>
      <c r="L21" s="168"/>
      <c r="M21" s="168"/>
      <c r="N21" s="168"/>
    </row>
    <row r="22" spans="1:14" x14ac:dyDescent="0.25">
      <c r="A22" s="168">
        <v>18</v>
      </c>
      <c r="B22" s="168" t="s">
        <v>1187</v>
      </c>
      <c r="C22" s="168" t="s">
        <v>1188</v>
      </c>
      <c r="D22" s="168" t="s">
        <v>1189</v>
      </c>
      <c r="E22" s="168" t="s">
        <v>43</v>
      </c>
      <c r="F22" s="168" t="s">
        <v>1190</v>
      </c>
      <c r="G22" s="168" t="s">
        <v>1469</v>
      </c>
      <c r="H22" s="168" t="s">
        <v>1013</v>
      </c>
      <c r="I22" s="168" t="s">
        <v>1191</v>
      </c>
      <c r="J22" s="168" t="s">
        <v>960</v>
      </c>
      <c r="K22" s="168" t="s">
        <v>1192</v>
      </c>
      <c r="L22" s="168"/>
      <c r="M22" s="168"/>
      <c r="N22" s="168"/>
    </row>
    <row r="23" spans="1:14" x14ac:dyDescent="0.25">
      <c r="A23" s="168">
        <v>19</v>
      </c>
      <c r="B23" s="168" t="s">
        <v>262</v>
      </c>
      <c r="C23" s="168" t="s">
        <v>1141</v>
      </c>
      <c r="D23" s="168" t="s">
        <v>1142</v>
      </c>
      <c r="E23" s="168" t="s">
        <v>1</v>
      </c>
      <c r="F23" s="168" t="s">
        <v>1143</v>
      </c>
      <c r="G23" s="168" t="s">
        <v>1469</v>
      </c>
      <c r="H23" s="168" t="s">
        <v>1013</v>
      </c>
      <c r="I23" s="168" t="s">
        <v>1144</v>
      </c>
      <c r="J23" s="168" t="s">
        <v>960</v>
      </c>
      <c r="K23" s="168" t="s">
        <v>1145</v>
      </c>
      <c r="L23" s="168"/>
      <c r="M23" s="168"/>
      <c r="N23" s="168"/>
    </row>
    <row r="24" spans="1:14" x14ac:dyDescent="0.25">
      <c r="A24" s="168">
        <v>20</v>
      </c>
      <c r="B24" s="168" t="s">
        <v>1146</v>
      </c>
      <c r="C24" s="168" t="s">
        <v>1147</v>
      </c>
      <c r="D24" s="168" t="s">
        <v>1142</v>
      </c>
      <c r="E24" s="168" t="s">
        <v>1</v>
      </c>
      <c r="F24" s="168" t="s">
        <v>1148</v>
      </c>
      <c r="G24" s="168" t="s">
        <v>1469</v>
      </c>
      <c r="H24" s="168" t="s">
        <v>1013</v>
      </c>
      <c r="I24" s="168" t="s">
        <v>1149</v>
      </c>
      <c r="J24" s="168" t="s">
        <v>960</v>
      </c>
      <c r="K24" s="168" t="s">
        <v>1150</v>
      </c>
      <c r="L24" s="168"/>
      <c r="M24" s="168"/>
      <c r="N24" s="168"/>
    </row>
    <row r="25" spans="1:14" x14ac:dyDescent="0.25">
      <c r="A25" s="168">
        <v>21</v>
      </c>
      <c r="B25" s="168" t="s">
        <v>50</v>
      </c>
      <c r="C25" s="168" t="s">
        <v>51</v>
      </c>
      <c r="D25" s="168" t="s">
        <v>52</v>
      </c>
      <c r="E25" s="168" t="s">
        <v>43</v>
      </c>
      <c r="F25" s="168" t="s">
        <v>1085</v>
      </c>
      <c r="G25" s="168" t="s">
        <v>1469</v>
      </c>
      <c r="H25" s="168" t="s">
        <v>1013</v>
      </c>
      <c r="I25" s="168" t="s">
        <v>1086</v>
      </c>
      <c r="J25" s="168" t="s">
        <v>960</v>
      </c>
      <c r="K25" s="168" t="s">
        <v>1087</v>
      </c>
      <c r="L25" s="168"/>
      <c r="M25" s="168"/>
      <c r="N25" s="168"/>
    </row>
    <row r="26" spans="1:14" x14ac:dyDescent="0.25">
      <c r="A26" s="168">
        <v>22</v>
      </c>
      <c r="B26" s="168" t="s">
        <v>196</v>
      </c>
      <c r="C26" s="168" t="s">
        <v>104</v>
      </c>
      <c r="D26" s="168" t="s">
        <v>197</v>
      </c>
      <c r="E26" s="168" t="s">
        <v>198</v>
      </c>
      <c r="F26" s="168" t="s">
        <v>1107</v>
      </c>
      <c r="G26" s="168" t="s">
        <v>1469</v>
      </c>
      <c r="H26" s="168" t="s">
        <v>1013</v>
      </c>
      <c r="I26" s="168" t="s">
        <v>1108</v>
      </c>
      <c r="J26" s="168" t="s">
        <v>960</v>
      </c>
      <c r="K26" s="168" t="s">
        <v>1109</v>
      </c>
      <c r="L26" s="168"/>
      <c r="M26" s="168"/>
      <c r="N26" s="168"/>
    </row>
    <row r="27" spans="1:14" x14ac:dyDescent="0.25">
      <c r="A27" s="168">
        <v>23</v>
      </c>
      <c r="B27" s="168" t="s">
        <v>1110</v>
      </c>
      <c r="C27" s="168" t="s">
        <v>408</v>
      </c>
      <c r="D27" s="168" t="s">
        <v>1111</v>
      </c>
      <c r="E27" s="168" t="s">
        <v>912</v>
      </c>
      <c r="F27" s="168" t="s">
        <v>1112</v>
      </c>
      <c r="G27" s="168" t="s">
        <v>1469</v>
      </c>
      <c r="H27" s="168" t="s">
        <v>1013</v>
      </c>
      <c r="I27" s="168" t="s">
        <v>1113</v>
      </c>
      <c r="J27" s="168" t="s">
        <v>960</v>
      </c>
      <c r="K27" s="168" t="s">
        <v>1114</v>
      </c>
      <c r="L27" s="168"/>
      <c r="M27" s="168"/>
      <c r="N27" s="168"/>
    </row>
    <row r="28" spans="1:14" x14ac:dyDescent="0.25">
      <c r="A28" s="168">
        <v>33</v>
      </c>
      <c r="B28" s="168" t="s">
        <v>803</v>
      </c>
      <c r="C28" s="168" t="s">
        <v>804</v>
      </c>
      <c r="D28" s="168" t="s">
        <v>17</v>
      </c>
      <c r="E28" s="168" t="s">
        <v>7</v>
      </c>
      <c r="F28" s="168" t="s">
        <v>805</v>
      </c>
      <c r="G28" s="168" t="s">
        <v>1469</v>
      </c>
      <c r="H28" s="168" t="s">
        <v>5</v>
      </c>
      <c r="I28" s="168" t="s">
        <v>806</v>
      </c>
      <c r="J28" s="168" t="s">
        <v>6</v>
      </c>
      <c r="K28" s="168" t="s">
        <v>996</v>
      </c>
      <c r="L28" s="168"/>
      <c r="M28" s="168"/>
      <c r="N28" s="168"/>
    </row>
    <row r="29" spans="1:14" x14ac:dyDescent="0.25">
      <c r="A29" s="168">
        <v>60</v>
      </c>
      <c r="B29" s="168" t="s">
        <v>443</v>
      </c>
      <c r="C29" s="168" t="s">
        <v>444</v>
      </c>
      <c r="D29" s="168" t="s">
        <v>0</v>
      </c>
      <c r="E29" s="168" t="s">
        <v>1</v>
      </c>
      <c r="F29" s="168" t="s">
        <v>445</v>
      </c>
      <c r="G29" s="168" t="s">
        <v>1469</v>
      </c>
      <c r="H29" s="168" t="s">
        <v>5</v>
      </c>
      <c r="I29" s="168" t="s">
        <v>446</v>
      </c>
      <c r="J29" s="168" t="s">
        <v>6</v>
      </c>
      <c r="K29" s="168" t="s">
        <v>708</v>
      </c>
      <c r="L29" s="168"/>
      <c r="M29" s="168"/>
      <c r="N29" s="168"/>
    </row>
    <row r="30" spans="1:14" x14ac:dyDescent="0.25">
      <c r="A30" s="168">
        <v>64</v>
      </c>
      <c r="B30" s="168" t="s">
        <v>54</v>
      </c>
      <c r="C30" s="168" t="s">
        <v>55</v>
      </c>
      <c r="D30" s="168" t="s">
        <v>0</v>
      </c>
      <c r="E30" s="168" t="s">
        <v>1</v>
      </c>
      <c r="F30" s="168" t="s">
        <v>56</v>
      </c>
      <c r="G30" s="168" t="s">
        <v>1469</v>
      </c>
      <c r="H30" s="168" t="s">
        <v>5</v>
      </c>
      <c r="I30" s="168" t="s">
        <v>57</v>
      </c>
      <c r="J30" s="168" t="s">
        <v>6</v>
      </c>
      <c r="K30" s="168" t="s">
        <v>717</v>
      </c>
      <c r="L30" s="168"/>
      <c r="M30" s="168"/>
      <c r="N30" s="168"/>
    </row>
    <row r="31" spans="1:14" x14ac:dyDescent="0.25">
      <c r="A31" s="168">
        <v>1</v>
      </c>
      <c r="B31" s="168" t="s">
        <v>174</v>
      </c>
      <c r="C31" s="168" t="s">
        <v>175</v>
      </c>
      <c r="D31" s="168" t="s">
        <v>0</v>
      </c>
      <c r="E31" s="168" t="s">
        <v>1</v>
      </c>
      <c r="F31" s="168" t="s">
        <v>472</v>
      </c>
      <c r="G31" s="168" t="s">
        <v>1050</v>
      </c>
      <c r="H31" s="168" t="s">
        <v>473</v>
      </c>
      <c r="I31" s="168" t="s">
        <v>474</v>
      </c>
      <c r="J31" s="168" t="s">
        <v>475</v>
      </c>
      <c r="K31" s="168" t="s">
        <v>1476</v>
      </c>
      <c r="L31" s="168"/>
      <c r="M31" s="168"/>
      <c r="N31" s="168"/>
    </row>
    <row r="32" spans="1:14" x14ac:dyDescent="0.25">
      <c r="A32" s="168">
        <v>75</v>
      </c>
      <c r="B32" s="168" t="s">
        <v>54</v>
      </c>
      <c r="C32" s="168" t="s">
        <v>55</v>
      </c>
      <c r="D32" s="168" t="s">
        <v>0</v>
      </c>
      <c r="E32" s="168" t="s">
        <v>1</v>
      </c>
      <c r="F32" s="168" t="s">
        <v>480</v>
      </c>
      <c r="G32" s="168" t="s">
        <v>1050</v>
      </c>
      <c r="H32" s="168" t="s">
        <v>473</v>
      </c>
      <c r="I32" s="168" t="s">
        <v>481</v>
      </c>
      <c r="J32" s="168" t="s">
        <v>475</v>
      </c>
      <c r="K32" s="168" t="s">
        <v>744</v>
      </c>
      <c r="L32" s="168"/>
      <c r="M32" s="168"/>
      <c r="N32" s="168"/>
    </row>
    <row r="33" spans="1:14" x14ac:dyDescent="0.25">
      <c r="A33" s="168">
        <v>2</v>
      </c>
      <c r="B33" s="168" t="s">
        <v>174</v>
      </c>
      <c r="C33" s="168" t="s">
        <v>175</v>
      </c>
      <c r="D33" s="168" t="s">
        <v>0</v>
      </c>
      <c r="E33" s="168" t="s">
        <v>1</v>
      </c>
      <c r="F33" s="168" t="s">
        <v>176</v>
      </c>
      <c r="G33" s="168" t="s">
        <v>1469</v>
      </c>
      <c r="H33" s="168" t="s">
        <v>8</v>
      </c>
      <c r="I33" s="168" t="s">
        <v>177</v>
      </c>
      <c r="J33" s="168" t="s">
        <v>9</v>
      </c>
      <c r="K33" s="168" t="s">
        <v>1477</v>
      </c>
      <c r="L33" s="168"/>
      <c r="M33" s="168"/>
      <c r="N33" s="168"/>
    </row>
    <row r="34" spans="1:14" x14ac:dyDescent="0.25">
      <c r="A34" s="168">
        <v>41</v>
      </c>
      <c r="B34" s="168" t="s">
        <v>766</v>
      </c>
      <c r="C34" s="168" t="s">
        <v>767</v>
      </c>
      <c r="D34" s="168" t="s">
        <v>577</v>
      </c>
      <c r="E34" s="168" t="s">
        <v>7</v>
      </c>
      <c r="F34" s="168" t="s">
        <v>768</v>
      </c>
      <c r="G34" s="168" t="s">
        <v>1469</v>
      </c>
      <c r="H34" s="168" t="s">
        <v>8</v>
      </c>
      <c r="I34" s="168" t="s">
        <v>769</v>
      </c>
      <c r="J34" s="168" t="s">
        <v>9</v>
      </c>
      <c r="K34" s="168" t="s">
        <v>770</v>
      </c>
      <c r="L34" s="168"/>
      <c r="M34" s="168"/>
      <c r="N34" s="168"/>
    </row>
    <row r="35" spans="1:14" x14ac:dyDescent="0.25">
      <c r="A35" s="168">
        <v>67</v>
      </c>
      <c r="B35" s="168" t="s">
        <v>925</v>
      </c>
      <c r="C35" s="168" t="s">
        <v>926</v>
      </c>
      <c r="D35" s="168" t="s">
        <v>821</v>
      </c>
      <c r="E35" s="168" t="s">
        <v>822</v>
      </c>
      <c r="F35" s="168" t="s">
        <v>927</v>
      </c>
      <c r="G35" s="168" t="s">
        <v>1136</v>
      </c>
      <c r="H35" s="168" t="s">
        <v>8</v>
      </c>
      <c r="I35" s="168" t="s">
        <v>928</v>
      </c>
      <c r="J35" s="168" t="s">
        <v>9</v>
      </c>
      <c r="K35" s="168" t="s">
        <v>929</v>
      </c>
      <c r="L35" s="168"/>
      <c r="M35" s="168"/>
      <c r="N35" s="168"/>
    </row>
    <row r="36" spans="1:14" x14ac:dyDescent="0.25">
      <c r="A36" s="168">
        <v>68</v>
      </c>
      <c r="B36" s="168" t="s">
        <v>811</v>
      </c>
      <c r="C36" s="168" t="s">
        <v>812</v>
      </c>
      <c r="D36" s="168" t="s">
        <v>813</v>
      </c>
      <c r="E36" s="168" t="s">
        <v>814</v>
      </c>
      <c r="F36" s="168" t="s">
        <v>815</v>
      </c>
      <c r="G36" s="168" t="s">
        <v>960</v>
      </c>
      <c r="H36" s="168" t="s">
        <v>8</v>
      </c>
      <c r="I36" s="168" t="s">
        <v>817</v>
      </c>
      <c r="J36" s="168" t="s">
        <v>9</v>
      </c>
      <c r="K36" s="168" t="s">
        <v>818</v>
      </c>
      <c r="L36" s="168"/>
      <c r="M36" s="168"/>
      <c r="N36" s="168"/>
    </row>
    <row r="37" spans="1:14" x14ac:dyDescent="0.25">
      <c r="A37" s="168">
        <v>69</v>
      </c>
      <c r="B37" s="168" t="s">
        <v>869</v>
      </c>
      <c r="C37" s="168" t="s">
        <v>870</v>
      </c>
      <c r="D37" s="168" t="s">
        <v>871</v>
      </c>
      <c r="E37" s="168" t="s">
        <v>198</v>
      </c>
      <c r="F37" s="168" t="s">
        <v>872</v>
      </c>
      <c r="G37" s="168" t="s">
        <v>1469</v>
      </c>
      <c r="H37" s="168" t="s">
        <v>8</v>
      </c>
      <c r="I37" s="168" t="s">
        <v>873</v>
      </c>
      <c r="J37" s="168" t="s">
        <v>9</v>
      </c>
      <c r="K37" s="168" t="s">
        <v>874</v>
      </c>
      <c r="L37" s="168"/>
      <c r="M37" s="168"/>
      <c r="N37" s="168"/>
    </row>
    <row r="38" spans="1:14" x14ac:dyDescent="0.25">
      <c r="A38" s="168">
        <v>70</v>
      </c>
      <c r="B38" s="168" t="s">
        <v>819</v>
      </c>
      <c r="C38" s="168" t="s">
        <v>820</v>
      </c>
      <c r="D38" s="168" t="s">
        <v>821</v>
      </c>
      <c r="E38" s="168" t="s">
        <v>822</v>
      </c>
      <c r="F38" s="168" t="s">
        <v>823</v>
      </c>
      <c r="G38" s="168" t="s">
        <v>1136</v>
      </c>
      <c r="H38" s="168" t="s">
        <v>8</v>
      </c>
      <c r="I38" s="168" t="s">
        <v>824</v>
      </c>
      <c r="J38" s="168" t="s">
        <v>9</v>
      </c>
      <c r="K38" s="168" t="s">
        <v>825</v>
      </c>
      <c r="L38" s="168"/>
      <c r="M38" s="168"/>
      <c r="N38" s="168"/>
    </row>
    <row r="39" spans="1:14" x14ac:dyDescent="0.25">
      <c r="A39" s="168">
        <v>71</v>
      </c>
      <c r="B39" s="168" t="s">
        <v>875</v>
      </c>
      <c r="C39" s="168" t="s">
        <v>876</v>
      </c>
      <c r="D39" s="168" t="s">
        <v>877</v>
      </c>
      <c r="E39" s="168" t="s">
        <v>878</v>
      </c>
      <c r="F39" s="168" t="s">
        <v>879</v>
      </c>
      <c r="G39" s="168" t="s">
        <v>1469</v>
      </c>
      <c r="H39" s="168" t="s">
        <v>8</v>
      </c>
      <c r="I39" s="168" t="s">
        <v>880</v>
      </c>
      <c r="J39" s="168" t="s">
        <v>9</v>
      </c>
      <c r="K39" s="168" t="s">
        <v>881</v>
      </c>
      <c r="L39" s="168"/>
      <c r="M39" s="168"/>
      <c r="N39" s="168"/>
    </row>
    <row r="40" spans="1:14" x14ac:dyDescent="0.25">
      <c r="A40" s="168">
        <v>72</v>
      </c>
      <c r="B40" s="168" t="s">
        <v>101</v>
      </c>
      <c r="C40" s="168" t="s">
        <v>102</v>
      </c>
      <c r="D40" s="168" t="s">
        <v>103</v>
      </c>
      <c r="E40" s="168" t="s">
        <v>43</v>
      </c>
      <c r="F40" s="168" t="s">
        <v>169</v>
      </c>
      <c r="G40" s="168" t="s">
        <v>1469</v>
      </c>
      <c r="H40" s="168" t="s">
        <v>8</v>
      </c>
      <c r="I40" s="168" t="s">
        <v>170</v>
      </c>
      <c r="J40" s="168" t="s">
        <v>9</v>
      </c>
      <c r="K40" s="168" t="s">
        <v>735</v>
      </c>
      <c r="L40" s="168"/>
      <c r="M40" s="168"/>
      <c r="N40" s="168"/>
    </row>
    <row r="41" spans="1:14" x14ac:dyDescent="0.25">
      <c r="A41" s="168">
        <v>73</v>
      </c>
      <c r="B41" s="168" t="s">
        <v>179</v>
      </c>
      <c r="C41" s="168" t="s">
        <v>180</v>
      </c>
      <c r="D41" s="168" t="s">
        <v>181</v>
      </c>
      <c r="E41" s="168" t="s">
        <v>43</v>
      </c>
      <c r="F41" s="168" t="s">
        <v>182</v>
      </c>
      <c r="G41" s="168" t="s">
        <v>1469</v>
      </c>
      <c r="H41" s="168" t="s">
        <v>8</v>
      </c>
      <c r="I41" s="168" t="s">
        <v>183</v>
      </c>
      <c r="J41" s="168" t="s">
        <v>9</v>
      </c>
      <c r="K41" s="168" t="s">
        <v>738</v>
      </c>
      <c r="L41" s="168"/>
      <c r="M41" s="168"/>
      <c r="N41" s="168"/>
    </row>
    <row r="42" spans="1:14" x14ac:dyDescent="0.25">
      <c r="A42" s="168">
        <v>8</v>
      </c>
      <c r="B42" s="168" t="s">
        <v>366</v>
      </c>
      <c r="C42" s="168" t="s">
        <v>367</v>
      </c>
      <c r="D42" s="168" t="s">
        <v>368</v>
      </c>
      <c r="E42" s="168" t="s">
        <v>43</v>
      </c>
      <c r="F42" s="168" t="s">
        <v>369</v>
      </c>
      <c r="G42" s="168" t="s">
        <v>1019</v>
      </c>
      <c r="H42" s="168" t="s">
        <v>294</v>
      </c>
      <c r="I42" s="168" t="s">
        <v>370</v>
      </c>
      <c r="J42" s="168" t="s">
        <v>289</v>
      </c>
      <c r="K42" s="168" t="s">
        <v>1240</v>
      </c>
      <c r="L42" s="168"/>
      <c r="M42" s="168"/>
      <c r="N42" s="168"/>
    </row>
    <row r="43" spans="1:14" x14ac:dyDescent="0.25">
      <c r="A43" s="168">
        <v>38</v>
      </c>
      <c r="B43" s="168" t="s">
        <v>49</v>
      </c>
      <c r="C43" s="168" t="s">
        <v>97</v>
      </c>
      <c r="D43" s="168" t="s">
        <v>66</v>
      </c>
      <c r="E43" s="168" t="s">
        <v>1</v>
      </c>
      <c r="F43" s="168" t="s">
        <v>391</v>
      </c>
      <c r="G43" s="168" t="s">
        <v>1019</v>
      </c>
      <c r="H43" s="168" t="s">
        <v>294</v>
      </c>
      <c r="I43" s="168" t="s">
        <v>392</v>
      </c>
      <c r="J43" s="168" t="s">
        <v>289</v>
      </c>
      <c r="K43" s="168" t="s">
        <v>921</v>
      </c>
      <c r="L43" s="168"/>
      <c r="M43" s="168"/>
      <c r="N43" s="168"/>
    </row>
    <row r="44" spans="1:14" x14ac:dyDescent="0.25">
      <c r="A44" s="168">
        <v>40</v>
      </c>
      <c r="B44" s="168" t="s">
        <v>845</v>
      </c>
      <c r="C44" s="168" t="s">
        <v>846</v>
      </c>
      <c r="D44" s="168" t="s">
        <v>27</v>
      </c>
      <c r="E44" s="168" t="s">
        <v>28</v>
      </c>
      <c r="F44" s="168" t="s">
        <v>847</v>
      </c>
      <c r="G44" s="168" t="s">
        <v>1019</v>
      </c>
      <c r="H44" s="168" t="s">
        <v>294</v>
      </c>
      <c r="I44" s="168" t="s">
        <v>848</v>
      </c>
      <c r="J44" s="168" t="s">
        <v>289</v>
      </c>
      <c r="K44" s="168" t="s">
        <v>849</v>
      </c>
      <c r="L44" s="168"/>
      <c r="M44" s="169"/>
      <c r="N44" s="168"/>
    </row>
    <row r="45" spans="1:14" x14ac:dyDescent="0.25">
      <c r="A45" s="168">
        <v>42</v>
      </c>
      <c r="B45" s="168" t="s">
        <v>530</v>
      </c>
      <c r="C45" s="168" t="s">
        <v>531</v>
      </c>
      <c r="D45" s="168" t="s">
        <v>36</v>
      </c>
      <c r="E45" s="168" t="s">
        <v>1</v>
      </c>
      <c r="F45" s="168" t="s">
        <v>532</v>
      </c>
      <c r="G45" s="168" t="s">
        <v>1019</v>
      </c>
      <c r="H45" s="168" t="s">
        <v>294</v>
      </c>
      <c r="I45" s="168" t="s">
        <v>533</v>
      </c>
      <c r="J45" s="168" t="s">
        <v>516</v>
      </c>
      <c r="K45" s="168" t="s">
        <v>764</v>
      </c>
      <c r="L45" s="168"/>
      <c r="M45" s="168"/>
      <c r="N45" s="168"/>
    </row>
    <row r="46" spans="1:14" x14ac:dyDescent="0.25">
      <c r="A46" s="168">
        <v>43</v>
      </c>
      <c r="B46" s="168" t="s">
        <v>651</v>
      </c>
      <c r="C46" s="168" t="s">
        <v>652</v>
      </c>
      <c r="D46" s="168" t="s">
        <v>653</v>
      </c>
      <c r="E46" s="168" t="s">
        <v>1</v>
      </c>
      <c r="F46" s="168" t="s">
        <v>654</v>
      </c>
      <c r="G46" s="168" t="s">
        <v>1019</v>
      </c>
      <c r="H46" s="168" t="s">
        <v>294</v>
      </c>
      <c r="I46" s="168" t="s">
        <v>655</v>
      </c>
      <c r="J46" s="168" t="s">
        <v>289</v>
      </c>
      <c r="K46" s="168" t="s">
        <v>656</v>
      </c>
      <c r="L46" s="168"/>
      <c r="M46" s="168"/>
      <c r="N46" s="168"/>
    </row>
    <row r="47" spans="1:14" x14ac:dyDescent="0.25">
      <c r="A47" s="168">
        <v>45</v>
      </c>
      <c r="B47" s="168" t="s">
        <v>608</v>
      </c>
      <c r="C47" s="168" t="s">
        <v>378</v>
      </c>
      <c r="D47" s="168" t="s">
        <v>27</v>
      </c>
      <c r="E47" s="168" t="s">
        <v>28</v>
      </c>
      <c r="F47" s="168" t="s">
        <v>609</v>
      </c>
      <c r="G47" s="168" t="s">
        <v>1019</v>
      </c>
      <c r="H47" s="168" t="s">
        <v>294</v>
      </c>
      <c r="I47" s="168" t="s">
        <v>610</v>
      </c>
      <c r="J47" s="168" t="s">
        <v>289</v>
      </c>
      <c r="K47" s="168" t="s">
        <v>663</v>
      </c>
      <c r="L47" s="168"/>
      <c r="M47" s="168"/>
      <c r="N47" s="168"/>
    </row>
    <row r="48" spans="1:14" x14ac:dyDescent="0.25">
      <c r="A48" s="168">
        <v>49</v>
      </c>
      <c r="B48" s="168" t="s">
        <v>1468</v>
      </c>
      <c r="C48" s="168" t="s">
        <v>97</v>
      </c>
      <c r="D48" s="168" t="s">
        <v>1485</v>
      </c>
      <c r="E48" s="168"/>
      <c r="F48" s="168" t="s">
        <v>540</v>
      </c>
      <c r="G48" s="168" t="s">
        <v>1019</v>
      </c>
      <c r="H48" s="168" t="s">
        <v>294</v>
      </c>
      <c r="I48" s="168" t="s">
        <v>541</v>
      </c>
      <c r="J48" s="168" t="s">
        <v>289</v>
      </c>
      <c r="K48" s="168" t="s">
        <v>677</v>
      </c>
      <c r="L48" s="168"/>
      <c r="M48" s="168"/>
      <c r="N48" s="168"/>
    </row>
    <row r="49" spans="1:14" x14ac:dyDescent="0.25">
      <c r="A49" s="168">
        <v>50</v>
      </c>
      <c r="B49" s="168" t="s">
        <v>291</v>
      </c>
      <c r="C49" s="168" t="s">
        <v>292</v>
      </c>
      <c r="D49" s="168" t="s">
        <v>0</v>
      </c>
      <c r="E49" s="168" t="s">
        <v>1</v>
      </c>
      <c r="F49" s="168" t="s">
        <v>293</v>
      </c>
      <c r="G49" s="168" t="s">
        <v>1019</v>
      </c>
      <c r="H49" s="168" t="s">
        <v>294</v>
      </c>
      <c r="I49" s="168" t="s">
        <v>295</v>
      </c>
      <c r="J49" s="168" t="s">
        <v>289</v>
      </c>
      <c r="K49" s="168" t="s">
        <v>679</v>
      </c>
      <c r="L49" s="168"/>
      <c r="M49" s="168"/>
      <c r="N49" s="168"/>
    </row>
    <row r="50" spans="1:14" x14ac:dyDescent="0.25">
      <c r="A50" s="168">
        <v>51</v>
      </c>
      <c r="B50" s="168" t="s">
        <v>311</v>
      </c>
      <c r="C50" s="168" t="s">
        <v>312</v>
      </c>
      <c r="D50" s="168" t="s">
        <v>313</v>
      </c>
      <c r="E50" s="168" t="s">
        <v>43</v>
      </c>
      <c r="F50" s="168" t="s">
        <v>314</v>
      </c>
      <c r="G50" s="168" t="s">
        <v>1019</v>
      </c>
      <c r="H50" s="168" t="s">
        <v>294</v>
      </c>
      <c r="I50" s="168" t="s">
        <v>315</v>
      </c>
      <c r="J50" s="168" t="s">
        <v>289</v>
      </c>
      <c r="K50" s="168" t="s">
        <v>683</v>
      </c>
      <c r="L50" s="168"/>
      <c r="M50" s="168"/>
      <c r="N50" s="168"/>
    </row>
    <row r="51" spans="1:14" x14ac:dyDescent="0.25">
      <c r="A51" s="168">
        <v>54</v>
      </c>
      <c r="B51" s="168" t="s">
        <v>355</v>
      </c>
      <c r="C51" s="168" t="s">
        <v>356</v>
      </c>
      <c r="D51" s="168" t="s">
        <v>0</v>
      </c>
      <c r="E51" s="168" t="s">
        <v>1</v>
      </c>
      <c r="F51" s="168" t="s">
        <v>357</v>
      </c>
      <c r="G51" s="168" t="s">
        <v>1019</v>
      </c>
      <c r="H51" s="168" t="s">
        <v>294</v>
      </c>
      <c r="I51" s="168" t="s">
        <v>358</v>
      </c>
      <c r="J51" s="168" t="s">
        <v>289</v>
      </c>
      <c r="K51" s="168" t="s">
        <v>690</v>
      </c>
      <c r="L51" s="168"/>
      <c r="M51" s="168"/>
      <c r="N51" s="168"/>
    </row>
    <row r="52" spans="1:14" x14ac:dyDescent="0.25">
      <c r="A52" s="168">
        <v>57</v>
      </c>
      <c r="B52" s="168" t="s">
        <v>262</v>
      </c>
      <c r="C52" s="168" t="s">
        <v>399</v>
      </c>
      <c r="D52" s="168" t="s">
        <v>0</v>
      </c>
      <c r="E52" s="168" t="s">
        <v>1</v>
      </c>
      <c r="F52" s="168" t="s">
        <v>400</v>
      </c>
      <c r="G52" s="168" t="s">
        <v>1019</v>
      </c>
      <c r="H52" s="168" t="s">
        <v>294</v>
      </c>
      <c r="I52" s="168" t="s">
        <v>401</v>
      </c>
      <c r="J52" s="168" t="s">
        <v>289</v>
      </c>
      <c r="K52" s="168" t="s">
        <v>700</v>
      </c>
      <c r="L52" s="168"/>
      <c r="M52" s="168"/>
      <c r="N52" s="168"/>
    </row>
    <row r="53" spans="1:14" x14ac:dyDescent="0.25">
      <c r="A53" s="168">
        <v>59</v>
      </c>
      <c r="B53" s="168" t="s">
        <v>431</v>
      </c>
      <c r="C53" s="168" t="s">
        <v>172</v>
      </c>
      <c r="D53" s="168" t="s">
        <v>432</v>
      </c>
      <c r="E53" s="168" t="s">
        <v>28</v>
      </c>
      <c r="F53" s="168" t="s">
        <v>433</v>
      </c>
      <c r="G53" s="168" t="s">
        <v>1019</v>
      </c>
      <c r="H53" s="168" t="s">
        <v>294</v>
      </c>
      <c r="I53" s="168" t="s">
        <v>434</v>
      </c>
      <c r="J53" s="168" t="s">
        <v>289</v>
      </c>
      <c r="K53" s="168" t="s">
        <v>704</v>
      </c>
      <c r="L53" s="168"/>
      <c r="M53" s="168"/>
      <c r="N53" s="168"/>
    </row>
    <row r="54" spans="1:14" x14ac:dyDescent="0.25">
      <c r="A54" s="168">
        <v>37</v>
      </c>
      <c r="B54" s="168" t="s">
        <v>322</v>
      </c>
      <c r="C54" s="168" t="s">
        <v>323</v>
      </c>
      <c r="D54" s="168" t="s">
        <v>66</v>
      </c>
      <c r="E54" s="168" t="s">
        <v>1</v>
      </c>
      <c r="F54" s="168" t="s">
        <v>324</v>
      </c>
      <c r="G54" s="168" t="s">
        <v>1019</v>
      </c>
      <c r="H54" s="168" t="s">
        <v>287</v>
      </c>
      <c r="I54" s="168" t="s">
        <v>325</v>
      </c>
      <c r="J54" s="168" t="s">
        <v>289</v>
      </c>
      <c r="K54" s="168" t="s">
        <v>956</v>
      </c>
      <c r="L54" s="168"/>
      <c r="M54" s="168"/>
      <c r="N54" s="168"/>
    </row>
    <row r="55" spans="1:14" x14ac:dyDescent="0.25">
      <c r="A55" s="168">
        <v>44</v>
      </c>
      <c r="B55" s="168" t="s">
        <v>425</v>
      </c>
      <c r="C55" s="168" t="s">
        <v>426</v>
      </c>
      <c r="D55" s="168" t="s">
        <v>427</v>
      </c>
      <c r="E55" s="168" t="s">
        <v>28</v>
      </c>
      <c r="F55" s="168" t="s">
        <v>428</v>
      </c>
      <c r="G55" s="168" t="s">
        <v>1019</v>
      </c>
      <c r="H55" s="168" t="s">
        <v>287</v>
      </c>
      <c r="I55" s="168" t="s">
        <v>429</v>
      </c>
      <c r="J55" s="168" t="s">
        <v>289</v>
      </c>
      <c r="K55" s="168" t="s">
        <v>659</v>
      </c>
      <c r="L55" s="168"/>
      <c r="M55" s="168"/>
      <c r="N55" s="168"/>
    </row>
    <row r="56" spans="1:14" x14ac:dyDescent="0.25">
      <c r="A56" s="168">
        <v>46</v>
      </c>
      <c r="B56" s="168" t="s">
        <v>1467</v>
      </c>
      <c r="C56" s="168" t="s">
        <v>378</v>
      </c>
      <c r="D56" s="168" t="s">
        <v>1485</v>
      </c>
      <c r="E56" s="168"/>
      <c r="F56" s="168" t="s">
        <v>572</v>
      </c>
      <c r="G56" s="168" t="s">
        <v>1019</v>
      </c>
      <c r="H56" s="168" t="s">
        <v>287</v>
      </c>
      <c r="I56" s="168" t="s">
        <v>573</v>
      </c>
      <c r="J56" s="168" t="s">
        <v>289</v>
      </c>
      <c r="K56" s="168" t="s">
        <v>665</v>
      </c>
      <c r="L56" s="168"/>
      <c r="M56" s="168"/>
      <c r="N56" s="168"/>
    </row>
    <row r="57" spans="1:14" x14ac:dyDescent="0.25">
      <c r="A57" s="168">
        <v>48</v>
      </c>
      <c r="B57" s="168" t="s">
        <v>566</v>
      </c>
      <c r="C57" s="168" t="s">
        <v>556</v>
      </c>
      <c r="D57" s="168" t="s">
        <v>0</v>
      </c>
      <c r="E57" s="168" t="s">
        <v>1</v>
      </c>
      <c r="F57" s="168" t="s">
        <v>557</v>
      </c>
      <c r="G57" s="168" t="s">
        <v>1019</v>
      </c>
      <c r="H57" s="168" t="s">
        <v>287</v>
      </c>
      <c r="I57" s="168" t="s">
        <v>558</v>
      </c>
      <c r="J57" s="168" t="s">
        <v>289</v>
      </c>
      <c r="K57" s="168" t="s">
        <v>673</v>
      </c>
      <c r="L57" s="168"/>
      <c r="M57" s="168"/>
      <c r="N57" s="168"/>
    </row>
    <row r="58" spans="1:14" x14ac:dyDescent="0.25">
      <c r="A58" s="168">
        <v>52</v>
      </c>
      <c r="B58" s="168" t="s">
        <v>317</v>
      </c>
      <c r="C58" s="168" t="s">
        <v>279</v>
      </c>
      <c r="D58" s="168" t="s">
        <v>318</v>
      </c>
      <c r="E58" s="168" t="s">
        <v>28</v>
      </c>
      <c r="F58" s="168" t="s">
        <v>319</v>
      </c>
      <c r="G58" s="168" t="s">
        <v>1019</v>
      </c>
      <c r="H58" s="168" t="s">
        <v>287</v>
      </c>
      <c r="I58" s="168" t="s">
        <v>320</v>
      </c>
      <c r="J58" s="168" t="s">
        <v>289</v>
      </c>
      <c r="K58" s="168" t="s">
        <v>758</v>
      </c>
      <c r="L58" s="168"/>
      <c r="M58" s="168"/>
      <c r="N58" s="168"/>
    </row>
    <row r="59" spans="1:14" x14ac:dyDescent="0.25">
      <c r="A59" s="168">
        <v>53</v>
      </c>
      <c r="B59" s="168" t="s">
        <v>333</v>
      </c>
      <c r="C59" s="168" t="s">
        <v>334</v>
      </c>
      <c r="D59" s="168" t="s">
        <v>335</v>
      </c>
      <c r="E59" s="168" t="s">
        <v>48</v>
      </c>
      <c r="F59" s="168" t="s">
        <v>336</v>
      </c>
      <c r="G59" s="168" t="s">
        <v>666</v>
      </c>
      <c r="H59" s="168" t="s">
        <v>287</v>
      </c>
      <c r="I59" s="168" t="s">
        <v>337</v>
      </c>
      <c r="J59" s="168" t="s">
        <v>289</v>
      </c>
      <c r="K59" s="168" t="s">
        <v>686</v>
      </c>
      <c r="L59" s="168"/>
      <c r="M59" s="168"/>
      <c r="N59" s="168"/>
    </row>
    <row r="60" spans="1:14" x14ac:dyDescent="0.25">
      <c r="A60" s="168">
        <v>58</v>
      </c>
      <c r="B60" s="168" t="s">
        <v>403</v>
      </c>
      <c r="C60" s="168" t="s">
        <v>60</v>
      </c>
      <c r="D60" s="168" t="s">
        <v>27</v>
      </c>
      <c r="E60" s="168" t="s">
        <v>28</v>
      </c>
      <c r="F60" s="168" t="s">
        <v>404</v>
      </c>
      <c r="G60" s="168" t="s">
        <v>1019</v>
      </c>
      <c r="H60" s="168" t="s">
        <v>287</v>
      </c>
      <c r="I60" s="168" t="s">
        <v>405</v>
      </c>
      <c r="J60" s="168" t="s">
        <v>289</v>
      </c>
      <c r="K60" s="168" t="s">
        <v>701</v>
      </c>
      <c r="L60" s="168"/>
      <c r="M60" s="168"/>
      <c r="N60" s="168"/>
    </row>
    <row r="61" spans="1:14" x14ac:dyDescent="0.25">
      <c r="A61" s="168">
        <v>5</v>
      </c>
      <c r="B61" s="168" t="s">
        <v>268</v>
      </c>
      <c r="C61" s="168" t="s">
        <v>269</v>
      </c>
      <c r="D61" s="168" t="s">
        <v>66</v>
      </c>
      <c r="E61" s="168" t="s">
        <v>1</v>
      </c>
      <c r="F61" s="168" t="s">
        <v>270</v>
      </c>
      <c r="G61" s="168" t="s">
        <v>1019</v>
      </c>
      <c r="H61" s="168" t="s">
        <v>3</v>
      </c>
      <c r="I61" s="168" t="s">
        <v>271</v>
      </c>
      <c r="J61" s="168" t="s">
        <v>53</v>
      </c>
      <c r="K61" s="168" t="s">
        <v>1466</v>
      </c>
      <c r="L61" s="168"/>
      <c r="M61" s="168"/>
      <c r="N61" s="168"/>
    </row>
    <row r="62" spans="1:14" x14ac:dyDescent="0.25">
      <c r="A62" s="168">
        <v>12</v>
      </c>
      <c r="B62" s="168" t="s">
        <v>117</v>
      </c>
      <c r="C62" s="168" t="s">
        <v>1210</v>
      </c>
      <c r="D62" s="168" t="s">
        <v>648</v>
      </c>
      <c r="E62" s="168" t="s">
        <v>1</v>
      </c>
      <c r="F62" s="168" t="s">
        <v>1211</v>
      </c>
      <c r="G62" s="168" t="s">
        <v>1019</v>
      </c>
      <c r="H62" s="168" t="s">
        <v>3</v>
      </c>
      <c r="I62" s="168" t="s">
        <v>1212</v>
      </c>
      <c r="J62" s="168" t="s">
        <v>53</v>
      </c>
      <c r="K62" s="168" t="s">
        <v>1213</v>
      </c>
      <c r="L62" s="168"/>
      <c r="M62" s="168"/>
      <c r="N62" s="168"/>
    </row>
    <row r="63" spans="1:14" x14ac:dyDescent="0.25">
      <c r="A63" s="168">
        <v>14</v>
      </c>
      <c r="B63" s="168" t="s">
        <v>116</v>
      </c>
      <c r="C63" s="168" t="s">
        <v>117</v>
      </c>
      <c r="D63" s="168" t="s">
        <v>648</v>
      </c>
      <c r="E63" s="168" t="s">
        <v>1</v>
      </c>
      <c r="F63" s="168" t="s">
        <v>118</v>
      </c>
      <c r="G63" s="168" t="s">
        <v>1019</v>
      </c>
      <c r="H63" s="168" t="s">
        <v>3</v>
      </c>
      <c r="I63" s="168" t="s">
        <v>119</v>
      </c>
      <c r="J63" s="168" t="s">
        <v>53</v>
      </c>
      <c r="K63" s="168" t="s">
        <v>1167</v>
      </c>
      <c r="L63" s="168"/>
      <c r="M63" s="168"/>
      <c r="N63" s="168"/>
    </row>
    <row r="64" spans="1:14" x14ac:dyDescent="0.25">
      <c r="A64" s="168">
        <v>24</v>
      </c>
      <c r="B64" s="168" t="s">
        <v>50</v>
      </c>
      <c r="C64" s="168" t="s">
        <v>51</v>
      </c>
      <c r="D64" s="168" t="s">
        <v>52</v>
      </c>
      <c r="E64" s="168" t="s">
        <v>43</v>
      </c>
      <c r="F64" s="168" t="s">
        <v>246</v>
      </c>
      <c r="G64" s="168" t="s">
        <v>1019</v>
      </c>
      <c r="H64" s="168" t="s">
        <v>3</v>
      </c>
      <c r="I64" s="168" t="s">
        <v>247</v>
      </c>
      <c r="J64" s="168" t="s">
        <v>125</v>
      </c>
      <c r="K64" s="168" t="s">
        <v>1127</v>
      </c>
      <c r="L64" s="168"/>
      <c r="M64" s="168"/>
      <c r="N64" s="168"/>
    </row>
    <row r="65" spans="1:14" x14ac:dyDescent="0.25">
      <c r="A65" s="168">
        <v>25</v>
      </c>
      <c r="B65" s="168" t="s">
        <v>1072</v>
      </c>
      <c r="C65" s="168" t="s">
        <v>1073</v>
      </c>
      <c r="D65" s="168" t="s">
        <v>122</v>
      </c>
      <c r="E65" s="168" t="s">
        <v>43</v>
      </c>
      <c r="F65" s="168" t="s">
        <v>221</v>
      </c>
      <c r="G65" s="168" t="s">
        <v>1131</v>
      </c>
      <c r="H65" s="168" t="s">
        <v>3</v>
      </c>
      <c r="I65" s="168" t="s">
        <v>222</v>
      </c>
      <c r="J65" s="168" t="s">
        <v>53</v>
      </c>
      <c r="K65" s="168" t="s">
        <v>1074</v>
      </c>
      <c r="L65" s="168"/>
      <c r="M65" s="168"/>
      <c r="N65" s="168"/>
    </row>
    <row r="66" spans="1:14" x14ac:dyDescent="0.25">
      <c r="A66" s="168">
        <v>27</v>
      </c>
      <c r="B66" s="168" t="s">
        <v>262</v>
      </c>
      <c r="C66" s="168" t="s">
        <v>263</v>
      </c>
      <c r="D66" s="168" t="s">
        <v>264</v>
      </c>
      <c r="E66" s="168" t="s">
        <v>1</v>
      </c>
      <c r="F66" s="168" t="s">
        <v>265</v>
      </c>
      <c r="G66" s="168" t="s">
        <v>1019</v>
      </c>
      <c r="H66" s="168" t="s">
        <v>3</v>
      </c>
      <c r="I66" s="168" t="s">
        <v>266</v>
      </c>
      <c r="J66" s="168" t="s">
        <v>53</v>
      </c>
      <c r="K66" s="168" t="s">
        <v>1057</v>
      </c>
      <c r="L66" s="168"/>
      <c r="M66" s="168"/>
      <c r="N66" s="168"/>
    </row>
    <row r="67" spans="1:14" x14ac:dyDescent="0.25">
      <c r="A67" s="168">
        <v>29</v>
      </c>
      <c r="B67" s="168" t="s">
        <v>273</v>
      </c>
      <c r="C67" s="168" t="s">
        <v>274</v>
      </c>
      <c r="D67" s="168" t="s">
        <v>0</v>
      </c>
      <c r="E67" s="168" t="s">
        <v>1</v>
      </c>
      <c r="F67" s="168" t="s">
        <v>275</v>
      </c>
      <c r="G67" s="168" t="s">
        <v>1019</v>
      </c>
      <c r="H67" s="168" t="s">
        <v>3</v>
      </c>
      <c r="I67" s="168" t="s">
        <v>276</v>
      </c>
      <c r="J67" s="168" t="s">
        <v>53</v>
      </c>
      <c r="K67" s="168" t="s">
        <v>1069</v>
      </c>
      <c r="L67" s="168"/>
      <c r="M67" s="168"/>
      <c r="N67" s="168"/>
    </row>
    <row r="68" spans="1:14" x14ac:dyDescent="0.25">
      <c r="A68" s="168">
        <v>30</v>
      </c>
      <c r="B68" s="168" t="s">
        <v>102</v>
      </c>
      <c r="C68" s="168" t="s">
        <v>141</v>
      </c>
      <c r="D68" s="168" t="s">
        <v>42</v>
      </c>
      <c r="E68" s="168" t="s">
        <v>43</v>
      </c>
      <c r="F68" s="168" t="s">
        <v>142</v>
      </c>
      <c r="G68" s="168" t="s">
        <v>1019</v>
      </c>
      <c r="H68" s="168" t="s">
        <v>3</v>
      </c>
      <c r="I68" s="168" t="s">
        <v>143</v>
      </c>
      <c r="J68" s="168" t="s">
        <v>53</v>
      </c>
      <c r="K68" s="168" t="s">
        <v>1070</v>
      </c>
      <c r="L68" s="168"/>
      <c r="M68" s="168"/>
      <c r="N68" s="168"/>
    </row>
    <row r="69" spans="1:14" x14ac:dyDescent="0.25">
      <c r="A69" s="168">
        <v>32</v>
      </c>
      <c r="B69" s="168" t="s">
        <v>145</v>
      </c>
      <c r="C69" s="168" t="s">
        <v>97</v>
      </c>
      <c r="D69" s="168" t="s">
        <v>1046</v>
      </c>
      <c r="E69" s="168" t="s">
        <v>1</v>
      </c>
      <c r="F69" s="168" t="s">
        <v>147</v>
      </c>
      <c r="G69" s="168" t="s">
        <v>1019</v>
      </c>
      <c r="H69" s="168" t="s">
        <v>3</v>
      </c>
      <c r="I69" s="168" t="s">
        <v>148</v>
      </c>
      <c r="J69" s="168" t="s">
        <v>53</v>
      </c>
      <c r="K69" s="168" t="s">
        <v>1047</v>
      </c>
      <c r="L69" s="168"/>
      <c r="M69" s="168"/>
      <c r="N69" s="168"/>
    </row>
    <row r="70" spans="1:14" x14ac:dyDescent="0.25">
      <c r="A70" s="168">
        <v>34</v>
      </c>
      <c r="B70" s="168" t="s">
        <v>982</v>
      </c>
      <c r="C70" s="168" t="s">
        <v>292</v>
      </c>
      <c r="D70" s="168" t="s">
        <v>462</v>
      </c>
      <c r="E70" s="168" t="s">
        <v>1</v>
      </c>
      <c r="F70" s="168" t="s">
        <v>422</v>
      </c>
      <c r="G70" s="168" t="s">
        <v>1019</v>
      </c>
      <c r="H70" s="168" t="s">
        <v>3</v>
      </c>
      <c r="I70" s="168" t="s">
        <v>423</v>
      </c>
      <c r="J70" s="168" t="s">
        <v>2</v>
      </c>
      <c r="K70" s="168" t="s">
        <v>983</v>
      </c>
      <c r="L70" s="168"/>
      <c r="M70" s="168"/>
      <c r="N70" s="168"/>
    </row>
    <row r="71" spans="1:14" x14ac:dyDescent="0.25">
      <c r="A71" s="168">
        <v>36</v>
      </c>
      <c r="B71" s="168" t="s">
        <v>242</v>
      </c>
      <c r="C71" s="168" t="s">
        <v>243</v>
      </c>
      <c r="D71" s="168" t="s">
        <v>957</v>
      </c>
      <c r="E71" s="168" t="s">
        <v>43</v>
      </c>
      <c r="F71" s="168" t="s">
        <v>244</v>
      </c>
      <c r="G71" s="168" t="s">
        <v>1019</v>
      </c>
      <c r="H71" s="168" t="s">
        <v>3</v>
      </c>
      <c r="I71" s="168" t="s">
        <v>245</v>
      </c>
      <c r="J71" s="168" t="s">
        <v>125</v>
      </c>
      <c r="K71" s="168" t="s">
        <v>958</v>
      </c>
      <c r="L71" s="168"/>
      <c r="M71" s="168"/>
      <c r="N71" s="168"/>
    </row>
    <row r="72" spans="1:14" x14ac:dyDescent="0.25">
      <c r="A72" s="168">
        <v>39</v>
      </c>
      <c r="B72" s="168" t="s">
        <v>361</v>
      </c>
      <c r="C72" s="168" t="s">
        <v>362</v>
      </c>
      <c r="D72" s="168" t="s">
        <v>0</v>
      </c>
      <c r="E72" s="168" t="s">
        <v>1</v>
      </c>
      <c r="F72" s="168" t="s">
        <v>886</v>
      </c>
      <c r="G72" s="168" t="s">
        <v>1019</v>
      </c>
      <c r="H72" s="168" t="s">
        <v>3</v>
      </c>
      <c r="I72" s="168" t="s">
        <v>861</v>
      </c>
      <c r="J72" s="168" t="s">
        <v>516</v>
      </c>
      <c r="K72" s="168" t="s">
        <v>896</v>
      </c>
      <c r="L72" s="168"/>
      <c r="M72" s="168"/>
      <c r="N72" s="168"/>
    </row>
    <row r="73" spans="1:14" x14ac:dyDescent="0.25">
      <c r="A73" s="168">
        <v>55</v>
      </c>
      <c r="B73" s="168" t="s">
        <v>238</v>
      </c>
      <c r="C73" s="168" t="s">
        <v>239</v>
      </c>
      <c r="D73" s="168" t="s">
        <v>0</v>
      </c>
      <c r="E73" s="168" t="s">
        <v>1</v>
      </c>
      <c r="F73" s="168" t="s">
        <v>240</v>
      </c>
      <c r="G73" s="168" t="s">
        <v>1019</v>
      </c>
      <c r="H73" s="168" t="s">
        <v>3</v>
      </c>
      <c r="I73" s="168" t="s">
        <v>241</v>
      </c>
      <c r="J73" s="168" t="s">
        <v>53</v>
      </c>
      <c r="K73" s="168" t="s">
        <v>691</v>
      </c>
      <c r="L73" s="168"/>
      <c r="M73" s="168"/>
      <c r="N73" s="168"/>
    </row>
    <row r="74" spans="1:14" x14ac:dyDescent="0.25">
      <c r="A74" s="168">
        <v>56</v>
      </c>
      <c r="B74" s="168" t="s">
        <v>137</v>
      </c>
      <c r="C74" s="168" t="s">
        <v>138</v>
      </c>
      <c r="D74" s="168" t="s">
        <v>0</v>
      </c>
      <c r="E74" s="168" t="s">
        <v>1</v>
      </c>
      <c r="F74" s="168" t="s">
        <v>139</v>
      </c>
      <c r="G74" s="168" t="s">
        <v>1019</v>
      </c>
      <c r="H74" s="168" t="s">
        <v>3</v>
      </c>
      <c r="I74" s="168" t="s">
        <v>140</v>
      </c>
      <c r="J74" s="168" t="s">
        <v>53</v>
      </c>
      <c r="K74" s="168" t="s">
        <v>699</v>
      </c>
      <c r="L74" s="168"/>
      <c r="M74" s="168"/>
      <c r="N74" s="168"/>
    </row>
    <row r="75" spans="1:14" x14ac:dyDescent="0.25">
      <c r="A75" s="168">
        <v>65</v>
      </c>
      <c r="B75" s="168" t="s">
        <v>110</v>
      </c>
      <c r="C75" s="168" t="s">
        <v>111</v>
      </c>
      <c r="D75" s="168" t="s">
        <v>112</v>
      </c>
      <c r="E75" s="168" t="s">
        <v>43</v>
      </c>
      <c r="F75" s="168" t="s">
        <v>113</v>
      </c>
      <c r="G75" s="168" t="s">
        <v>1019</v>
      </c>
      <c r="H75" s="168" t="s">
        <v>3</v>
      </c>
      <c r="I75" s="168" t="s">
        <v>114</v>
      </c>
      <c r="J75" s="168" t="s">
        <v>53</v>
      </c>
      <c r="K75" s="168" t="s">
        <v>727</v>
      </c>
      <c r="L75" s="168"/>
      <c r="M75" s="168"/>
      <c r="N75" s="168"/>
    </row>
    <row r="76" spans="1:14" x14ac:dyDescent="0.25">
      <c r="A76" s="168">
        <v>66</v>
      </c>
      <c r="B76" s="168" t="s">
        <v>120</v>
      </c>
      <c r="C76" s="168" t="s">
        <v>121</v>
      </c>
      <c r="D76" s="168" t="s">
        <v>122</v>
      </c>
      <c r="E76" s="168" t="s">
        <v>43</v>
      </c>
      <c r="F76" s="168" t="s">
        <v>123</v>
      </c>
      <c r="G76" s="168" t="s">
        <v>1019</v>
      </c>
      <c r="H76" s="168" t="s">
        <v>3</v>
      </c>
      <c r="I76" s="168" t="s">
        <v>124</v>
      </c>
      <c r="J76" s="168" t="s">
        <v>125</v>
      </c>
      <c r="K76" s="168" t="s">
        <v>728</v>
      </c>
      <c r="L76" s="168"/>
      <c r="M76" s="168"/>
      <c r="N76" s="168"/>
    </row>
    <row r="77" spans="1:14" x14ac:dyDescent="0.25">
      <c r="A77" s="168">
        <v>76</v>
      </c>
      <c r="B77" s="168" t="s">
        <v>206</v>
      </c>
      <c r="C77" s="168" t="s">
        <v>207</v>
      </c>
      <c r="D77" s="168" t="s">
        <v>173</v>
      </c>
      <c r="E77" s="168" t="s">
        <v>43</v>
      </c>
      <c r="F77" s="168" t="s">
        <v>208</v>
      </c>
      <c r="G77" s="168" t="s">
        <v>1019</v>
      </c>
      <c r="H77" s="168" t="s">
        <v>3</v>
      </c>
      <c r="I77" s="168" t="s">
        <v>209</v>
      </c>
      <c r="J77" s="168" t="s">
        <v>53</v>
      </c>
      <c r="K77" s="168" t="s">
        <v>745</v>
      </c>
      <c r="L77" s="168"/>
      <c r="M77" s="168"/>
      <c r="N77" s="168"/>
    </row>
    <row r="78" spans="1:14" x14ac:dyDescent="0.25">
      <c r="A78" s="168">
        <v>77</v>
      </c>
      <c r="B78" s="168" t="s">
        <v>224</v>
      </c>
      <c r="C78" s="168" t="s">
        <v>225</v>
      </c>
      <c r="D78" s="168" t="s">
        <v>0</v>
      </c>
      <c r="E78" s="168" t="s">
        <v>1</v>
      </c>
      <c r="F78" s="168" t="s">
        <v>226</v>
      </c>
      <c r="G78" s="168" t="s">
        <v>1019</v>
      </c>
      <c r="H78" s="168" t="s">
        <v>3</v>
      </c>
      <c r="I78" s="168" t="s">
        <v>227</v>
      </c>
      <c r="J78" s="168" t="s">
        <v>53</v>
      </c>
      <c r="K78" s="168" t="s">
        <v>748</v>
      </c>
      <c r="L78" s="168"/>
      <c r="M78" s="168"/>
      <c r="N78" s="168"/>
    </row>
    <row r="79" spans="1:14" x14ac:dyDescent="0.25">
      <c r="A79" s="168">
        <v>78</v>
      </c>
      <c r="B79" s="168" t="s">
        <v>54</v>
      </c>
      <c r="C79" s="168" t="s">
        <v>55</v>
      </c>
      <c r="D79" s="168" t="s">
        <v>0</v>
      </c>
      <c r="E79" s="168" t="s">
        <v>1</v>
      </c>
      <c r="F79" s="168" t="s">
        <v>229</v>
      </c>
      <c r="G79" s="168" t="s">
        <v>1019</v>
      </c>
      <c r="H79" s="168" t="s">
        <v>3</v>
      </c>
      <c r="I79" s="168" t="s">
        <v>230</v>
      </c>
      <c r="J79" s="168" t="s">
        <v>53</v>
      </c>
      <c r="K79" s="168" t="s">
        <v>749</v>
      </c>
      <c r="L79" s="168"/>
      <c r="M79" s="168"/>
      <c r="N79" s="168"/>
    </row>
    <row r="80" spans="1:14" x14ac:dyDescent="0.25">
      <c r="A80" s="168">
        <v>79</v>
      </c>
      <c r="B80" s="168" t="s">
        <v>278</v>
      </c>
      <c r="C80" s="168" t="s">
        <v>279</v>
      </c>
      <c r="D80" s="168" t="s">
        <v>66</v>
      </c>
      <c r="E80" s="168" t="s">
        <v>1</v>
      </c>
      <c r="F80" s="168" t="s">
        <v>280</v>
      </c>
      <c r="G80" s="168" t="s">
        <v>1019</v>
      </c>
      <c r="H80" s="168" t="s">
        <v>3</v>
      </c>
      <c r="I80" s="168" t="s">
        <v>281</v>
      </c>
      <c r="J80" s="168" t="s">
        <v>53</v>
      </c>
      <c r="K80" s="168" t="s">
        <v>756</v>
      </c>
      <c r="L80" s="168"/>
      <c r="M80" s="168"/>
      <c r="N80" s="168"/>
    </row>
  </sheetData>
  <sortState ref="A2:K80">
    <sortCondition ref="H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52" workbookViewId="0">
      <selection sqref="A1:XFD1"/>
    </sheetView>
  </sheetViews>
  <sheetFormatPr defaultRowHeight="15" x14ac:dyDescent="0.25"/>
  <cols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3" s="167" customFormat="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7" t="s">
        <v>174</v>
      </c>
      <c r="C2" s="167" t="s">
        <v>175</v>
      </c>
      <c r="D2" s="167" t="s">
        <v>0</v>
      </c>
      <c r="E2" s="167" t="s">
        <v>1</v>
      </c>
      <c r="F2" s="167" t="s">
        <v>176</v>
      </c>
      <c r="G2" s="167" t="s">
        <v>1469</v>
      </c>
      <c r="H2" s="167" t="s">
        <v>8</v>
      </c>
      <c r="I2" s="167" t="s">
        <v>177</v>
      </c>
      <c r="J2" s="167" t="s">
        <v>9</v>
      </c>
      <c r="K2" s="167" t="s">
        <v>1470</v>
      </c>
      <c r="L2" s="167"/>
      <c r="M2" s="167"/>
    </row>
    <row r="3" spans="1:13" x14ac:dyDescent="0.25">
      <c r="A3">
        <v>2</v>
      </c>
      <c r="B3" s="167" t="s">
        <v>174</v>
      </c>
      <c r="C3" s="167" t="s">
        <v>175</v>
      </c>
      <c r="D3" s="167" t="s">
        <v>0</v>
      </c>
      <c r="E3" s="167" t="s">
        <v>1</v>
      </c>
      <c r="F3" s="167" t="s">
        <v>1232</v>
      </c>
      <c r="G3" s="167" t="s">
        <v>1469</v>
      </c>
      <c r="H3" s="167" t="s">
        <v>1013</v>
      </c>
      <c r="I3" s="167" t="s">
        <v>1234</v>
      </c>
      <c r="J3" s="167" t="s">
        <v>960</v>
      </c>
      <c r="K3" s="167" t="s">
        <v>1471</v>
      </c>
      <c r="L3" s="167"/>
      <c r="M3" s="167"/>
    </row>
    <row r="4" spans="1:13" x14ac:dyDescent="0.25">
      <c r="A4" s="167">
        <v>3</v>
      </c>
      <c r="B4" s="167" t="s">
        <v>174</v>
      </c>
      <c r="C4" s="167" t="s">
        <v>175</v>
      </c>
      <c r="D4" s="167" t="s">
        <v>0</v>
      </c>
      <c r="E4" s="167" t="s">
        <v>1</v>
      </c>
      <c r="F4" s="167" t="s">
        <v>472</v>
      </c>
      <c r="G4" s="167" t="s">
        <v>1050</v>
      </c>
      <c r="H4" s="167" t="s">
        <v>473</v>
      </c>
      <c r="I4" s="167" t="s">
        <v>474</v>
      </c>
      <c r="J4" s="167" t="s">
        <v>475</v>
      </c>
      <c r="K4" s="167" t="s">
        <v>1472</v>
      </c>
      <c r="L4" s="167"/>
      <c r="M4" s="167"/>
    </row>
    <row r="5" spans="1:13" x14ac:dyDescent="0.25">
      <c r="A5" s="167">
        <v>4</v>
      </c>
      <c r="B5" s="167" t="s">
        <v>519</v>
      </c>
      <c r="C5" s="167" t="s">
        <v>520</v>
      </c>
      <c r="D5" s="167" t="s">
        <v>0</v>
      </c>
      <c r="E5" s="167" t="s">
        <v>1</v>
      </c>
      <c r="F5" s="167" t="s">
        <v>794</v>
      </c>
      <c r="G5" s="167" t="s">
        <v>1473</v>
      </c>
      <c r="H5" s="167" t="s">
        <v>8</v>
      </c>
      <c r="I5" s="167" t="s">
        <v>1474</v>
      </c>
      <c r="J5" s="167" t="s">
        <v>1136</v>
      </c>
      <c r="K5" s="167" t="s">
        <v>1475</v>
      </c>
      <c r="L5" s="167"/>
      <c r="M5" s="167"/>
    </row>
    <row r="6" spans="1:13" x14ac:dyDescent="0.25">
      <c r="A6" s="167">
        <v>5</v>
      </c>
      <c r="B6" s="167" t="s">
        <v>268</v>
      </c>
      <c r="C6" s="167" t="s">
        <v>269</v>
      </c>
      <c r="D6" s="167" t="s">
        <v>66</v>
      </c>
      <c r="E6" s="167" t="s">
        <v>1</v>
      </c>
      <c r="F6" s="167" t="s">
        <v>270</v>
      </c>
      <c r="G6" s="167" t="s">
        <v>1019</v>
      </c>
      <c r="H6" s="167" t="s">
        <v>3</v>
      </c>
      <c r="I6" s="167" t="s">
        <v>271</v>
      </c>
      <c r="J6" s="167" t="s">
        <v>53</v>
      </c>
      <c r="K6" s="167" t="s">
        <v>1466</v>
      </c>
      <c r="L6" s="167"/>
      <c r="M6" s="167"/>
    </row>
    <row r="7" spans="1:13" x14ac:dyDescent="0.25">
      <c r="A7" s="167">
        <v>6</v>
      </c>
      <c r="B7" s="167" t="s">
        <v>803</v>
      </c>
      <c r="C7" s="167" t="s">
        <v>804</v>
      </c>
      <c r="D7" s="167" t="s">
        <v>17</v>
      </c>
      <c r="E7" s="167" t="s">
        <v>7</v>
      </c>
      <c r="F7" s="167" t="s">
        <v>1121</v>
      </c>
      <c r="G7" s="167" t="s">
        <v>1469</v>
      </c>
      <c r="H7" s="167" t="s">
        <v>1013</v>
      </c>
      <c r="I7" s="167" t="s">
        <v>1122</v>
      </c>
      <c r="J7" s="167" t="s">
        <v>960</v>
      </c>
      <c r="K7" s="167" t="s">
        <v>1465</v>
      </c>
      <c r="L7" s="167"/>
      <c r="M7" s="167"/>
    </row>
    <row r="8" spans="1:13" x14ac:dyDescent="0.25">
      <c r="A8" s="167">
        <v>7</v>
      </c>
      <c r="B8" s="167" t="s">
        <v>1458</v>
      </c>
      <c r="C8" s="167" t="s">
        <v>1459</v>
      </c>
      <c r="D8" s="167" t="s">
        <v>42</v>
      </c>
      <c r="E8" s="167" t="s">
        <v>43</v>
      </c>
      <c r="F8" s="167" t="s">
        <v>1460</v>
      </c>
      <c r="G8" s="167" t="s">
        <v>1136</v>
      </c>
      <c r="H8" s="167" t="s">
        <v>1013</v>
      </c>
      <c r="I8" s="167" t="s">
        <v>1461</v>
      </c>
      <c r="J8" s="167" t="s">
        <v>960</v>
      </c>
      <c r="K8" s="167" t="s">
        <v>1462</v>
      </c>
      <c r="L8" s="167"/>
      <c r="M8" s="167"/>
    </row>
    <row r="9" spans="1:13" x14ac:dyDescent="0.25">
      <c r="A9" s="167">
        <v>8</v>
      </c>
      <c r="B9" s="167" t="s">
        <v>366</v>
      </c>
      <c r="C9" s="167" t="s">
        <v>367</v>
      </c>
      <c r="D9" s="167" t="s">
        <v>368</v>
      </c>
      <c r="E9" s="167" t="s">
        <v>43</v>
      </c>
      <c r="F9" s="167" t="s">
        <v>369</v>
      </c>
      <c r="G9" s="167" t="s">
        <v>1019</v>
      </c>
      <c r="H9" s="167" t="s">
        <v>294</v>
      </c>
      <c r="I9" s="167" t="s">
        <v>370</v>
      </c>
      <c r="J9" s="167" t="s">
        <v>289</v>
      </c>
      <c r="K9" s="167" t="s">
        <v>1240</v>
      </c>
      <c r="L9" s="167"/>
      <c r="M9" s="167"/>
    </row>
    <row r="10" spans="1:13" x14ac:dyDescent="0.25">
      <c r="A10" s="167">
        <v>9</v>
      </c>
      <c r="B10" s="167" t="s">
        <v>366</v>
      </c>
      <c r="C10" s="167" t="s">
        <v>367</v>
      </c>
      <c r="D10" s="167" t="s">
        <v>368</v>
      </c>
      <c r="E10" s="167" t="s">
        <v>43</v>
      </c>
      <c r="F10" s="167" t="s">
        <v>1100</v>
      </c>
      <c r="G10" s="167" t="s">
        <v>1469</v>
      </c>
      <c r="H10" s="167" t="s">
        <v>1013</v>
      </c>
      <c r="I10" s="167" t="s">
        <v>1101</v>
      </c>
      <c r="J10" s="167" t="s">
        <v>960</v>
      </c>
      <c r="K10" s="167" t="s">
        <v>1258</v>
      </c>
      <c r="L10" s="167"/>
      <c r="M10" s="167"/>
    </row>
    <row r="11" spans="1:13" x14ac:dyDescent="0.25">
      <c r="A11" s="167">
        <v>10</v>
      </c>
      <c r="B11" s="167" t="s">
        <v>1215</v>
      </c>
      <c r="C11" s="167" t="s">
        <v>1216</v>
      </c>
      <c r="D11" s="167" t="s">
        <v>0</v>
      </c>
      <c r="E11" s="167" t="s">
        <v>1</v>
      </c>
      <c r="F11" s="167" t="s">
        <v>1218</v>
      </c>
      <c r="G11" s="167" t="s">
        <v>1469</v>
      </c>
      <c r="H11" s="167" t="s">
        <v>1013</v>
      </c>
      <c r="I11" s="167" t="s">
        <v>1219</v>
      </c>
      <c r="J11" s="167" t="s">
        <v>960</v>
      </c>
      <c r="K11" s="167" t="s">
        <v>1242</v>
      </c>
      <c r="L11" s="167"/>
      <c r="M11" s="167"/>
    </row>
    <row r="12" spans="1:13" x14ac:dyDescent="0.25">
      <c r="A12" s="167">
        <v>11</v>
      </c>
      <c r="B12" s="167" t="s">
        <v>1194</v>
      </c>
      <c r="C12" s="167" t="s">
        <v>1195</v>
      </c>
      <c r="D12" s="167" t="s">
        <v>1196</v>
      </c>
      <c r="E12" s="167" t="s">
        <v>28</v>
      </c>
      <c r="F12" s="167" t="s">
        <v>1197</v>
      </c>
      <c r="G12" s="167" t="s">
        <v>1469</v>
      </c>
      <c r="H12" s="167" t="s">
        <v>1013</v>
      </c>
      <c r="I12" s="167" t="s">
        <v>1198</v>
      </c>
      <c r="J12" s="167" t="s">
        <v>960</v>
      </c>
      <c r="K12" s="167" t="s">
        <v>1214</v>
      </c>
      <c r="L12" s="167"/>
      <c r="M12" s="167"/>
    </row>
    <row r="13" spans="1:13" x14ac:dyDescent="0.25">
      <c r="A13" s="167">
        <v>12</v>
      </c>
      <c r="B13" s="167" t="s">
        <v>117</v>
      </c>
      <c r="C13" s="167" t="s">
        <v>1210</v>
      </c>
      <c r="D13" s="167" t="s">
        <v>648</v>
      </c>
      <c r="E13" s="167" t="s">
        <v>1</v>
      </c>
      <c r="F13" s="167" t="s">
        <v>1211</v>
      </c>
      <c r="G13" s="167" t="s">
        <v>1019</v>
      </c>
      <c r="H13" s="167" t="s">
        <v>3</v>
      </c>
      <c r="I13" s="167" t="s">
        <v>1212</v>
      </c>
      <c r="J13" s="167" t="s">
        <v>53</v>
      </c>
      <c r="K13" s="167" t="s">
        <v>1213</v>
      </c>
      <c r="L13" s="167"/>
      <c r="M13" s="167"/>
    </row>
    <row r="14" spans="1:13" x14ac:dyDescent="0.25">
      <c r="A14" s="167">
        <v>13</v>
      </c>
      <c r="B14" s="167" t="s">
        <v>262</v>
      </c>
      <c r="C14" s="167" t="s">
        <v>399</v>
      </c>
      <c r="D14" s="167" t="s">
        <v>0</v>
      </c>
      <c r="E14" s="167" t="s">
        <v>1</v>
      </c>
      <c r="F14" s="167" t="s">
        <v>1103</v>
      </c>
      <c r="G14" s="167" t="s">
        <v>1469</v>
      </c>
      <c r="H14" s="167" t="s">
        <v>1013</v>
      </c>
      <c r="I14" s="167" t="s">
        <v>1104</v>
      </c>
      <c r="J14" s="167" t="s">
        <v>960</v>
      </c>
      <c r="K14" s="167" t="s">
        <v>1206</v>
      </c>
      <c r="L14" s="167"/>
      <c r="M14" s="167"/>
    </row>
    <row r="15" spans="1:13" x14ac:dyDescent="0.25">
      <c r="A15" s="167">
        <v>14</v>
      </c>
      <c r="B15" s="167" t="s">
        <v>116</v>
      </c>
      <c r="C15" s="167" t="s">
        <v>117</v>
      </c>
      <c r="D15" s="167" t="s">
        <v>648</v>
      </c>
      <c r="E15" s="167" t="s">
        <v>1</v>
      </c>
      <c r="F15" s="167" t="s">
        <v>118</v>
      </c>
      <c r="G15" s="167" t="s">
        <v>1019</v>
      </c>
      <c r="H15" s="167" t="s">
        <v>3</v>
      </c>
      <c r="I15" s="167" t="s">
        <v>119</v>
      </c>
      <c r="J15" s="167" t="s">
        <v>53</v>
      </c>
      <c r="K15" s="167" t="s">
        <v>1167</v>
      </c>
      <c r="L15" s="167"/>
      <c r="M15" s="167"/>
    </row>
    <row r="16" spans="1:13" x14ac:dyDescent="0.25">
      <c r="A16" s="167">
        <v>15</v>
      </c>
      <c r="B16" s="167" t="s">
        <v>196</v>
      </c>
      <c r="C16" s="167" t="s">
        <v>104</v>
      </c>
      <c r="D16" s="167" t="s">
        <v>197</v>
      </c>
      <c r="E16" s="167" t="s">
        <v>198</v>
      </c>
      <c r="F16" s="167" t="s">
        <v>1168</v>
      </c>
      <c r="G16" s="167" t="s">
        <v>1469</v>
      </c>
      <c r="H16" s="167" t="s">
        <v>1013</v>
      </c>
      <c r="I16" s="167" t="s">
        <v>1169</v>
      </c>
      <c r="J16" s="167" t="s">
        <v>960</v>
      </c>
      <c r="K16" s="167" t="s">
        <v>1170</v>
      </c>
      <c r="L16" s="167"/>
      <c r="M16" s="167"/>
    </row>
    <row r="17" spans="1:13" x14ac:dyDescent="0.25">
      <c r="A17" s="167">
        <v>16</v>
      </c>
      <c r="B17" s="167" t="s">
        <v>1176</v>
      </c>
      <c r="C17" s="167" t="s">
        <v>1177</v>
      </c>
      <c r="D17" s="167" t="s">
        <v>173</v>
      </c>
      <c r="E17" s="167" t="s">
        <v>43</v>
      </c>
      <c r="F17" s="167" t="s">
        <v>1178</v>
      </c>
      <c r="G17" s="167" t="s">
        <v>1469</v>
      </c>
      <c r="H17" s="167" t="s">
        <v>1013</v>
      </c>
      <c r="I17" s="167" t="s">
        <v>1179</v>
      </c>
      <c r="J17" s="167" t="s">
        <v>960</v>
      </c>
      <c r="K17" s="167" t="s">
        <v>1180</v>
      </c>
      <c r="L17" s="167"/>
      <c r="M17" s="167"/>
    </row>
    <row r="18" spans="1:13" x14ac:dyDescent="0.25">
      <c r="A18" s="167">
        <v>17</v>
      </c>
      <c r="B18" s="167" t="s">
        <v>1181</v>
      </c>
      <c r="C18" s="167" t="s">
        <v>1182</v>
      </c>
      <c r="D18" s="167" t="s">
        <v>1183</v>
      </c>
      <c r="E18" s="167" t="s">
        <v>48</v>
      </c>
      <c r="F18" s="167" t="s">
        <v>1184</v>
      </c>
      <c r="G18" s="167" t="s">
        <v>1469</v>
      </c>
      <c r="H18" s="167" t="s">
        <v>1013</v>
      </c>
      <c r="I18" s="167" t="s">
        <v>1185</v>
      </c>
      <c r="J18" s="167" t="s">
        <v>960</v>
      </c>
      <c r="K18" s="167" t="s">
        <v>1186</v>
      </c>
      <c r="L18" s="167"/>
      <c r="M18" s="167"/>
    </row>
    <row r="19" spans="1:13" x14ac:dyDescent="0.25">
      <c r="A19" s="167">
        <v>18</v>
      </c>
      <c r="B19" s="167" t="s">
        <v>1187</v>
      </c>
      <c r="C19" s="167" t="s">
        <v>1188</v>
      </c>
      <c r="D19" s="167" t="s">
        <v>1189</v>
      </c>
      <c r="E19" s="167" t="s">
        <v>43</v>
      </c>
      <c r="F19" s="167" t="s">
        <v>1190</v>
      </c>
      <c r="G19" s="167" t="s">
        <v>1469</v>
      </c>
      <c r="H19" s="167" t="s">
        <v>1013</v>
      </c>
      <c r="I19" s="167" t="s">
        <v>1191</v>
      </c>
      <c r="J19" s="167" t="s">
        <v>960</v>
      </c>
      <c r="K19" s="167" t="s">
        <v>1192</v>
      </c>
      <c r="L19" s="167"/>
      <c r="M19" s="167"/>
    </row>
    <row r="20" spans="1:13" x14ac:dyDescent="0.25">
      <c r="A20" s="167">
        <v>19</v>
      </c>
      <c r="B20" s="167" t="s">
        <v>262</v>
      </c>
      <c r="C20" s="167" t="s">
        <v>1141</v>
      </c>
      <c r="D20" s="167" t="s">
        <v>1142</v>
      </c>
      <c r="E20" s="167" t="s">
        <v>1</v>
      </c>
      <c r="F20" s="167" t="s">
        <v>1143</v>
      </c>
      <c r="G20" s="167" t="s">
        <v>1469</v>
      </c>
      <c r="H20" s="167" t="s">
        <v>1013</v>
      </c>
      <c r="I20" s="167" t="s">
        <v>1144</v>
      </c>
      <c r="J20" s="167" t="s">
        <v>960</v>
      </c>
      <c r="K20" s="167" t="s">
        <v>1145</v>
      </c>
      <c r="L20" s="167"/>
      <c r="M20" s="167"/>
    </row>
    <row r="21" spans="1:13" x14ac:dyDescent="0.25">
      <c r="A21" s="167">
        <v>20</v>
      </c>
      <c r="B21" s="167" t="s">
        <v>1146</v>
      </c>
      <c r="C21" s="167" t="s">
        <v>1147</v>
      </c>
      <c r="D21" s="167" t="s">
        <v>1142</v>
      </c>
      <c r="E21" s="167" t="s">
        <v>1</v>
      </c>
      <c r="F21" s="167" t="s">
        <v>1148</v>
      </c>
      <c r="G21" s="167" t="s">
        <v>1469</v>
      </c>
      <c r="H21" s="167" t="s">
        <v>1013</v>
      </c>
      <c r="I21" s="167" t="s">
        <v>1149</v>
      </c>
      <c r="J21" s="167" t="s">
        <v>960</v>
      </c>
      <c r="K21" s="167" t="s">
        <v>1150</v>
      </c>
      <c r="L21" s="167"/>
      <c r="M21" s="167"/>
    </row>
    <row r="22" spans="1:13" x14ac:dyDescent="0.25">
      <c r="A22" s="167">
        <v>21</v>
      </c>
      <c r="B22" s="167" t="s">
        <v>50</v>
      </c>
      <c r="C22" s="167" t="s">
        <v>51</v>
      </c>
      <c r="D22" s="167" t="s">
        <v>52</v>
      </c>
      <c r="E22" s="167" t="s">
        <v>43</v>
      </c>
      <c r="F22" s="167" t="s">
        <v>1085</v>
      </c>
      <c r="G22" s="167" t="s">
        <v>1469</v>
      </c>
      <c r="H22" s="167" t="s">
        <v>1013</v>
      </c>
      <c r="I22" s="167" t="s">
        <v>1086</v>
      </c>
      <c r="J22" s="167" t="s">
        <v>960</v>
      </c>
      <c r="K22" s="167" t="s">
        <v>1087</v>
      </c>
      <c r="L22" s="167"/>
      <c r="M22" s="167"/>
    </row>
    <row r="23" spans="1:13" x14ac:dyDescent="0.25">
      <c r="A23" s="167">
        <v>22</v>
      </c>
      <c r="B23" s="167" t="s">
        <v>196</v>
      </c>
      <c r="C23" s="167" t="s">
        <v>104</v>
      </c>
      <c r="D23" s="167" t="s">
        <v>197</v>
      </c>
      <c r="E23" s="167" t="s">
        <v>198</v>
      </c>
      <c r="F23" s="167" t="s">
        <v>1107</v>
      </c>
      <c r="G23" s="167" t="s">
        <v>1469</v>
      </c>
      <c r="H23" s="167" t="s">
        <v>1013</v>
      </c>
      <c r="I23" s="167" t="s">
        <v>1108</v>
      </c>
      <c r="J23" s="167" t="s">
        <v>960</v>
      </c>
      <c r="K23" s="167" t="s">
        <v>1109</v>
      </c>
      <c r="L23" s="167"/>
      <c r="M23" s="167"/>
    </row>
    <row r="24" spans="1:13" x14ac:dyDescent="0.25">
      <c r="A24" s="167">
        <v>23</v>
      </c>
      <c r="B24" s="167" t="s">
        <v>1110</v>
      </c>
      <c r="C24" s="167" t="s">
        <v>408</v>
      </c>
      <c r="D24" s="167" t="s">
        <v>1111</v>
      </c>
      <c r="E24" s="167" t="s">
        <v>912</v>
      </c>
      <c r="F24" s="167" t="s">
        <v>1112</v>
      </c>
      <c r="G24" s="167" t="s">
        <v>1469</v>
      </c>
      <c r="H24" s="167" t="s">
        <v>1013</v>
      </c>
      <c r="I24" s="167" t="s">
        <v>1113</v>
      </c>
      <c r="J24" s="167" t="s">
        <v>960</v>
      </c>
      <c r="K24" s="167" t="s">
        <v>1114</v>
      </c>
      <c r="L24" s="167"/>
      <c r="M24" s="167"/>
    </row>
    <row r="25" spans="1:13" x14ac:dyDescent="0.25">
      <c r="A25" s="167">
        <v>24</v>
      </c>
      <c r="B25" s="167" t="s">
        <v>50</v>
      </c>
      <c r="C25" s="167" t="s">
        <v>51</v>
      </c>
      <c r="D25" s="167" t="s">
        <v>52</v>
      </c>
      <c r="E25" s="167" t="s">
        <v>43</v>
      </c>
      <c r="F25" s="167" t="s">
        <v>246</v>
      </c>
      <c r="G25" s="167" t="s">
        <v>1019</v>
      </c>
      <c r="H25" s="167" t="s">
        <v>3</v>
      </c>
      <c r="I25" s="167" t="s">
        <v>247</v>
      </c>
      <c r="J25" s="167" t="s">
        <v>125</v>
      </c>
      <c r="K25" s="167" t="s">
        <v>1127</v>
      </c>
      <c r="L25" s="167"/>
      <c r="M25" s="167"/>
    </row>
    <row r="26" spans="1:13" x14ac:dyDescent="0.25">
      <c r="A26" s="167">
        <v>25</v>
      </c>
      <c r="B26" s="167" t="s">
        <v>1072</v>
      </c>
      <c r="C26" s="167" t="s">
        <v>1073</v>
      </c>
      <c r="D26" s="167" t="s">
        <v>122</v>
      </c>
      <c r="E26" s="167" t="s">
        <v>43</v>
      </c>
      <c r="F26" s="167" t="s">
        <v>221</v>
      </c>
      <c r="G26" s="167" t="s">
        <v>1131</v>
      </c>
      <c r="H26" s="167" t="s">
        <v>3</v>
      </c>
      <c r="I26" s="167" t="s">
        <v>222</v>
      </c>
      <c r="J26" s="167" t="s">
        <v>53</v>
      </c>
      <c r="K26" s="167" t="s">
        <v>1074</v>
      </c>
      <c r="L26" s="167"/>
      <c r="M26" s="167"/>
    </row>
    <row r="27" spans="1:13" x14ac:dyDescent="0.25">
      <c r="A27" s="167">
        <v>26</v>
      </c>
      <c r="B27" s="167" t="s">
        <v>190</v>
      </c>
      <c r="C27" s="167" t="s">
        <v>191</v>
      </c>
      <c r="D27" s="167" t="s">
        <v>192</v>
      </c>
      <c r="E27" s="167" t="s">
        <v>28</v>
      </c>
      <c r="F27" s="167" t="s">
        <v>193</v>
      </c>
      <c r="G27" s="167" t="s">
        <v>1019</v>
      </c>
      <c r="H27" s="167" t="s">
        <v>30</v>
      </c>
      <c r="I27" s="167" t="s">
        <v>194</v>
      </c>
      <c r="J27" s="167" t="s">
        <v>32</v>
      </c>
      <c r="K27" s="167" t="s">
        <v>1081</v>
      </c>
      <c r="L27" s="167"/>
      <c r="M27" s="167"/>
    </row>
    <row r="28" spans="1:13" x14ac:dyDescent="0.25">
      <c r="A28" s="167">
        <v>27</v>
      </c>
      <c r="B28" s="167" t="s">
        <v>262</v>
      </c>
      <c r="C28" s="167" t="s">
        <v>263</v>
      </c>
      <c r="D28" s="167" t="s">
        <v>264</v>
      </c>
      <c r="E28" s="167" t="s">
        <v>1</v>
      </c>
      <c r="F28" s="167" t="s">
        <v>265</v>
      </c>
      <c r="G28" s="167" t="s">
        <v>1019</v>
      </c>
      <c r="H28" s="167" t="s">
        <v>3</v>
      </c>
      <c r="I28" s="167" t="s">
        <v>266</v>
      </c>
      <c r="J28" s="167" t="s">
        <v>53</v>
      </c>
      <c r="K28" s="167" t="s">
        <v>1057</v>
      </c>
      <c r="L28" s="167"/>
      <c r="M28" s="167"/>
    </row>
    <row r="29" spans="1:13" x14ac:dyDescent="0.25">
      <c r="A29" s="167">
        <v>28</v>
      </c>
      <c r="B29" s="167" t="s">
        <v>71</v>
      </c>
      <c r="C29" s="167" t="s">
        <v>72</v>
      </c>
      <c r="D29" s="167" t="s">
        <v>73</v>
      </c>
      <c r="E29" s="167" t="s">
        <v>28</v>
      </c>
      <c r="F29" s="167" t="s">
        <v>74</v>
      </c>
      <c r="G29" s="167" t="s">
        <v>1019</v>
      </c>
      <c r="H29" s="167" t="s">
        <v>30</v>
      </c>
      <c r="I29" s="167" t="s">
        <v>75</v>
      </c>
      <c r="J29" s="167" t="s">
        <v>32</v>
      </c>
      <c r="K29" s="167" t="s">
        <v>1058</v>
      </c>
      <c r="L29" s="167"/>
      <c r="M29" s="167"/>
    </row>
    <row r="30" spans="1:13" x14ac:dyDescent="0.25">
      <c r="A30" s="167">
        <v>29</v>
      </c>
      <c r="B30" s="167" t="s">
        <v>273</v>
      </c>
      <c r="C30" s="167" t="s">
        <v>274</v>
      </c>
      <c r="D30" s="167" t="s">
        <v>0</v>
      </c>
      <c r="E30" s="167" t="s">
        <v>1</v>
      </c>
      <c r="F30" s="167" t="s">
        <v>275</v>
      </c>
      <c r="G30" s="167" t="s">
        <v>1019</v>
      </c>
      <c r="H30" s="167" t="s">
        <v>3</v>
      </c>
      <c r="I30" s="167" t="s">
        <v>276</v>
      </c>
      <c r="J30" s="167" t="s">
        <v>53</v>
      </c>
      <c r="K30" s="167" t="s">
        <v>1069</v>
      </c>
      <c r="L30" s="167"/>
      <c r="M30" s="167"/>
    </row>
    <row r="31" spans="1:13" x14ac:dyDescent="0.25">
      <c r="A31" s="167">
        <v>30</v>
      </c>
      <c r="B31" s="167" t="s">
        <v>102</v>
      </c>
      <c r="C31" s="167" t="s">
        <v>141</v>
      </c>
      <c r="D31" s="167" t="s">
        <v>42</v>
      </c>
      <c r="E31" s="167" t="s">
        <v>43</v>
      </c>
      <c r="F31" s="167" t="s">
        <v>142</v>
      </c>
      <c r="G31" s="167" t="s">
        <v>1019</v>
      </c>
      <c r="H31" s="167" t="s">
        <v>3</v>
      </c>
      <c r="I31" s="167" t="s">
        <v>143</v>
      </c>
      <c r="J31" s="167" t="s">
        <v>53</v>
      </c>
      <c r="K31" s="167" t="s">
        <v>1070</v>
      </c>
      <c r="L31" s="167"/>
      <c r="M31" s="167"/>
    </row>
    <row r="32" spans="1:13" x14ac:dyDescent="0.25">
      <c r="A32" s="167">
        <v>31</v>
      </c>
      <c r="B32" s="167" t="s">
        <v>766</v>
      </c>
      <c r="C32" s="167" t="s">
        <v>767</v>
      </c>
      <c r="D32" s="167" t="s">
        <v>577</v>
      </c>
      <c r="E32" s="167" t="s">
        <v>7</v>
      </c>
      <c r="F32" s="167" t="s">
        <v>1040</v>
      </c>
      <c r="G32" s="167" t="s">
        <v>1050</v>
      </c>
      <c r="H32" s="167" t="s">
        <v>781</v>
      </c>
      <c r="I32" s="167" t="s">
        <v>1042</v>
      </c>
      <c r="J32" s="167" t="s">
        <v>1043</v>
      </c>
      <c r="K32" s="167" t="s">
        <v>1044</v>
      </c>
      <c r="L32" s="167"/>
      <c r="M32" s="167"/>
    </row>
    <row r="33" spans="1:13" x14ac:dyDescent="0.25">
      <c r="A33" s="167">
        <v>32</v>
      </c>
      <c r="B33" s="167" t="s">
        <v>145</v>
      </c>
      <c r="C33" s="167" t="s">
        <v>97</v>
      </c>
      <c r="D33" s="167" t="s">
        <v>1046</v>
      </c>
      <c r="E33" s="167" t="s">
        <v>1</v>
      </c>
      <c r="F33" s="167" t="s">
        <v>147</v>
      </c>
      <c r="G33" s="167" t="s">
        <v>1019</v>
      </c>
      <c r="H33" s="167" t="s">
        <v>3</v>
      </c>
      <c r="I33" s="167" t="s">
        <v>148</v>
      </c>
      <c r="J33" s="167" t="s">
        <v>53</v>
      </c>
      <c r="K33" s="167" t="s">
        <v>1047</v>
      </c>
      <c r="L33" s="167"/>
      <c r="M33" s="167"/>
    </row>
    <row r="34" spans="1:13" x14ac:dyDescent="0.25">
      <c r="A34" s="167">
        <v>33</v>
      </c>
      <c r="B34" s="167" t="s">
        <v>803</v>
      </c>
      <c r="C34" s="167" t="s">
        <v>804</v>
      </c>
      <c r="D34" s="167" t="s">
        <v>17</v>
      </c>
      <c r="E34" s="167" t="s">
        <v>7</v>
      </c>
      <c r="F34" s="167" t="s">
        <v>805</v>
      </c>
      <c r="G34" s="167" t="s">
        <v>1136</v>
      </c>
      <c r="H34" s="167" t="s">
        <v>5</v>
      </c>
      <c r="I34" s="167" t="s">
        <v>806</v>
      </c>
      <c r="J34" s="167" t="s">
        <v>6</v>
      </c>
      <c r="K34" s="167" t="s">
        <v>996</v>
      </c>
      <c r="L34" s="167"/>
      <c r="M34" s="167"/>
    </row>
    <row r="35" spans="1:13" x14ac:dyDescent="0.25">
      <c r="A35" s="167">
        <v>34</v>
      </c>
      <c r="B35" s="167" t="s">
        <v>982</v>
      </c>
      <c r="C35" s="167" t="s">
        <v>292</v>
      </c>
      <c r="D35" s="167" t="s">
        <v>462</v>
      </c>
      <c r="E35" s="167" t="s">
        <v>1</v>
      </c>
      <c r="F35" s="167" t="s">
        <v>422</v>
      </c>
      <c r="G35" s="167" t="s">
        <v>1019</v>
      </c>
      <c r="H35" s="167" t="s">
        <v>3</v>
      </c>
      <c r="I35" s="167" t="s">
        <v>423</v>
      </c>
      <c r="J35" s="167" t="s">
        <v>2</v>
      </c>
      <c r="K35" s="167" t="s">
        <v>983</v>
      </c>
      <c r="L35" s="167"/>
      <c r="M35" s="167"/>
    </row>
    <row r="36" spans="1:13" x14ac:dyDescent="0.25">
      <c r="A36" s="167">
        <v>35</v>
      </c>
      <c r="B36" s="167" t="s">
        <v>64</v>
      </c>
      <c r="C36" s="167" t="s">
        <v>65</v>
      </c>
      <c r="D36" s="167" t="s">
        <v>66</v>
      </c>
      <c r="E36" s="167" t="s">
        <v>1</v>
      </c>
      <c r="F36" s="167" t="s">
        <v>67</v>
      </c>
      <c r="G36" s="167" t="s">
        <v>1019</v>
      </c>
      <c r="H36" s="167" t="s">
        <v>30</v>
      </c>
      <c r="I36" s="167" t="s">
        <v>68</v>
      </c>
      <c r="J36" s="167" t="s">
        <v>32</v>
      </c>
      <c r="K36" s="167" t="s">
        <v>959</v>
      </c>
      <c r="L36" s="167"/>
      <c r="M36" s="167"/>
    </row>
    <row r="37" spans="1:13" x14ac:dyDescent="0.25">
      <c r="A37" s="167">
        <v>36</v>
      </c>
      <c r="B37" s="167" t="s">
        <v>242</v>
      </c>
      <c r="C37" s="167" t="s">
        <v>243</v>
      </c>
      <c r="D37" s="167" t="s">
        <v>957</v>
      </c>
      <c r="E37" s="167" t="s">
        <v>43</v>
      </c>
      <c r="F37" s="167" t="s">
        <v>244</v>
      </c>
      <c r="G37" s="167" t="s">
        <v>1019</v>
      </c>
      <c r="H37" s="167" t="s">
        <v>3</v>
      </c>
      <c r="I37" s="167" t="s">
        <v>245</v>
      </c>
      <c r="J37" s="167" t="s">
        <v>125</v>
      </c>
      <c r="K37" s="167" t="s">
        <v>958</v>
      </c>
      <c r="L37" s="167"/>
      <c r="M37" s="167"/>
    </row>
    <row r="38" spans="1:13" x14ac:dyDescent="0.25">
      <c r="A38" s="167">
        <v>37</v>
      </c>
      <c r="B38" s="167" t="s">
        <v>322</v>
      </c>
      <c r="C38" s="167" t="s">
        <v>323</v>
      </c>
      <c r="D38" s="167" t="s">
        <v>66</v>
      </c>
      <c r="E38" s="167" t="s">
        <v>1</v>
      </c>
      <c r="F38" s="167" t="s">
        <v>324</v>
      </c>
      <c r="G38" s="167" t="s">
        <v>1019</v>
      </c>
      <c r="H38" s="167" t="s">
        <v>287</v>
      </c>
      <c r="I38" s="167" t="s">
        <v>325</v>
      </c>
      <c r="J38" s="167" t="s">
        <v>289</v>
      </c>
      <c r="K38" s="167" t="s">
        <v>956</v>
      </c>
      <c r="L38" s="167"/>
      <c r="M38" s="167"/>
    </row>
    <row r="39" spans="1:13" x14ac:dyDescent="0.25">
      <c r="A39" s="167">
        <v>38</v>
      </c>
      <c r="B39" s="167" t="s">
        <v>49</v>
      </c>
      <c r="C39" s="167" t="s">
        <v>97</v>
      </c>
      <c r="D39" s="167" t="s">
        <v>66</v>
      </c>
      <c r="E39" s="167" t="s">
        <v>1</v>
      </c>
      <c r="F39" s="167" t="s">
        <v>391</v>
      </c>
      <c r="G39" s="167" t="s">
        <v>1019</v>
      </c>
      <c r="H39" s="167" t="s">
        <v>294</v>
      </c>
      <c r="I39" s="167" t="s">
        <v>392</v>
      </c>
      <c r="J39" s="167" t="s">
        <v>289</v>
      </c>
      <c r="K39" s="167" t="s">
        <v>921</v>
      </c>
      <c r="L39" s="167"/>
      <c r="M39" s="167"/>
    </row>
    <row r="40" spans="1:13" x14ac:dyDescent="0.25">
      <c r="A40" s="167">
        <v>39</v>
      </c>
      <c r="B40" s="167" t="s">
        <v>361</v>
      </c>
      <c r="C40" s="167" t="s">
        <v>362</v>
      </c>
      <c r="D40" s="167" t="s">
        <v>0</v>
      </c>
      <c r="E40" s="167" t="s">
        <v>1</v>
      </c>
      <c r="F40" s="167" t="s">
        <v>886</v>
      </c>
      <c r="G40" s="167" t="s">
        <v>1019</v>
      </c>
      <c r="H40" s="167" t="s">
        <v>3</v>
      </c>
      <c r="I40" s="167" t="s">
        <v>861</v>
      </c>
      <c r="J40" s="167" t="s">
        <v>516</v>
      </c>
      <c r="K40" s="167" t="s">
        <v>896</v>
      </c>
      <c r="L40" s="167"/>
      <c r="M40" s="167"/>
    </row>
    <row r="41" spans="1:13" x14ac:dyDescent="0.25">
      <c r="A41" s="167">
        <v>40</v>
      </c>
      <c r="B41" s="167" t="s">
        <v>845</v>
      </c>
      <c r="C41" s="167" t="s">
        <v>846</v>
      </c>
      <c r="D41" s="167" t="s">
        <v>27</v>
      </c>
      <c r="E41" s="167" t="s">
        <v>28</v>
      </c>
      <c r="F41" s="167" t="s">
        <v>847</v>
      </c>
      <c r="G41" s="167" t="s">
        <v>1019</v>
      </c>
      <c r="H41" s="167" t="s">
        <v>294</v>
      </c>
      <c r="I41" s="167" t="s">
        <v>848</v>
      </c>
      <c r="J41" s="167" t="s">
        <v>289</v>
      </c>
      <c r="K41" s="167" t="s">
        <v>849</v>
      </c>
      <c r="L41" s="167"/>
      <c r="M41" s="167"/>
    </row>
    <row r="42" spans="1:13" x14ac:dyDescent="0.25">
      <c r="A42" s="167">
        <v>41</v>
      </c>
      <c r="B42" s="167" t="s">
        <v>766</v>
      </c>
      <c r="C42" s="167" t="s">
        <v>767</v>
      </c>
      <c r="D42" s="167" t="s">
        <v>577</v>
      </c>
      <c r="E42" s="167" t="s">
        <v>7</v>
      </c>
      <c r="F42" s="167" t="s">
        <v>768</v>
      </c>
      <c r="G42" s="167" t="s">
        <v>1469</v>
      </c>
      <c r="H42" s="167" t="s">
        <v>8</v>
      </c>
      <c r="I42" s="167" t="s">
        <v>769</v>
      </c>
      <c r="J42" s="167" t="s">
        <v>9</v>
      </c>
      <c r="K42" s="167" t="s">
        <v>770</v>
      </c>
      <c r="L42" s="167"/>
      <c r="M42" s="167"/>
    </row>
    <row r="43" spans="1:13" x14ac:dyDescent="0.25">
      <c r="A43" s="167">
        <v>42</v>
      </c>
      <c r="B43" s="167" t="s">
        <v>530</v>
      </c>
      <c r="C43" s="167" t="s">
        <v>531</v>
      </c>
      <c r="D43" s="167" t="s">
        <v>36</v>
      </c>
      <c r="E43" s="167" t="s">
        <v>1</v>
      </c>
      <c r="F43" s="167" t="s">
        <v>532</v>
      </c>
      <c r="G43" s="167" t="s">
        <v>1019</v>
      </c>
      <c r="H43" s="167" t="s">
        <v>294</v>
      </c>
      <c r="I43" s="167" t="s">
        <v>533</v>
      </c>
      <c r="J43" s="167" t="s">
        <v>516</v>
      </c>
      <c r="K43" s="167" t="s">
        <v>764</v>
      </c>
      <c r="L43" s="167"/>
      <c r="M43" s="167"/>
    </row>
    <row r="44" spans="1:13" x14ac:dyDescent="0.25">
      <c r="A44" s="167">
        <v>43</v>
      </c>
      <c r="B44" s="167" t="s">
        <v>651</v>
      </c>
      <c r="C44" s="167" t="s">
        <v>652</v>
      </c>
      <c r="D44" s="167" t="s">
        <v>653</v>
      </c>
      <c r="E44" s="167" t="s">
        <v>1</v>
      </c>
      <c r="F44" s="167" t="s">
        <v>654</v>
      </c>
      <c r="G44" s="167" t="s">
        <v>1019</v>
      </c>
      <c r="H44" s="167" t="s">
        <v>294</v>
      </c>
      <c r="I44" s="167" t="s">
        <v>655</v>
      </c>
      <c r="J44" s="167" t="s">
        <v>289</v>
      </c>
      <c r="K44" s="167" t="s">
        <v>656</v>
      </c>
      <c r="L44" s="167"/>
      <c r="M44" s="167"/>
    </row>
    <row r="45" spans="1:13" x14ac:dyDescent="0.25">
      <c r="A45" s="167">
        <v>44</v>
      </c>
      <c r="B45" s="167" t="s">
        <v>425</v>
      </c>
      <c r="C45" s="167" t="s">
        <v>426</v>
      </c>
      <c r="D45" s="167" t="s">
        <v>427</v>
      </c>
      <c r="E45" s="167" t="s">
        <v>28</v>
      </c>
      <c r="F45" s="167" t="s">
        <v>428</v>
      </c>
      <c r="G45" s="167" t="s">
        <v>1019</v>
      </c>
      <c r="H45" s="167" t="s">
        <v>287</v>
      </c>
      <c r="I45" s="167" t="s">
        <v>429</v>
      </c>
      <c r="J45" s="167" t="s">
        <v>289</v>
      </c>
      <c r="K45" s="167" t="s">
        <v>659</v>
      </c>
      <c r="L45" s="167"/>
      <c r="M45" s="167"/>
    </row>
    <row r="46" spans="1:13" x14ac:dyDescent="0.25">
      <c r="A46" s="167">
        <v>45</v>
      </c>
      <c r="B46" s="167" t="s">
        <v>608</v>
      </c>
      <c r="C46" s="167" t="s">
        <v>378</v>
      </c>
      <c r="D46" s="167" t="s">
        <v>27</v>
      </c>
      <c r="E46" s="167" t="s">
        <v>28</v>
      </c>
      <c r="F46" s="167" t="s">
        <v>609</v>
      </c>
      <c r="G46" s="167" t="s">
        <v>1019</v>
      </c>
      <c r="H46" s="167" t="s">
        <v>294</v>
      </c>
      <c r="I46" s="167" t="s">
        <v>610</v>
      </c>
      <c r="J46" s="167" t="s">
        <v>289</v>
      </c>
      <c r="K46" s="167" t="s">
        <v>663</v>
      </c>
      <c r="L46" s="167"/>
      <c r="M46" s="167"/>
    </row>
    <row r="47" spans="1:13" x14ac:dyDescent="0.25">
      <c r="A47" s="167">
        <v>46</v>
      </c>
      <c r="B47" s="167" t="s">
        <v>1467</v>
      </c>
      <c r="C47" s="167" t="s">
        <v>378</v>
      </c>
      <c r="D47" s="167"/>
      <c r="E47" s="167"/>
      <c r="F47" s="167" t="s">
        <v>572</v>
      </c>
      <c r="G47" s="167" t="s">
        <v>1019</v>
      </c>
      <c r="H47" s="167" t="s">
        <v>287</v>
      </c>
      <c r="I47" s="167" t="s">
        <v>573</v>
      </c>
      <c r="J47" s="167" t="s">
        <v>289</v>
      </c>
      <c r="K47" s="167" t="s">
        <v>665</v>
      </c>
      <c r="L47" s="167"/>
      <c r="M47" s="167"/>
    </row>
    <row r="48" spans="1:13" x14ac:dyDescent="0.25">
      <c r="A48" s="167">
        <v>47</v>
      </c>
      <c r="B48" s="167" t="s">
        <v>590</v>
      </c>
      <c r="C48" s="167" t="s">
        <v>591</v>
      </c>
      <c r="D48" s="167" t="s">
        <v>592</v>
      </c>
      <c r="E48" s="167" t="s">
        <v>43</v>
      </c>
      <c r="F48" s="167" t="s">
        <v>593</v>
      </c>
      <c r="G48" s="167" t="s">
        <v>1131</v>
      </c>
      <c r="H48" s="167" t="s">
        <v>30</v>
      </c>
      <c r="I48" s="167" t="s">
        <v>594</v>
      </c>
      <c r="J48" s="167" t="s">
        <v>32</v>
      </c>
      <c r="K48" s="167" t="s">
        <v>669</v>
      </c>
      <c r="L48" s="167"/>
      <c r="M48" s="167"/>
    </row>
    <row r="49" spans="1:13" x14ac:dyDescent="0.25">
      <c r="A49" s="167">
        <v>48</v>
      </c>
      <c r="B49" s="167" t="s">
        <v>566</v>
      </c>
      <c r="C49" s="167" t="s">
        <v>556</v>
      </c>
      <c r="D49" s="167" t="s">
        <v>0</v>
      </c>
      <c r="E49" s="167" t="s">
        <v>1</v>
      </c>
      <c r="F49" s="167" t="s">
        <v>557</v>
      </c>
      <c r="G49" s="167" t="s">
        <v>1019</v>
      </c>
      <c r="H49" s="167" t="s">
        <v>287</v>
      </c>
      <c r="I49" s="167" t="s">
        <v>558</v>
      </c>
      <c r="J49" s="167" t="s">
        <v>289</v>
      </c>
      <c r="K49" s="167" t="s">
        <v>673</v>
      </c>
      <c r="L49" s="167"/>
      <c r="M49" s="167"/>
    </row>
    <row r="50" spans="1:13" x14ac:dyDescent="0.25">
      <c r="A50" s="167">
        <v>49</v>
      </c>
      <c r="B50" s="167" t="s">
        <v>1468</v>
      </c>
      <c r="C50" s="167" t="s">
        <v>97</v>
      </c>
      <c r="D50" s="167"/>
      <c r="E50" s="167"/>
      <c r="F50" s="167" t="s">
        <v>540</v>
      </c>
      <c r="G50" s="167" t="s">
        <v>1019</v>
      </c>
      <c r="H50" s="167" t="s">
        <v>294</v>
      </c>
      <c r="I50" s="167" t="s">
        <v>541</v>
      </c>
      <c r="J50" s="167" t="s">
        <v>289</v>
      </c>
      <c r="K50" s="167" t="s">
        <v>677</v>
      </c>
      <c r="L50" s="167"/>
      <c r="M50" s="167"/>
    </row>
    <row r="51" spans="1:13" x14ac:dyDescent="0.25">
      <c r="A51" s="167">
        <v>50</v>
      </c>
      <c r="B51" s="167" t="s">
        <v>311</v>
      </c>
      <c r="C51" s="167" t="s">
        <v>312</v>
      </c>
      <c r="D51" s="167" t="s">
        <v>313</v>
      </c>
      <c r="E51" s="167" t="s">
        <v>43</v>
      </c>
      <c r="F51" s="167" t="s">
        <v>314</v>
      </c>
      <c r="G51" s="167" t="s">
        <v>1019</v>
      </c>
      <c r="H51" s="167" t="s">
        <v>294</v>
      </c>
      <c r="I51" s="167" t="s">
        <v>315</v>
      </c>
      <c r="J51" s="167" t="s">
        <v>289</v>
      </c>
      <c r="K51" s="167" t="s">
        <v>683</v>
      </c>
      <c r="L51" s="167"/>
      <c r="M51" s="167"/>
    </row>
    <row r="52" spans="1:13" x14ac:dyDescent="0.25">
      <c r="A52" s="167">
        <v>51</v>
      </c>
      <c r="B52" s="167" t="s">
        <v>317</v>
      </c>
      <c r="C52" s="167" t="s">
        <v>279</v>
      </c>
      <c r="D52" s="167" t="s">
        <v>318</v>
      </c>
      <c r="E52" s="167" t="s">
        <v>28</v>
      </c>
      <c r="F52" s="167" t="s">
        <v>319</v>
      </c>
      <c r="G52" s="167" t="s">
        <v>1019</v>
      </c>
      <c r="H52" s="167" t="s">
        <v>287</v>
      </c>
      <c r="I52" s="167" t="s">
        <v>320</v>
      </c>
      <c r="J52" s="167" t="s">
        <v>289</v>
      </c>
      <c r="K52" s="167" t="s">
        <v>758</v>
      </c>
      <c r="L52" s="167"/>
      <c r="M52" s="167"/>
    </row>
    <row r="53" spans="1:13" x14ac:dyDescent="0.25">
      <c r="A53" s="167">
        <v>52</v>
      </c>
      <c r="B53" s="167" t="s">
        <v>333</v>
      </c>
      <c r="C53" s="167" t="s">
        <v>334</v>
      </c>
      <c r="D53" s="167" t="s">
        <v>335</v>
      </c>
      <c r="E53" s="167" t="s">
        <v>48</v>
      </c>
      <c r="F53" s="167" t="s">
        <v>336</v>
      </c>
      <c r="G53" s="167" t="s">
        <v>666</v>
      </c>
      <c r="H53" s="167" t="s">
        <v>287</v>
      </c>
      <c r="I53" s="167" t="s">
        <v>337</v>
      </c>
      <c r="J53" s="167" t="s">
        <v>289</v>
      </c>
      <c r="K53" s="167" t="s">
        <v>686</v>
      </c>
      <c r="L53" s="167"/>
      <c r="M53" s="167"/>
    </row>
    <row r="54" spans="1:13" x14ac:dyDescent="0.25">
      <c r="A54" s="167">
        <v>53</v>
      </c>
      <c r="B54" s="167" t="s">
        <v>238</v>
      </c>
      <c r="C54" s="167" t="s">
        <v>239</v>
      </c>
      <c r="D54" s="167" t="s">
        <v>0</v>
      </c>
      <c r="E54" s="167" t="s">
        <v>1</v>
      </c>
      <c r="F54" s="167" t="s">
        <v>240</v>
      </c>
      <c r="G54" s="167" t="s">
        <v>1019</v>
      </c>
      <c r="H54" s="167" t="s">
        <v>3</v>
      </c>
      <c r="I54" s="167" t="s">
        <v>241</v>
      </c>
      <c r="J54" s="167" t="s">
        <v>53</v>
      </c>
      <c r="K54" s="167" t="s">
        <v>691</v>
      </c>
      <c r="L54" s="167"/>
      <c r="M54" s="167"/>
    </row>
    <row r="55" spans="1:13" x14ac:dyDescent="0.25">
      <c r="A55" s="167">
        <v>54</v>
      </c>
      <c r="B55" s="167" t="s">
        <v>137</v>
      </c>
      <c r="C55" s="167" t="s">
        <v>138</v>
      </c>
      <c r="D55" s="167" t="s">
        <v>0</v>
      </c>
      <c r="E55" s="167" t="s">
        <v>1</v>
      </c>
      <c r="F55" s="167" t="s">
        <v>139</v>
      </c>
      <c r="G55" s="167" t="s">
        <v>1019</v>
      </c>
      <c r="H55" s="167" t="s">
        <v>3</v>
      </c>
      <c r="I55" s="167" t="s">
        <v>140</v>
      </c>
      <c r="J55" s="167" t="s">
        <v>53</v>
      </c>
      <c r="K55" s="167" t="s">
        <v>699</v>
      </c>
      <c r="L55" s="167"/>
      <c r="M55" s="167"/>
    </row>
    <row r="56" spans="1:13" x14ac:dyDescent="0.25">
      <c r="A56" s="167">
        <v>55</v>
      </c>
      <c r="B56" s="167" t="s">
        <v>262</v>
      </c>
      <c r="C56" s="167" t="s">
        <v>399</v>
      </c>
      <c r="D56" s="167" t="s">
        <v>0</v>
      </c>
      <c r="E56" s="167" t="s">
        <v>1</v>
      </c>
      <c r="F56" s="167" t="s">
        <v>400</v>
      </c>
      <c r="G56" s="167" t="s">
        <v>1019</v>
      </c>
      <c r="H56" s="167" t="s">
        <v>294</v>
      </c>
      <c r="I56" s="167" t="s">
        <v>401</v>
      </c>
      <c r="J56" s="167" t="s">
        <v>289</v>
      </c>
      <c r="K56" s="167" t="s">
        <v>700</v>
      </c>
      <c r="L56" s="167"/>
      <c r="M56" s="167"/>
    </row>
    <row r="57" spans="1:13" x14ac:dyDescent="0.25">
      <c r="A57" s="167">
        <v>56</v>
      </c>
      <c r="B57" s="167" t="s">
        <v>403</v>
      </c>
      <c r="C57" s="167" t="s">
        <v>60</v>
      </c>
      <c r="D57" s="167" t="s">
        <v>27</v>
      </c>
      <c r="E57" s="167" t="s">
        <v>28</v>
      </c>
      <c r="F57" s="167" t="s">
        <v>404</v>
      </c>
      <c r="G57" s="167" t="s">
        <v>1019</v>
      </c>
      <c r="H57" s="167" t="s">
        <v>287</v>
      </c>
      <c r="I57" s="167" t="s">
        <v>405</v>
      </c>
      <c r="J57" s="167" t="s">
        <v>289</v>
      </c>
      <c r="K57" s="167" t="s">
        <v>701</v>
      </c>
      <c r="L57" s="167"/>
      <c r="M57" s="167"/>
    </row>
    <row r="58" spans="1:13" x14ac:dyDescent="0.25">
      <c r="A58" s="167">
        <v>57</v>
      </c>
      <c r="B58" s="167" t="s">
        <v>431</v>
      </c>
      <c r="C58" s="167" t="s">
        <v>172</v>
      </c>
      <c r="D58" s="167" t="s">
        <v>432</v>
      </c>
      <c r="E58" s="167" t="s">
        <v>28</v>
      </c>
      <c r="F58" s="167" t="s">
        <v>433</v>
      </c>
      <c r="G58" s="167" t="s">
        <v>1019</v>
      </c>
      <c r="H58" s="167" t="s">
        <v>294</v>
      </c>
      <c r="I58" s="167" t="s">
        <v>434</v>
      </c>
      <c r="J58" s="167" t="s">
        <v>289</v>
      </c>
      <c r="K58" s="167" t="s">
        <v>704</v>
      </c>
      <c r="L58" s="167"/>
      <c r="M58" s="167"/>
    </row>
    <row r="59" spans="1:13" x14ac:dyDescent="0.25">
      <c r="A59" s="167">
        <v>58</v>
      </c>
      <c r="B59" s="167" t="s">
        <v>443</v>
      </c>
      <c r="C59" s="167" t="s">
        <v>444</v>
      </c>
      <c r="D59" s="167" t="s">
        <v>0</v>
      </c>
      <c r="E59" s="167" t="s">
        <v>1</v>
      </c>
      <c r="F59" s="167" t="s">
        <v>445</v>
      </c>
      <c r="G59" s="167" t="s">
        <v>1257</v>
      </c>
      <c r="H59" s="167" t="s">
        <v>5</v>
      </c>
      <c r="I59" s="167" t="s">
        <v>446</v>
      </c>
      <c r="J59" s="167" t="s">
        <v>6</v>
      </c>
      <c r="K59" s="167" t="s">
        <v>708</v>
      </c>
      <c r="L59" s="167"/>
      <c r="M59" s="167"/>
    </row>
    <row r="60" spans="1:13" x14ac:dyDescent="0.25">
      <c r="A60" s="167">
        <v>59</v>
      </c>
      <c r="B60" s="167" t="s">
        <v>460</v>
      </c>
      <c r="C60" s="167" t="s">
        <v>461</v>
      </c>
      <c r="D60" s="167" t="s">
        <v>462</v>
      </c>
      <c r="E60" s="167" t="s">
        <v>1</v>
      </c>
      <c r="F60" s="167" t="s">
        <v>463</v>
      </c>
      <c r="G60" s="167" t="s">
        <v>1019</v>
      </c>
      <c r="H60" s="167" t="s">
        <v>30</v>
      </c>
      <c r="I60" s="167" t="s">
        <v>464</v>
      </c>
      <c r="J60" s="167" t="s">
        <v>32</v>
      </c>
      <c r="K60" s="167" t="s">
        <v>711</v>
      </c>
      <c r="L60" s="167"/>
      <c r="M60" s="167"/>
    </row>
    <row r="61" spans="1:13" x14ac:dyDescent="0.25">
      <c r="A61" s="167">
        <v>60</v>
      </c>
      <c r="B61" s="167" t="s">
        <v>165</v>
      </c>
      <c r="C61" s="167" t="s">
        <v>166</v>
      </c>
      <c r="D61" s="167" t="s">
        <v>27</v>
      </c>
      <c r="E61" s="167" t="s">
        <v>28</v>
      </c>
      <c r="F61" s="167" t="s">
        <v>167</v>
      </c>
      <c r="G61" s="167" t="s">
        <v>1019</v>
      </c>
      <c r="H61" s="167" t="s">
        <v>30</v>
      </c>
      <c r="I61" s="167" t="s">
        <v>168</v>
      </c>
      <c r="J61" s="167" t="s">
        <v>32</v>
      </c>
      <c r="K61" s="167" t="s">
        <v>712</v>
      </c>
      <c r="L61" s="167"/>
      <c r="M61" s="167"/>
    </row>
    <row r="62" spans="1:13" x14ac:dyDescent="0.25">
      <c r="A62" s="167">
        <v>61</v>
      </c>
      <c r="B62" s="167" t="s">
        <v>25</v>
      </c>
      <c r="C62" s="167" t="s">
        <v>26</v>
      </c>
      <c r="D62" s="167" t="s">
        <v>27</v>
      </c>
      <c r="E62" s="167" t="s">
        <v>28</v>
      </c>
      <c r="F62" s="167" t="s">
        <v>29</v>
      </c>
      <c r="G62" s="167" t="s">
        <v>1019</v>
      </c>
      <c r="H62" s="167" t="s">
        <v>30</v>
      </c>
      <c r="I62" s="167" t="s">
        <v>31</v>
      </c>
      <c r="J62" s="167" t="s">
        <v>32</v>
      </c>
      <c r="K62" s="167" t="s">
        <v>714</v>
      </c>
      <c r="L62" s="167"/>
      <c r="M62" s="167"/>
    </row>
    <row r="63" spans="1:13" x14ac:dyDescent="0.25">
      <c r="A63" s="167">
        <v>62</v>
      </c>
      <c r="B63" s="167" t="s">
        <v>54</v>
      </c>
      <c r="C63" s="167" t="s">
        <v>55</v>
      </c>
      <c r="D63" s="167" t="s">
        <v>0</v>
      </c>
      <c r="E63" s="167" t="s">
        <v>1</v>
      </c>
      <c r="F63" s="167" t="s">
        <v>56</v>
      </c>
      <c r="G63" s="167" t="s">
        <v>1257</v>
      </c>
      <c r="H63" s="167" t="s">
        <v>5</v>
      </c>
      <c r="I63" s="167" t="s">
        <v>57</v>
      </c>
      <c r="J63" s="167" t="s">
        <v>6</v>
      </c>
      <c r="K63" s="167" t="s">
        <v>717</v>
      </c>
      <c r="L63" s="167"/>
      <c r="M63" s="167"/>
    </row>
    <row r="64" spans="1:13" x14ac:dyDescent="0.25">
      <c r="A64" s="167">
        <v>63</v>
      </c>
      <c r="B64" s="167" t="s">
        <v>50</v>
      </c>
      <c r="C64" s="167" t="s">
        <v>51</v>
      </c>
      <c r="D64" s="167" t="s">
        <v>52</v>
      </c>
      <c r="E64" s="167" t="s">
        <v>43</v>
      </c>
      <c r="F64" s="167" t="s">
        <v>94</v>
      </c>
      <c r="G64" s="167" t="s">
        <v>1136</v>
      </c>
      <c r="H64" s="167" t="s">
        <v>5</v>
      </c>
      <c r="I64" s="167" t="s">
        <v>95</v>
      </c>
      <c r="J64" s="167" t="s">
        <v>6</v>
      </c>
      <c r="K64" s="167" t="s">
        <v>724</v>
      </c>
      <c r="L64" s="167"/>
      <c r="M64" s="167"/>
    </row>
    <row r="65" spans="1:13" x14ac:dyDescent="0.25">
      <c r="A65" s="167">
        <v>64</v>
      </c>
      <c r="B65" s="167" t="s">
        <v>110</v>
      </c>
      <c r="C65" s="167" t="s">
        <v>111</v>
      </c>
      <c r="D65" s="167" t="s">
        <v>112</v>
      </c>
      <c r="E65" s="167" t="s">
        <v>43</v>
      </c>
      <c r="F65" s="167" t="s">
        <v>113</v>
      </c>
      <c r="G65" s="167" t="s">
        <v>1019</v>
      </c>
      <c r="H65" s="167" t="s">
        <v>3</v>
      </c>
      <c r="I65" s="167" t="s">
        <v>114</v>
      </c>
      <c r="J65" s="167" t="s">
        <v>53</v>
      </c>
      <c r="K65" s="167" t="s">
        <v>727</v>
      </c>
      <c r="L65" s="167"/>
      <c r="M65" s="167"/>
    </row>
    <row r="66" spans="1:13" x14ac:dyDescent="0.25">
      <c r="A66" s="167">
        <v>65</v>
      </c>
      <c r="B66" s="167" t="s">
        <v>120</v>
      </c>
      <c r="C66" s="167" t="s">
        <v>121</v>
      </c>
      <c r="D66" s="167" t="s">
        <v>122</v>
      </c>
      <c r="E66" s="167" t="s">
        <v>43</v>
      </c>
      <c r="F66" s="167" t="s">
        <v>123</v>
      </c>
      <c r="G66" s="167" t="s">
        <v>1019</v>
      </c>
      <c r="H66" s="167" t="s">
        <v>3</v>
      </c>
      <c r="I66" s="167" t="s">
        <v>124</v>
      </c>
      <c r="J66" s="167" t="s">
        <v>125</v>
      </c>
      <c r="K66" s="167" t="s">
        <v>728</v>
      </c>
      <c r="L66" s="167"/>
      <c r="M66" s="167"/>
    </row>
    <row r="67" spans="1:13" x14ac:dyDescent="0.25">
      <c r="A67" s="167">
        <v>66</v>
      </c>
      <c r="B67" s="167" t="s">
        <v>811</v>
      </c>
      <c r="C67" s="167" t="s">
        <v>812</v>
      </c>
      <c r="D67" s="167" t="s">
        <v>813</v>
      </c>
      <c r="E67" s="167" t="s">
        <v>814</v>
      </c>
      <c r="F67" s="167" t="s">
        <v>815</v>
      </c>
      <c r="G67" s="167" t="s">
        <v>960</v>
      </c>
      <c r="H67" s="167" t="s">
        <v>8</v>
      </c>
      <c r="I67" s="167" t="s">
        <v>817</v>
      </c>
      <c r="J67" s="167" t="s">
        <v>9</v>
      </c>
      <c r="K67" s="167" t="s">
        <v>818</v>
      </c>
      <c r="L67" s="167"/>
      <c r="M67" s="167"/>
    </row>
    <row r="68" spans="1:13" x14ac:dyDescent="0.25">
      <c r="A68" s="167">
        <v>67</v>
      </c>
      <c r="B68" s="167" t="s">
        <v>869</v>
      </c>
      <c r="C68" s="167" t="s">
        <v>870</v>
      </c>
      <c r="D68" s="167" t="s">
        <v>871</v>
      </c>
      <c r="E68" s="167" t="s">
        <v>198</v>
      </c>
      <c r="F68" s="167" t="s">
        <v>872</v>
      </c>
      <c r="G68" s="167" t="s">
        <v>1469</v>
      </c>
      <c r="H68" s="167" t="s">
        <v>8</v>
      </c>
      <c r="I68" s="167" t="s">
        <v>873</v>
      </c>
      <c r="J68" s="167" t="s">
        <v>9</v>
      </c>
      <c r="K68" s="167" t="s">
        <v>874</v>
      </c>
      <c r="L68" s="167"/>
      <c r="M68" s="167"/>
    </row>
    <row r="69" spans="1:13" x14ac:dyDescent="0.25">
      <c r="A69" s="167">
        <v>68</v>
      </c>
      <c r="B69" s="167" t="s">
        <v>875</v>
      </c>
      <c r="C69" s="167" t="s">
        <v>876</v>
      </c>
      <c r="D69" s="167" t="s">
        <v>877</v>
      </c>
      <c r="E69" s="167" t="s">
        <v>878</v>
      </c>
      <c r="F69" s="167" t="s">
        <v>879</v>
      </c>
      <c r="G69" s="167" t="s">
        <v>1469</v>
      </c>
      <c r="H69" s="167" t="s">
        <v>8</v>
      </c>
      <c r="I69" s="167" t="s">
        <v>880</v>
      </c>
      <c r="J69" s="167" t="s">
        <v>9</v>
      </c>
      <c r="K69" s="167" t="s">
        <v>881</v>
      </c>
      <c r="L69" s="167"/>
      <c r="M69" s="167"/>
    </row>
    <row r="70" spans="1:13" x14ac:dyDescent="0.25">
      <c r="A70" s="167">
        <v>69</v>
      </c>
      <c r="B70" s="167" t="s">
        <v>797</v>
      </c>
      <c r="C70" s="167" t="s">
        <v>798</v>
      </c>
      <c r="D70" s="167" t="s">
        <v>799</v>
      </c>
      <c r="E70" s="167" t="s">
        <v>1</v>
      </c>
      <c r="F70" s="167" t="s">
        <v>800</v>
      </c>
      <c r="G70" s="167" t="s">
        <v>1469</v>
      </c>
      <c r="H70" s="167" t="s">
        <v>8</v>
      </c>
      <c r="I70" s="167" t="s">
        <v>801</v>
      </c>
      <c r="J70" s="167" t="s">
        <v>9</v>
      </c>
      <c r="K70" s="167" t="s">
        <v>802</v>
      </c>
      <c r="L70" s="167"/>
      <c r="M70" s="167"/>
    </row>
    <row r="71" spans="1:13" x14ac:dyDescent="0.25">
      <c r="A71" s="167">
        <v>70</v>
      </c>
      <c r="B71" s="167" t="s">
        <v>101</v>
      </c>
      <c r="C71" s="167" t="s">
        <v>102</v>
      </c>
      <c r="D71" s="167" t="s">
        <v>103</v>
      </c>
      <c r="E71" s="167" t="s">
        <v>43</v>
      </c>
      <c r="F71" s="167" t="s">
        <v>169</v>
      </c>
      <c r="G71" s="167" t="s">
        <v>1469</v>
      </c>
      <c r="H71" s="167" t="s">
        <v>8</v>
      </c>
      <c r="I71" s="167" t="s">
        <v>170</v>
      </c>
      <c r="J71" s="167" t="s">
        <v>9</v>
      </c>
      <c r="K71" s="167" t="s">
        <v>735</v>
      </c>
      <c r="L71" s="167"/>
      <c r="M71" s="167"/>
    </row>
    <row r="72" spans="1:13" x14ac:dyDescent="0.25">
      <c r="A72" s="167">
        <v>71</v>
      </c>
      <c r="B72" s="167" t="s">
        <v>179</v>
      </c>
      <c r="C72" s="167" t="s">
        <v>180</v>
      </c>
      <c r="D72" s="167" t="s">
        <v>181</v>
      </c>
      <c r="E72" s="167" t="s">
        <v>43</v>
      </c>
      <c r="F72" s="167" t="s">
        <v>182</v>
      </c>
      <c r="G72" s="167" t="s">
        <v>1469</v>
      </c>
      <c r="H72" s="167" t="s">
        <v>8</v>
      </c>
      <c r="I72" s="167" t="s">
        <v>183</v>
      </c>
      <c r="J72" s="167" t="s">
        <v>9</v>
      </c>
      <c r="K72" s="167" t="s">
        <v>738</v>
      </c>
      <c r="L72" s="167"/>
      <c r="M72" s="167"/>
    </row>
    <row r="73" spans="1:13" x14ac:dyDescent="0.25">
      <c r="A73" s="167">
        <v>72</v>
      </c>
      <c r="B73" s="167" t="s">
        <v>467</v>
      </c>
      <c r="C73" s="167" t="s">
        <v>468</v>
      </c>
      <c r="D73" s="167" t="s">
        <v>0</v>
      </c>
      <c r="E73" s="167" t="s">
        <v>1</v>
      </c>
      <c r="F73" s="167" t="s">
        <v>477</v>
      </c>
      <c r="G73" s="167" t="s">
        <v>1019</v>
      </c>
      <c r="H73" s="167" t="s">
        <v>30</v>
      </c>
      <c r="I73" s="167" t="s">
        <v>478</v>
      </c>
      <c r="J73" s="167" t="s">
        <v>32</v>
      </c>
      <c r="K73" s="167" t="s">
        <v>740</v>
      </c>
      <c r="L73" s="167"/>
      <c r="M73" s="167"/>
    </row>
    <row r="74" spans="1:13" x14ac:dyDescent="0.25">
      <c r="A74" s="167">
        <v>73</v>
      </c>
      <c r="B74" s="167" t="s">
        <v>54</v>
      </c>
      <c r="C74" s="167" t="s">
        <v>55</v>
      </c>
      <c r="D74" s="167" t="s">
        <v>0</v>
      </c>
      <c r="E74" s="167" t="s">
        <v>1</v>
      </c>
      <c r="F74" s="167" t="s">
        <v>480</v>
      </c>
      <c r="G74" s="167" t="s">
        <v>1050</v>
      </c>
      <c r="H74" s="167" t="s">
        <v>473</v>
      </c>
      <c r="I74" s="167" t="s">
        <v>481</v>
      </c>
      <c r="J74" s="167" t="s">
        <v>475</v>
      </c>
      <c r="K74" s="167" t="s">
        <v>744</v>
      </c>
      <c r="L74" s="167"/>
      <c r="M74" s="167"/>
    </row>
    <row r="75" spans="1:13" x14ac:dyDescent="0.25">
      <c r="A75" s="167">
        <v>74</v>
      </c>
      <c r="B75" s="167" t="s">
        <v>206</v>
      </c>
      <c r="C75" s="167" t="s">
        <v>207</v>
      </c>
      <c r="D75" s="167" t="s">
        <v>173</v>
      </c>
      <c r="E75" s="167" t="s">
        <v>43</v>
      </c>
      <c r="F75" s="167" t="s">
        <v>208</v>
      </c>
      <c r="G75" s="167" t="s">
        <v>1019</v>
      </c>
      <c r="H75" s="167" t="s">
        <v>3</v>
      </c>
      <c r="I75" s="167" t="s">
        <v>209</v>
      </c>
      <c r="J75" s="167" t="s">
        <v>53</v>
      </c>
      <c r="K75" s="167" t="s">
        <v>745</v>
      </c>
      <c r="L75" s="167"/>
      <c r="M75" s="167"/>
    </row>
    <row r="76" spans="1:13" x14ac:dyDescent="0.25">
      <c r="A76" s="167">
        <v>75</v>
      </c>
      <c r="B76" s="167" t="s">
        <v>224</v>
      </c>
      <c r="C76" s="167" t="s">
        <v>225</v>
      </c>
      <c r="D76" s="167" t="s">
        <v>0</v>
      </c>
      <c r="E76" s="167" t="s">
        <v>1</v>
      </c>
      <c r="F76" s="167" t="s">
        <v>226</v>
      </c>
      <c r="G76" s="167" t="s">
        <v>1019</v>
      </c>
      <c r="H76" s="167" t="s">
        <v>3</v>
      </c>
      <c r="I76" s="167" t="s">
        <v>227</v>
      </c>
      <c r="J76" s="167" t="s">
        <v>53</v>
      </c>
      <c r="K76" s="167" t="s">
        <v>748</v>
      </c>
      <c r="L76" s="167"/>
      <c r="M76" s="167"/>
    </row>
    <row r="77" spans="1:13" x14ac:dyDescent="0.25">
      <c r="A77" s="167">
        <v>76</v>
      </c>
      <c r="B77" s="167" t="s">
        <v>54</v>
      </c>
      <c r="C77" s="167" t="s">
        <v>55</v>
      </c>
      <c r="D77" s="167" t="s">
        <v>0</v>
      </c>
      <c r="E77" s="167" t="s">
        <v>1</v>
      </c>
      <c r="F77" s="167" t="s">
        <v>229</v>
      </c>
      <c r="G77" s="167" t="s">
        <v>1019</v>
      </c>
      <c r="H77" s="167" t="s">
        <v>3</v>
      </c>
      <c r="I77" s="167" t="s">
        <v>230</v>
      </c>
      <c r="J77" s="167" t="s">
        <v>53</v>
      </c>
      <c r="K77" s="167" t="s">
        <v>749</v>
      </c>
      <c r="L77" s="167"/>
      <c r="M77" s="167"/>
    </row>
    <row r="78" spans="1:13" x14ac:dyDescent="0.25">
      <c r="A78" s="167">
        <v>77</v>
      </c>
      <c r="B78" s="167" t="s">
        <v>232</v>
      </c>
      <c r="C78" s="167" t="s">
        <v>233</v>
      </c>
      <c r="D78" s="167" t="s">
        <v>234</v>
      </c>
      <c r="E78" s="167" t="s">
        <v>1</v>
      </c>
      <c r="F78" s="167" t="s">
        <v>235</v>
      </c>
      <c r="G78" s="167" t="s">
        <v>666</v>
      </c>
      <c r="H78" s="167" t="s">
        <v>3</v>
      </c>
      <c r="I78" s="167" t="s">
        <v>236</v>
      </c>
      <c r="J78" s="167" t="s">
        <v>53</v>
      </c>
      <c r="K78" s="167" t="s">
        <v>750</v>
      </c>
      <c r="L78" s="167"/>
      <c r="M78" s="167"/>
    </row>
    <row r="79" spans="1:13" x14ac:dyDescent="0.25">
      <c r="A79" s="167">
        <v>78</v>
      </c>
      <c r="B79" s="167" t="s">
        <v>278</v>
      </c>
      <c r="C79" s="167" t="s">
        <v>279</v>
      </c>
      <c r="D79" s="167" t="s">
        <v>66</v>
      </c>
      <c r="E79" s="167" t="s">
        <v>1</v>
      </c>
      <c r="F79" s="167" t="s">
        <v>280</v>
      </c>
      <c r="G79" s="167" t="s">
        <v>1019</v>
      </c>
      <c r="H79" s="167" t="s">
        <v>3</v>
      </c>
      <c r="I79" s="167" t="s">
        <v>281</v>
      </c>
      <c r="J79" s="167" t="s">
        <v>53</v>
      </c>
      <c r="K79" s="167" t="s">
        <v>756</v>
      </c>
      <c r="L79" s="167"/>
      <c r="M79" s="16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J73" sqref="J73"/>
    </sheetView>
  </sheetViews>
  <sheetFormatPr defaultRowHeight="15" x14ac:dyDescent="0.25"/>
  <cols>
    <col min="7" max="7" width="11.7109375" bestFit="1" customWidth="1"/>
  </cols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6" t="s">
        <v>803</v>
      </c>
      <c r="C2" s="166" t="s">
        <v>804</v>
      </c>
      <c r="D2" s="166" t="s">
        <v>17</v>
      </c>
      <c r="E2" s="166" t="s">
        <v>7</v>
      </c>
      <c r="F2" s="166" t="s">
        <v>1121</v>
      </c>
      <c r="G2" s="166" t="s">
        <v>1136</v>
      </c>
      <c r="H2" s="166" t="s">
        <v>1013</v>
      </c>
      <c r="I2" s="166" t="s">
        <v>1122</v>
      </c>
      <c r="J2" s="166" t="s">
        <v>960</v>
      </c>
      <c r="K2" s="166" t="s">
        <v>1465</v>
      </c>
      <c r="L2" s="166"/>
      <c r="M2" s="166"/>
    </row>
    <row r="3" spans="1:13" x14ac:dyDescent="0.25">
      <c r="A3">
        <v>2</v>
      </c>
      <c r="B3" s="166" t="s">
        <v>174</v>
      </c>
      <c r="C3" s="166" t="s">
        <v>175</v>
      </c>
      <c r="D3" s="166" t="s">
        <v>0</v>
      </c>
      <c r="E3" s="166" t="s">
        <v>1</v>
      </c>
      <c r="F3" s="166" t="s">
        <v>1232</v>
      </c>
      <c r="G3" s="166" t="s">
        <v>1257</v>
      </c>
      <c r="H3" s="166" t="s">
        <v>1013</v>
      </c>
      <c r="I3" s="166" t="s">
        <v>1234</v>
      </c>
      <c r="J3" s="166" t="s">
        <v>960</v>
      </c>
      <c r="K3" s="166" t="s">
        <v>1457</v>
      </c>
      <c r="L3" s="166"/>
      <c r="M3" s="166"/>
    </row>
    <row r="4" spans="1:13" x14ac:dyDescent="0.25">
      <c r="A4" s="170">
        <v>3</v>
      </c>
      <c r="B4" s="166" t="s">
        <v>1458</v>
      </c>
      <c r="C4" s="166" t="s">
        <v>1459</v>
      </c>
      <c r="D4" s="166" t="s">
        <v>42</v>
      </c>
      <c r="E4" s="166" t="s">
        <v>43</v>
      </c>
      <c r="F4" s="166" t="s">
        <v>1460</v>
      </c>
      <c r="G4" s="166" t="s">
        <v>1136</v>
      </c>
      <c r="H4" s="166" t="s">
        <v>1013</v>
      </c>
      <c r="I4" s="166" t="s">
        <v>1461</v>
      </c>
      <c r="J4" s="166" t="s">
        <v>960</v>
      </c>
      <c r="K4" s="166" t="s">
        <v>1462</v>
      </c>
      <c r="L4" s="166"/>
      <c r="M4" s="166"/>
    </row>
    <row r="5" spans="1:13" x14ac:dyDescent="0.25">
      <c r="A5" s="170">
        <v>4</v>
      </c>
      <c r="B5" s="166" t="s">
        <v>366</v>
      </c>
      <c r="C5" s="166" t="s">
        <v>367</v>
      </c>
      <c r="D5" s="166" t="s">
        <v>368</v>
      </c>
      <c r="E5" s="166" t="s">
        <v>43</v>
      </c>
      <c r="F5" s="166" t="s">
        <v>369</v>
      </c>
      <c r="G5" s="166" t="s">
        <v>1019</v>
      </c>
      <c r="H5" s="166" t="s">
        <v>294</v>
      </c>
      <c r="I5" s="166" t="s">
        <v>370</v>
      </c>
      <c r="J5" s="166" t="s">
        <v>289</v>
      </c>
      <c r="K5" s="166" t="s">
        <v>1240</v>
      </c>
      <c r="L5" s="166"/>
      <c r="M5" s="166"/>
    </row>
    <row r="6" spans="1:13" x14ac:dyDescent="0.25">
      <c r="A6" s="170">
        <v>5</v>
      </c>
      <c r="B6" s="166" t="s">
        <v>366</v>
      </c>
      <c r="C6" s="166" t="s">
        <v>367</v>
      </c>
      <c r="D6" s="166" t="s">
        <v>368</v>
      </c>
      <c r="E6" s="166" t="s">
        <v>43</v>
      </c>
      <c r="F6" s="166" t="s">
        <v>1100</v>
      </c>
      <c r="G6" s="166" t="s">
        <v>1257</v>
      </c>
      <c r="H6" s="166" t="s">
        <v>1013</v>
      </c>
      <c r="I6" s="166" t="s">
        <v>1101</v>
      </c>
      <c r="J6" s="166" t="s">
        <v>960</v>
      </c>
      <c r="K6" s="166" t="s">
        <v>1258</v>
      </c>
      <c r="L6" s="166"/>
      <c r="M6" s="166"/>
    </row>
    <row r="7" spans="1:13" x14ac:dyDescent="0.25">
      <c r="A7" s="170">
        <v>6</v>
      </c>
      <c r="B7" s="166" t="s">
        <v>1215</v>
      </c>
      <c r="C7" s="166" t="s">
        <v>1216</v>
      </c>
      <c r="D7" s="166" t="s">
        <v>0</v>
      </c>
      <c r="E7" s="166" t="s">
        <v>1</v>
      </c>
      <c r="F7" s="166" t="s">
        <v>1218</v>
      </c>
      <c r="G7" s="166" t="s">
        <v>1257</v>
      </c>
      <c r="H7" s="166" t="s">
        <v>1013</v>
      </c>
      <c r="I7" s="166" t="s">
        <v>1219</v>
      </c>
      <c r="J7" s="166" t="s">
        <v>960</v>
      </c>
      <c r="K7" s="166" t="s">
        <v>1242</v>
      </c>
      <c r="L7" s="166"/>
      <c r="M7" s="166"/>
    </row>
    <row r="8" spans="1:13" x14ac:dyDescent="0.25">
      <c r="A8" s="170">
        <v>7</v>
      </c>
      <c r="B8" s="166" t="s">
        <v>1194</v>
      </c>
      <c r="C8" s="166" t="s">
        <v>1195</v>
      </c>
      <c r="D8" s="166" t="s">
        <v>1196</v>
      </c>
      <c r="E8" s="166" t="s">
        <v>28</v>
      </c>
      <c r="F8" s="166" t="s">
        <v>1197</v>
      </c>
      <c r="G8" s="166" t="s">
        <v>1257</v>
      </c>
      <c r="H8" s="166" t="s">
        <v>1013</v>
      </c>
      <c r="I8" s="166" t="s">
        <v>1198</v>
      </c>
      <c r="J8" s="166" t="s">
        <v>960</v>
      </c>
      <c r="K8" s="166" t="s">
        <v>1214</v>
      </c>
      <c r="L8" s="166"/>
      <c r="M8" s="166"/>
    </row>
    <row r="9" spans="1:13" x14ac:dyDescent="0.25">
      <c r="A9" s="170">
        <v>8</v>
      </c>
      <c r="B9" s="166" t="s">
        <v>117</v>
      </c>
      <c r="C9" s="166" t="s">
        <v>1210</v>
      </c>
      <c r="D9" s="166" t="s">
        <v>648</v>
      </c>
      <c r="E9" s="166" t="s">
        <v>1</v>
      </c>
      <c r="F9" s="166" t="s">
        <v>1211</v>
      </c>
      <c r="G9" s="166" t="s">
        <v>1019</v>
      </c>
      <c r="H9" s="166" t="s">
        <v>3</v>
      </c>
      <c r="I9" s="166" t="s">
        <v>1212</v>
      </c>
      <c r="J9" s="166" t="s">
        <v>53</v>
      </c>
      <c r="K9" s="166" t="s">
        <v>1213</v>
      </c>
      <c r="L9" s="166"/>
      <c r="M9" s="166"/>
    </row>
    <row r="10" spans="1:13" x14ac:dyDescent="0.25">
      <c r="A10" s="170">
        <v>9</v>
      </c>
      <c r="B10" s="166" t="s">
        <v>262</v>
      </c>
      <c r="C10" s="166" t="s">
        <v>399</v>
      </c>
      <c r="D10" s="166" t="s">
        <v>0</v>
      </c>
      <c r="E10" s="166" t="s">
        <v>1</v>
      </c>
      <c r="F10" s="166" t="s">
        <v>1103</v>
      </c>
      <c r="G10" s="166" t="s">
        <v>1136</v>
      </c>
      <c r="H10" s="166" t="s">
        <v>1013</v>
      </c>
      <c r="I10" s="166" t="s">
        <v>1104</v>
      </c>
      <c r="J10" s="166" t="s">
        <v>960</v>
      </c>
      <c r="K10" s="166" t="s">
        <v>1206</v>
      </c>
      <c r="L10" s="166"/>
      <c r="M10" s="166"/>
    </row>
    <row r="11" spans="1:13" x14ac:dyDescent="0.25">
      <c r="A11" s="170">
        <v>10</v>
      </c>
      <c r="B11" s="166" t="s">
        <v>116</v>
      </c>
      <c r="C11" s="166" t="s">
        <v>117</v>
      </c>
      <c r="D11" s="166" t="s">
        <v>648</v>
      </c>
      <c r="E11" s="166" t="s">
        <v>1</v>
      </c>
      <c r="F11" s="166" t="s">
        <v>118</v>
      </c>
      <c r="G11" s="166" t="s">
        <v>1019</v>
      </c>
      <c r="H11" s="166" t="s">
        <v>3</v>
      </c>
      <c r="I11" s="166" t="s">
        <v>119</v>
      </c>
      <c r="J11" s="166" t="s">
        <v>53</v>
      </c>
      <c r="K11" s="166" t="s">
        <v>1167</v>
      </c>
      <c r="L11" s="166"/>
      <c r="M11" s="166"/>
    </row>
    <row r="12" spans="1:13" x14ac:dyDescent="0.25">
      <c r="A12" s="170">
        <v>11</v>
      </c>
      <c r="B12" s="166" t="s">
        <v>196</v>
      </c>
      <c r="C12" s="166" t="s">
        <v>104</v>
      </c>
      <c r="D12" s="166" t="s">
        <v>197</v>
      </c>
      <c r="E12" s="166" t="s">
        <v>198</v>
      </c>
      <c r="F12" s="166" t="s">
        <v>1168</v>
      </c>
      <c r="G12" s="166" t="s">
        <v>1136</v>
      </c>
      <c r="H12" s="166" t="s">
        <v>1013</v>
      </c>
      <c r="I12" s="166" t="s">
        <v>1169</v>
      </c>
      <c r="J12" s="166" t="s">
        <v>960</v>
      </c>
      <c r="K12" s="166" t="s">
        <v>1170</v>
      </c>
      <c r="L12" s="166"/>
      <c r="M12" s="166"/>
    </row>
    <row r="13" spans="1:13" x14ac:dyDescent="0.25">
      <c r="A13" s="170">
        <v>12</v>
      </c>
      <c r="B13" s="166" t="s">
        <v>1176</v>
      </c>
      <c r="C13" s="166" t="s">
        <v>1177</v>
      </c>
      <c r="D13" s="166" t="s">
        <v>173</v>
      </c>
      <c r="E13" s="166" t="s">
        <v>43</v>
      </c>
      <c r="F13" s="166" t="s">
        <v>1178</v>
      </c>
      <c r="G13" s="166" t="s">
        <v>1136</v>
      </c>
      <c r="H13" s="166" t="s">
        <v>1013</v>
      </c>
      <c r="I13" s="166" t="s">
        <v>1179</v>
      </c>
      <c r="J13" s="166" t="s">
        <v>960</v>
      </c>
      <c r="K13" s="166" t="s">
        <v>1180</v>
      </c>
      <c r="L13" s="166"/>
      <c r="M13" s="166"/>
    </row>
    <row r="14" spans="1:13" x14ac:dyDescent="0.25">
      <c r="A14" s="170">
        <v>13</v>
      </c>
      <c r="B14" s="166" t="s">
        <v>1181</v>
      </c>
      <c r="C14" s="166" t="s">
        <v>1182</v>
      </c>
      <c r="D14" s="166" t="s">
        <v>1183</v>
      </c>
      <c r="E14" s="166" t="s">
        <v>48</v>
      </c>
      <c r="F14" s="166" t="s">
        <v>1184</v>
      </c>
      <c r="G14" s="166" t="s">
        <v>1136</v>
      </c>
      <c r="H14" s="166" t="s">
        <v>1013</v>
      </c>
      <c r="I14" s="166" t="s">
        <v>1185</v>
      </c>
      <c r="J14" s="166" t="s">
        <v>960</v>
      </c>
      <c r="K14" s="166" t="s">
        <v>1186</v>
      </c>
      <c r="L14" s="166"/>
      <c r="M14" s="166"/>
    </row>
    <row r="15" spans="1:13" x14ac:dyDescent="0.25">
      <c r="A15" s="170">
        <v>14</v>
      </c>
      <c r="B15" s="166" t="s">
        <v>1187</v>
      </c>
      <c r="C15" s="166" t="s">
        <v>1188</v>
      </c>
      <c r="D15" s="166" t="s">
        <v>1189</v>
      </c>
      <c r="E15" s="166" t="s">
        <v>43</v>
      </c>
      <c r="F15" s="166" t="s">
        <v>1190</v>
      </c>
      <c r="G15" s="166" t="s">
        <v>1136</v>
      </c>
      <c r="H15" s="166" t="s">
        <v>1013</v>
      </c>
      <c r="I15" s="166" t="s">
        <v>1191</v>
      </c>
      <c r="J15" s="166" t="s">
        <v>960</v>
      </c>
      <c r="K15" s="166" t="s">
        <v>1192</v>
      </c>
      <c r="L15" s="166"/>
      <c r="M15" s="166"/>
    </row>
    <row r="16" spans="1:13" x14ac:dyDescent="0.25">
      <c r="A16" s="170">
        <v>15</v>
      </c>
      <c r="B16" s="166" t="s">
        <v>262</v>
      </c>
      <c r="C16" s="166" t="s">
        <v>1141</v>
      </c>
      <c r="D16" s="166" t="s">
        <v>1142</v>
      </c>
      <c r="E16" s="166" t="s">
        <v>1</v>
      </c>
      <c r="F16" s="166" t="s">
        <v>1143</v>
      </c>
      <c r="G16" s="166" t="s">
        <v>1136</v>
      </c>
      <c r="H16" s="166" t="s">
        <v>1013</v>
      </c>
      <c r="I16" s="166" t="s">
        <v>1144</v>
      </c>
      <c r="J16" s="166" t="s">
        <v>960</v>
      </c>
      <c r="K16" s="166" t="s">
        <v>1145</v>
      </c>
      <c r="L16" s="166"/>
      <c r="M16" s="166"/>
    </row>
    <row r="17" spans="1:13" x14ac:dyDescent="0.25">
      <c r="A17" s="170">
        <v>16</v>
      </c>
      <c r="B17" s="166" t="s">
        <v>1146</v>
      </c>
      <c r="C17" s="166" t="s">
        <v>1147</v>
      </c>
      <c r="D17" s="166" t="s">
        <v>1142</v>
      </c>
      <c r="E17" s="166" t="s">
        <v>1</v>
      </c>
      <c r="F17" s="166" t="s">
        <v>1148</v>
      </c>
      <c r="G17" s="166" t="s">
        <v>1136</v>
      </c>
      <c r="H17" s="166" t="s">
        <v>1013</v>
      </c>
      <c r="I17" s="166" t="s">
        <v>1149</v>
      </c>
      <c r="J17" s="166" t="s">
        <v>960</v>
      </c>
      <c r="K17" s="166" t="s">
        <v>1150</v>
      </c>
      <c r="L17" s="166"/>
      <c r="M17" s="166"/>
    </row>
    <row r="18" spans="1:13" x14ac:dyDescent="0.25">
      <c r="A18" s="170">
        <v>17</v>
      </c>
      <c r="B18" s="166" t="s">
        <v>50</v>
      </c>
      <c r="C18" s="166" t="s">
        <v>51</v>
      </c>
      <c r="D18" s="166" t="s">
        <v>52</v>
      </c>
      <c r="E18" s="166" t="s">
        <v>43</v>
      </c>
      <c r="F18" s="166" t="s">
        <v>1085</v>
      </c>
      <c r="G18" s="166" t="s">
        <v>1136</v>
      </c>
      <c r="H18" s="166" t="s">
        <v>1013</v>
      </c>
      <c r="I18" s="166" t="s">
        <v>1086</v>
      </c>
      <c r="J18" s="166" t="s">
        <v>960</v>
      </c>
      <c r="K18" s="166" t="s">
        <v>1087</v>
      </c>
      <c r="L18" s="166"/>
      <c r="M18" s="166"/>
    </row>
    <row r="19" spans="1:13" x14ac:dyDescent="0.25">
      <c r="A19" s="170">
        <v>18</v>
      </c>
      <c r="B19" s="166" t="s">
        <v>196</v>
      </c>
      <c r="C19" s="166" t="s">
        <v>104</v>
      </c>
      <c r="D19" s="166" t="s">
        <v>197</v>
      </c>
      <c r="E19" s="166" t="s">
        <v>198</v>
      </c>
      <c r="F19" s="166" t="s">
        <v>1107</v>
      </c>
      <c r="G19" s="166" t="s">
        <v>1136</v>
      </c>
      <c r="H19" s="166" t="s">
        <v>1013</v>
      </c>
      <c r="I19" s="166" t="s">
        <v>1108</v>
      </c>
      <c r="J19" s="166" t="s">
        <v>960</v>
      </c>
      <c r="K19" s="166" t="s">
        <v>1109</v>
      </c>
      <c r="L19" s="166"/>
      <c r="M19" s="166"/>
    </row>
    <row r="20" spans="1:13" x14ac:dyDescent="0.25">
      <c r="A20" s="170">
        <v>19</v>
      </c>
      <c r="B20" s="166" t="s">
        <v>1110</v>
      </c>
      <c r="C20" s="166" t="s">
        <v>408</v>
      </c>
      <c r="D20" s="166" t="s">
        <v>1111</v>
      </c>
      <c r="E20" s="166" t="s">
        <v>912</v>
      </c>
      <c r="F20" s="166" t="s">
        <v>1112</v>
      </c>
      <c r="G20" s="166" t="s">
        <v>1136</v>
      </c>
      <c r="H20" s="166" t="s">
        <v>1013</v>
      </c>
      <c r="I20" s="166" t="s">
        <v>1113</v>
      </c>
      <c r="J20" s="166" t="s">
        <v>960</v>
      </c>
      <c r="K20" s="166" t="s">
        <v>1114</v>
      </c>
      <c r="L20" s="166"/>
      <c r="M20" s="166"/>
    </row>
    <row r="21" spans="1:13" x14ac:dyDescent="0.25">
      <c r="A21" s="170">
        <v>20</v>
      </c>
      <c r="B21" s="166" t="s">
        <v>1115</v>
      </c>
      <c r="C21" s="166" t="s">
        <v>1116</v>
      </c>
      <c r="D21" s="166" t="s">
        <v>1117</v>
      </c>
      <c r="E21" s="166" t="s">
        <v>1</v>
      </c>
      <c r="F21" s="166" t="s">
        <v>1118</v>
      </c>
      <c r="G21" s="166" t="s">
        <v>1136</v>
      </c>
      <c r="H21" s="166" t="s">
        <v>1013</v>
      </c>
      <c r="I21" s="166" t="s">
        <v>1119</v>
      </c>
      <c r="J21" s="166" t="s">
        <v>960</v>
      </c>
      <c r="K21" s="166" t="s">
        <v>1120</v>
      </c>
      <c r="L21" s="166"/>
      <c r="M21" s="166"/>
    </row>
    <row r="22" spans="1:13" x14ac:dyDescent="0.25">
      <c r="A22" s="170">
        <v>21</v>
      </c>
      <c r="B22" s="166" t="s">
        <v>50</v>
      </c>
      <c r="C22" s="166" t="s">
        <v>51</v>
      </c>
      <c r="D22" s="166" t="s">
        <v>52</v>
      </c>
      <c r="E22" s="166" t="s">
        <v>43</v>
      </c>
      <c r="F22" s="166" t="s">
        <v>246</v>
      </c>
      <c r="G22" s="166" t="s">
        <v>1019</v>
      </c>
      <c r="H22" s="166" t="s">
        <v>3</v>
      </c>
      <c r="I22" s="166" t="s">
        <v>247</v>
      </c>
      <c r="J22" s="166" t="s">
        <v>125</v>
      </c>
      <c r="K22" s="166" t="s">
        <v>1127</v>
      </c>
      <c r="L22" s="166"/>
      <c r="M22" s="166"/>
    </row>
    <row r="23" spans="1:13" x14ac:dyDescent="0.25">
      <c r="A23" s="170">
        <v>22</v>
      </c>
      <c r="B23" s="166" t="s">
        <v>1072</v>
      </c>
      <c r="C23" s="166" t="s">
        <v>1073</v>
      </c>
      <c r="D23" s="166" t="s">
        <v>122</v>
      </c>
      <c r="E23" s="166" t="s">
        <v>43</v>
      </c>
      <c r="F23" s="166" t="s">
        <v>221</v>
      </c>
      <c r="G23" s="166" t="s">
        <v>1131</v>
      </c>
      <c r="H23" s="166" t="s">
        <v>3</v>
      </c>
      <c r="I23" s="166" t="s">
        <v>222</v>
      </c>
      <c r="J23" s="166" t="s">
        <v>53</v>
      </c>
      <c r="K23" s="166" t="s">
        <v>1074</v>
      </c>
      <c r="L23" s="166"/>
      <c r="M23" s="166"/>
    </row>
    <row r="24" spans="1:13" x14ac:dyDescent="0.25">
      <c r="A24" s="170">
        <v>23</v>
      </c>
      <c r="B24" s="166" t="s">
        <v>262</v>
      </c>
      <c r="C24" s="166" t="s">
        <v>263</v>
      </c>
      <c r="D24" s="166" t="s">
        <v>264</v>
      </c>
      <c r="E24" s="166" t="s">
        <v>1</v>
      </c>
      <c r="F24" s="166" t="s">
        <v>265</v>
      </c>
      <c r="G24" s="166" t="s">
        <v>1019</v>
      </c>
      <c r="H24" s="166" t="s">
        <v>3</v>
      </c>
      <c r="I24" s="166" t="s">
        <v>266</v>
      </c>
      <c r="J24" s="166" t="s">
        <v>53</v>
      </c>
      <c r="K24" s="166" t="s">
        <v>1057</v>
      </c>
      <c r="L24" s="166"/>
      <c r="M24" s="166"/>
    </row>
    <row r="25" spans="1:13" x14ac:dyDescent="0.25">
      <c r="A25" s="170">
        <v>24</v>
      </c>
      <c r="B25" s="166" t="s">
        <v>71</v>
      </c>
      <c r="C25" s="166" t="s">
        <v>72</v>
      </c>
      <c r="D25" s="166" t="s">
        <v>73</v>
      </c>
      <c r="E25" s="166" t="s">
        <v>28</v>
      </c>
      <c r="F25" s="166" t="s">
        <v>74</v>
      </c>
      <c r="G25" s="166" t="s">
        <v>1019</v>
      </c>
      <c r="H25" s="166" t="s">
        <v>30</v>
      </c>
      <c r="I25" s="166" t="s">
        <v>75</v>
      </c>
      <c r="J25" s="166" t="s">
        <v>32</v>
      </c>
      <c r="K25" s="166" t="s">
        <v>1058</v>
      </c>
      <c r="L25" s="166"/>
      <c r="M25" s="166"/>
    </row>
    <row r="26" spans="1:13" x14ac:dyDescent="0.25">
      <c r="A26" s="170">
        <v>25</v>
      </c>
      <c r="B26" s="166" t="s">
        <v>273</v>
      </c>
      <c r="C26" s="166" t="s">
        <v>274</v>
      </c>
      <c r="D26" s="166" t="s">
        <v>0</v>
      </c>
      <c r="E26" s="166" t="s">
        <v>1</v>
      </c>
      <c r="F26" s="166" t="s">
        <v>275</v>
      </c>
      <c r="G26" s="166" t="s">
        <v>1019</v>
      </c>
      <c r="H26" s="166" t="s">
        <v>3</v>
      </c>
      <c r="I26" s="166" t="s">
        <v>276</v>
      </c>
      <c r="J26" s="166" t="s">
        <v>53</v>
      </c>
      <c r="K26" s="166" t="s">
        <v>1069</v>
      </c>
      <c r="L26" s="166"/>
      <c r="M26" s="166"/>
    </row>
    <row r="27" spans="1:13" x14ac:dyDescent="0.25">
      <c r="A27" s="170">
        <v>26</v>
      </c>
      <c r="B27" s="166" t="s">
        <v>766</v>
      </c>
      <c r="C27" s="166" t="s">
        <v>767</v>
      </c>
      <c r="D27" s="166" t="s">
        <v>577</v>
      </c>
      <c r="E27" s="166" t="s">
        <v>7</v>
      </c>
      <c r="F27" s="166" t="s">
        <v>1040</v>
      </c>
      <c r="G27" s="166" t="s">
        <v>1050</v>
      </c>
      <c r="H27" s="166" t="s">
        <v>781</v>
      </c>
      <c r="I27" s="166" t="s">
        <v>1042</v>
      </c>
      <c r="J27" s="166" t="s">
        <v>1043</v>
      </c>
      <c r="K27" s="166" t="s">
        <v>1044</v>
      </c>
      <c r="L27" s="166"/>
      <c r="M27" s="166"/>
    </row>
    <row r="28" spans="1:13" x14ac:dyDescent="0.25">
      <c r="A28" s="170">
        <v>27</v>
      </c>
      <c r="B28" s="166" t="s">
        <v>145</v>
      </c>
      <c r="C28" s="166" t="s">
        <v>97</v>
      </c>
      <c r="D28" s="166" t="s">
        <v>1046</v>
      </c>
      <c r="E28" s="166" t="s">
        <v>1</v>
      </c>
      <c r="F28" s="166" t="s">
        <v>147</v>
      </c>
      <c r="G28" s="166" t="s">
        <v>1019</v>
      </c>
      <c r="H28" s="166" t="s">
        <v>3</v>
      </c>
      <c r="I28" s="166" t="s">
        <v>148</v>
      </c>
      <c r="J28" s="166" t="s">
        <v>53</v>
      </c>
      <c r="K28" s="166" t="s">
        <v>1047</v>
      </c>
      <c r="L28" s="166"/>
      <c r="M28" s="166"/>
    </row>
    <row r="29" spans="1:13" x14ac:dyDescent="0.25">
      <c r="A29" s="170">
        <v>28</v>
      </c>
      <c r="B29" s="166" t="s">
        <v>803</v>
      </c>
      <c r="C29" s="166" t="s">
        <v>804</v>
      </c>
      <c r="D29" s="166" t="s">
        <v>17</v>
      </c>
      <c r="E29" s="166" t="s">
        <v>7</v>
      </c>
      <c r="F29" s="166" t="s">
        <v>805</v>
      </c>
      <c r="G29" s="166" t="s">
        <v>1136</v>
      </c>
      <c r="H29" s="166" t="s">
        <v>5</v>
      </c>
      <c r="I29" s="166" t="s">
        <v>806</v>
      </c>
      <c r="J29" s="166" t="s">
        <v>6</v>
      </c>
      <c r="K29" s="166" t="s">
        <v>996</v>
      </c>
      <c r="L29" s="166"/>
      <c r="M29" s="166"/>
    </row>
    <row r="30" spans="1:13" x14ac:dyDescent="0.25">
      <c r="A30" s="170">
        <v>29</v>
      </c>
      <c r="B30" s="166" t="s">
        <v>64</v>
      </c>
      <c r="C30" s="166" t="s">
        <v>65</v>
      </c>
      <c r="D30" s="166" t="s">
        <v>66</v>
      </c>
      <c r="E30" s="166" t="s">
        <v>1</v>
      </c>
      <c r="F30" s="166" t="s">
        <v>67</v>
      </c>
      <c r="G30" s="166" t="s">
        <v>1019</v>
      </c>
      <c r="H30" s="166" t="s">
        <v>30</v>
      </c>
      <c r="I30" s="166" t="s">
        <v>68</v>
      </c>
      <c r="J30" s="166" t="s">
        <v>32</v>
      </c>
      <c r="K30" s="166" t="s">
        <v>959</v>
      </c>
      <c r="L30" s="166"/>
      <c r="M30" s="166"/>
    </row>
    <row r="31" spans="1:13" x14ac:dyDescent="0.25">
      <c r="A31" s="170">
        <v>30</v>
      </c>
      <c r="B31" s="166" t="s">
        <v>242</v>
      </c>
      <c r="C31" s="166" t="s">
        <v>243</v>
      </c>
      <c r="D31" s="166" t="s">
        <v>957</v>
      </c>
      <c r="E31" s="166" t="s">
        <v>43</v>
      </c>
      <c r="F31" s="166" t="s">
        <v>244</v>
      </c>
      <c r="G31" s="166" t="s">
        <v>1019</v>
      </c>
      <c r="H31" s="166" t="s">
        <v>3</v>
      </c>
      <c r="I31" s="166" t="s">
        <v>245</v>
      </c>
      <c r="J31" s="166" t="s">
        <v>125</v>
      </c>
      <c r="K31" s="166" t="s">
        <v>958</v>
      </c>
      <c r="L31" s="166"/>
      <c r="M31" s="166"/>
    </row>
    <row r="32" spans="1:13" x14ac:dyDescent="0.25">
      <c r="A32" s="170">
        <v>31</v>
      </c>
      <c r="B32" s="166" t="s">
        <v>322</v>
      </c>
      <c r="C32" s="166" t="s">
        <v>323</v>
      </c>
      <c r="D32" s="166" t="s">
        <v>66</v>
      </c>
      <c r="E32" s="166" t="s">
        <v>1</v>
      </c>
      <c r="F32" s="166" t="s">
        <v>324</v>
      </c>
      <c r="G32" s="166" t="s">
        <v>1019</v>
      </c>
      <c r="H32" s="166" t="s">
        <v>287</v>
      </c>
      <c r="I32" s="166" t="s">
        <v>325</v>
      </c>
      <c r="J32" s="166" t="s">
        <v>289</v>
      </c>
      <c r="K32" s="166" t="s">
        <v>956</v>
      </c>
      <c r="L32" s="166"/>
      <c r="M32" s="166"/>
    </row>
    <row r="33" spans="1:13" x14ac:dyDescent="0.25">
      <c r="A33" s="170">
        <v>32</v>
      </c>
      <c r="B33" s="166" t="s">
        <v>49</v>
      </c>
      <c r="C33" s="166" t="s">
        <v>97</v>
      </c>
      <c r="D33" s="166" t="s">
        <v>66</v>
      </c>
      <c r="E33" s="166" t="s">
        <v>1</v>
      </c>
      <c r="F33" s="166" t="s">
        <v>391</v>
      </c>
      <c r="G33" s="166" t="s">
        <v>1019</v>
      </c>
      <c r="H33" s="166" t="s">
        <v>294</v>
      </c>
      <c r="I33" s="166" t="s">
        <v>392</v>
      </c>
      <c r="J33" s="166" t="s">
        <v>289</v>
      </c>
      <c r="K33" s="166" t="s">
        <v>921</v>
      </c>
      <c r="L33" s="166"/>
      <c r="M33" s="166"/>
    </row>
    <row r="34" spans="1:13" x14ac:dyDescent="0.25">
      <c r="A34" s="170">
        <v>33</v>
      </c>
      <c r="B34" s="166" t="s">
        <v>845</v>
      </c>
      <c r="C34" s="166" t="s">
        <v>846</v>
      </c>
      <c r="D34" s="166" t="s">
        <v>27</v>
      </c>
      <c r="E34" s="166" t="s">
        <v>28</v>
      </c>
      <c r="F34" s="166" t="s">
        <v>847</v>
      </c>
      <c r="G34" s="166" t="s">
        <v>1019</v>
      </c>
      <c r="H34" s="166" t="s">
        <v>294</v>
      </c>
      <c r="I34" s="166" t="s">
        <v>848</v>
      </c>
      <c r="J34" s="166" t="s">
        <v>289</v>
      </c>
      <c r="K34" s="166" t="s">
        <v>849</v>
      </c>
      <c r="L34" s="166"/>
      <c r="M34" s="166"/>
    </row>
    <row r="35" spans="1:13" x14ac:dyDescent="0.25">
      <c r="A35" s="170">
        <v>34</v>
      </c>
      <c r="B35" s="166" t="s">
        <v>651</v>
      </c>
      <c r="C35" s="166" t="s">
        <v>652</v>
      </c>
      <c r="D35" s="166" t="s">
        <v>653</v>
      </c>
      <c r="E35" s="166" t="s">
        <v>1</v>
      </c>
      <c r="F35" s="166" t="s">
        <v>654</v>
      </c>
      <c r="G35" s="166" t="s">
        <v>1019</v>
      </c>
      <c r="H35" s="166" t="s">
        <v>294</v>
      </c>
      <c r="I35" s="166" t="s">
        <v>655</v>
      </c>
      <c r="J35" s="166" t="s">
        <v>289</v>
      </c>
      <c r="K35" s="166" t="s">
        <v>656</v>
      </c>
      <c r="L35" s="166"/>
      <c r="M35" s="166"/>
    </row>
    <row r="36" spans="1:13" x14ac:dyDescent="0.25">
      <c r="A36" s="170">
        <v>35</v>
      </c>
      <c r="B36" s="166" t="s">
        <v>425</v>
      </c>
      <c r="C36" s="166" t="s">
        <v>426</v>
      </c>
      <c r="D36" s="166" t="s">
        <v>427</v>
      </c>
      <c r="E36" s="166" t="s">
        <v>28</v>
      </c>
      <c r="F36" s="166" t="s">
        <v>428</v>
      </c>
      <c r="G36" s="166" t="s">
        <v>1019</v>
      </c>
      <c r="H36" s="166" t="s">
        <v>287</v>
      </c>
      <c r="I36" s="166" t="s">
        <v>429</v>
      </c>
      <c r="J36" s="166" t="s">
        <v>289</v>
      </c>
      <c r="K36" s="166" t="s">
        <v>659</v>
      </c>
      <c r="L36" s="166"/>
      <c r="M36" s="166"/>
    </row>
    <row r="37" spans="1:13" x14ac:dyDescent="0.25">
      <c r="A37" s="170">
        <v>36</v>
      </c>
      <c r="B37" s="166" t="s">
        <v>608</v>
      </c>
      <c r="C37" s="166" t="s">
        <v>378</v>
      </c>
      <c r="D37" s="166" t="s">
        <v>27</v>
      </c>
      <c r="E37" s="166" t="s">
        <v>28</v>
      </c>
      <c r="F37" s="166" t="s">
        <v>609</v>
      </c>
      <c r="G37" s="166" t="s">
        <v>1019</v>
      </c>
      <c r="H37" s="166" t="s">
        <v>294</v>
      </c>
      <c r="I37" s="166" t="s">
        <v>610</v>
      </c>
      <c r="J37" s="166" t="s">
        <v>289</v>
      </c>
      <c r="K37" s="166" t="s">
        <v>663</v>
      </c>
      <c r="L37" s="166"/>
      <c r="M37" s="166"/>
    </row>
    <row r="38" spans="1:13" x14ac:dyDescent="0.25">
      <c r="A38" s="170">
        <v>37</v>
      </c>
      <c r="B38" s="166" t="s">
        <v>1467</v>
      </c>
      <c r="C38" s="166" t="s">
        <v>378</v>
      </c>
      <c r="D38" s="166"/>
      <c r="E38" s="166"/>
      <c r="F38" s="166" t="s">
        <v>572</v>
      </c>
      <c r="G38" s="166" t="s">
        <v>1019</v>
      </c>
      <c r="H38" s="166" t="s">
        <v>287</v>
      </c>
      <c r="I38" s="166" t="s">
        <v>573</v>
      </c>
      <c r="J38" s="166" t="s">
        <v>289</v>
      </c>
      <c r="K38" s="166" t="s">
        <v>665</v>
      </c>
      <c r="L38" s="166"/>
      <c r="M38" s="166"/>
    </row>
    <row r="39" spans="1:13" x14ac:dyDescent="0.25">
      <c r="A39" s="170">
        <v>38</v>
      </c>
      <c r="B39" s="166" t="s">
        <v>590</v>
      </c>
      <c r="C39" s="166" t="s">
        <v>591</v>
      </c>
      <c r="D39" s="166" t="s">
        <v>592</v>
      </c>
      <c r="E39" s="166" t="s">
        <v>43</v>
      </c>
      <c r="F39" s="166" t="s">
        <v>593</v>
      </c>
      <c r="G39" s="166" t="s">
        <v>1131</v>
      </c>
      <c r="H39" s="166" t="s">
        <v>30</v>
      </c>
      <c r="I39" s="166" t="s">
        <v>594</v>
      </c>
      <c r="J39" s="166" t="s">
        <v>32</v>
      </c>
      <c r="K39" s="166" t="s">
        <v>669</v>
      </c>
      <c r="L39" s="166"/>
      <c r="M39" s="166"/>
    </row>
    <row r="40" spans="1:13" x14ac:dyDescent="0.25">
      <c r="A40" s="170">
        <v>39</v>
      </c>
      <c r="B40" s="166" t="s">
        <v>566</v>
      </c>
      <c r="C40" s="166" t="s">
        <v>556</v>
      </c>
      <c r="D40" s="166" t="s">
        <v>0</v>
      </c>
      <c r="E40" s="166" t="s">
        <v>1</v>
      </c>
      <c r="F40" s="166" t="s">
        <v>557</v>
      </c>
      <c r="G40" s="166" t="s">
        <v>1019</v>
      </c>
      <c r="H40" s="166" t="s">
        <v>287</v>
      </c>
      <c r="I40" s="166" t="s">
        <v>558</v>
      </c>
      <c r="J40" s="166" t="s">
        <v>289</v>
      </c>
      <c r="K40" s="166" t="s">
        <v>673</v>
      </c>
      <c r="L40" s="166"/>
      <c r="M40" s="166"/>
    </row>
    <row r="41" spans="1:13" x14ac:dyDescent="0.25">
      <c r="A41" s="170">
        <v>40</v>
      </c>
      <c r="B41" s="166" t="s">
        <v>1468</v>
      </c>
      <c r="C41" s="166" t="s">
        <v>97</v>
      </c>
      <c r="D41" s="166"/>
      <c r="E41" s="166"/>
      <c r="F41" s="166" t="s">
        <v>540</v>
      </c>
      <c r="G41" s="166" t="s">
        <v>1019</v>
      </c>
      <c r="H41" s="166" t="s">
        <v>294</v>
      </c>
      <c r="I41" s="166" t="s">
        <v>541</v>
      </c>
      <c r="J41" s="166" t="s">
        <v>289</v>
      </c>
      <c r="K41" s="166" t="s">
        <v>677</v>
      </c>
      <c r="L41" s="166"/>
      <c r="M41" s="166"/>
    </row>
    <row r="42" spans="1:13" x14ac:dyDescent="0.25">
      <c r="A42" s="170">
        <v>41</v>
      </c>
      <c r="B42" s="166" t="s">
        <v>291</v>
      </c>
      <c r="C42" s="166" t="s">
        <v>292</v>
      </c>
      <c r="D42" s="166" t="s">
        <v>0</v>
      </c>
      <c r="E42" s="166" t="s">
        <v>1</v>
      </c>
      <c r="F42" s="166" t="s">
        <v>293</v>
      </c>
      <c r="G42" s="166" t="s">
        <v>1019</v>
      </c>
      <c r="H42" s="166" t="s">
        <v>294</v>
      </c>
      <c r="I42" s="166" t="s">
        <v>295</v>
      </c>
      <c r="J42" s="166" t="s">
        <v>289</v>
      </c>
      <c r="K42" s="166" t="s">
        <v>679</v>
      </c>
      <c r="L42" s="166"/>
      <c r="M42" s="166"/>
    </row>
    <row r="43" spans="1:13" x14ac:dyDescent="0.25">
      <c r="A43" s="170">
        <v>42</v>
      </c>
      <c r="B43" s="166" t="s">
        <v>311</v>
      </c>
      <c r="C43" s="166" t="s">
        <v>312</v>
      </c>
      <c r="D43" s="166" t="s">
        <v>313</v>
      </c>
      <c r="E43" s="166" t="s">
        <v>43</v>
      </c>
      <c r="F43" s="166" t="s">
        <v>314</v>
      </c>
      <c r="G43" s="166" t="s">
        <v>1019</v>
      </c>
      <c r="H43" s="166" t="s">
        <v>294</v>
      </c>
      <c r="I43" s="166" t="s">
        <v>315</v>
      </c>
      <c r="J43" s="166" t="s">
        <v>289</v>
      </c>
      <c r="K43" s="166" t="s">
        <v>683</v>
      </c>
      <c r="L43" s="166"/>
      <c r="M43" s="166"/>
    </row>
    <row r="44" spans="1:13" x14ac:dyDescent="0.25">
      <c r="A44" s="170">
        <v>43</v>
      </c>
      <c r="B44" s="166" t="s">
        <v>317</v>
      </c>
      <c r="C44" s="166" t="s">
        <v>279</v>
      </c>
      <c r="D44" s="166" t="s">
        <v>318</v>
      </c>
      <c r="E44" s="166" t="s">
        <v>28</v>
      </c>
      <c r="F44" s="166" t="s">
        <v>319</v>
      </c>
      <c r="G44" s="166" t="s">
        <v>1019</v>
      </c>
      <c r="H44" s="166" t="s">
        <v>287</v>
      </c>
      <c r="I44" s="166" t="s">
        <v>320</v>
      </c>
      <c r="J44" s="166" t="s">
        <v>289</v>
      </c>
      <c r="K44" s="166" t="s">
        <v>758</v>
      </c>
      <c r="L44" s="166"/>
      <c r="M44" s="166"/>
    </row>
    <row r="45" spans="1:13" x14ac:dyDescent="0.25">
      <c r="A45" s="170">
        <v>44</v>
      </c>
      <c r="B45" s="166" t="s">
        <v>333</v>
      </c>
      <c r="C45" s="166" t="s">
        <v>334</v>
      </c>
      <c r="D45" s="166" t="s">
        <v>335</v>
      </c>
      <c r="E45" s="166" t="s">
        <v>48</v>
      </c>
      <c r="F45" s="166" t="s">
        <v>336</v>
      </c>
      <c r="G45" s="166" t="s">
        <v>666</v>
      </c>
      <c r="H45" s="166" t="s">
        <v>287</v>
      </c>
      <c r="I45" s="166" t="s">
        <v>337</v>
      </c>
      <c r="J45" s="166" t="s">
        <v>289</v>
      </c>
      <c r="K45" s="166" t="s">
        <v>686</v>
      </c>
      <c r="L45" s="166"/>
      <c r="M45" s="166"/>
    </row>
    <row r="46" spans="1:13" x14ac:dyDescent="0.25">
      <c r="A46" s="170">
        <v>45</v>
      </c>
      <c r="B46" s="166" t="s">
        <v>355</v>
      </c>
      <c r="C46" s="166" t="s">
        <v>356</v>
      </c>
      <c r="D46" s="166" t="s">
        <v>0</v>
      </c>
      <c r="E46" s="166" t="s">
        <v>1</v>
      </c>
      <c r="F46" s="166" t="s">
        <v>357</v>
      </c>
      <c r="G46" s="166" t="s">
        <v>1019</v>
      </c>
      <c r="H46" s="166" t="s">
        <v>294</v>
      </c>
      <c r="I46" s="166" t="s">
        <v>358</v>
      </c>
      <c r="J46" s="166" t="s">
        <v>289</v>
      </c>
      <c r="K46" s="166" t="s">
        <v>690</v>
      </c>
      <c r="L46" s="166"/>
      <c r="M46" s="166"/>
    </row>
    <row r="47" spans="1:13" x14ac:dyDescent="0.25">
      <c r="A47" s="170">
        <v>46</v>
      </c>
      <c r="B47" s="166" t="s">
        <v>238</v>
      </c>
      <c r="C47" s="166" t="s">
        <v>239</v>
      </c>
      <c r="D47" s="166" t="s">
        <v>0</v>
      </c>
      <c r="E47" s="166" t="s">
        <v>1</v>
      </c>
      <c r="F47" s="166" t="s">
        <v>240</v>
      </c>
      <c r="G47" s="166" t="s">
        <v>1019</v>
      </c>
      <c r="H47" s="166" t="s">
        <v>3</v>
      </c>
      <c r="I47" s="166" t="s">
        <v>241</v>
      </c>
      <c r="J47" s="166" t="s">
        <v>53</v>
      </c>
      <c r="K47" s="166" t="s">
        <v>691</v>
      </c>
      <c r="L47" s="166"/>
      <c r="M47" s="166"/>
    </row>
    <row r="48" spans="1:13" x14ac:dyDescent="0.25">
      <c r="A48" s="170">
        <v>47</v>
      </c>
      <c r="B48" s="166" t="s">
        <v>377</v>
      </c>
      <c r="C48" s="166" t="s">
        <v>378</v>
      </c>
      <c r="D48" s="166" t="s">
        <v>256</v>
      </c>
      <c r="E48" s="166" t="s">
        <v>1</v>
      </c>
      <c r="F48" s="166" t="s">
        <v>379</v>
      </c>
      <c r="G48" s="166" t="s">
        <v>666</v>
      </c>
      <c r="H48" s="166" t="s">
        <v>294</v>
      </c>
      <c r="I48" s="166" t="s">
        <v>380</v>
      </c>
      <c r="J48" s="166" t="s">
        <v>289</v>
      </c>
      <c r="K48" s="166" t="s">
        <v>695</v>
      </c>
      <c r="L48" s="166"/>
      <c r="M48" s="166"/>
    </row>
    <row r="49" spans="1:13" x14ac:dyDescent="0.25">
      <c r="A49" s="170">
        <v>48</v>
      </c>
      <c r="B49" s="166" t="s">
        <v>137</v>
      </c>
      <c r="C49" s="166" t="s">
        <v>138</v>
      </c>
      <c r="D49" s="166" t="s">
        <v>0</v>
      </c>
      <c r="E49" s="166" t="s">
        <v>1</v>
      </c>
      <c r="F49" s="166" t="s">
        <v>139</v>
      </c>
      <c r="G49" s="166" t="s">
        <v>1019</v>
      </c>
      <c r="H49" s="166" t="s">
        <v>3</v>
      </c>
      <c r="I49" s="166" t="s">
        <v>140</v>
      </c>
      <c r="J49" s="166" t="s">
        <v>53</v>
      </c>
      <c r="K49" s="166" t="s">
        <v>699</v>
      </c>
      <c r="L49" s="166"/>
      <c r="M49" s="166"/>
    </row>
    <row r="50" spans="1:13" x14ac:dyDescent="0.25">
      <c r="A50" s="170">
        <v>49</v>
      </c>
      <c r="B50" s="166" t="s">
        <v>262</v>
      </c>
      <c r="C50" s="166" t="s">
        <v>399</v>
      </c>
      <c r="D50" s="166" t="s">
        <v>0</v>
      </c>
      <c r="E50" s="166" t="s">
        <v>1</v>
      </c>
      <c r="F50" s="166" t="s">
        <v>400</v>
      </c>
      <c r="G50" s="166" t="s">
        <v>1019</v>
      </c>
      <c r="H50" s="166" t="s">
        <v>294</v>
      </c>
      <c r="I50" s="166" t="s">
        <v>401</v>
      </c>
      <c r="J50" s="166" t="s">
        <v>289</v>
      </c>
      <c r="K50" s="166" t="s">
        <v>700</v>
      </c>
      <c r="L50" s="166"/>
      <c r="M50" s="166"/>
    </row>
    <row r="51" spans="1:13" x14ac:dyDescent="0.25">
      <c r="A51" s="170">
        <v>50</v>
      </c>
      <c r="B51" s="166" t="s">
        <v>403</v>
      </c>
      <c r="C51" s="166" t="s">
        <v>60</v>
      </c>
      <c r="D51" s="166" t="s">
        <v>27</v>
      </c>
      <c r="E51" s="166" t="s">
        <v>28</v>
      </c>
      <c r="F51" s="166" t="s">
        <v>404</v>
      </c>
      <c r="G51" s="166" t="s">
        <v>1019</v>
      </c>
      <c r="H51" s="166" t="s">
        <v>287</v>
      </c>
      <c r="I51" s="166" t="s">
        <v>405</v>
      </c>
      <c r="J51" s="166" t="s">
        <v>289</v>
      </c>
      <c r="K51" s="166" t="s">
        <v>701</v>
      </c>
      <c r="L51" s="166"/>
      <c r="M51" s="166"/>
    </row>
    <row r="52" spans="1:13" x14ac:dyDescent="0.25">
      <c r="A52" s="170">
        <v>51</v>
      </c>
      <c r="B52" s="166" t="s">
        <v>431</v>
      </c>
      <c r="C52" s="166" t="s">
        <v>172</v>
      </c>
      <c r="D52" s="166" t="s">
        <v>432</v>
      </c>
      <c r="E52" s="166" t="s">
        <v>28</v>
      </c>
      <c r="F52" s="166" t="s">
        <v>433</v>
      </c>
      <c r="G52" s="166" t="s">
        <v>1019</v>
      </c>
      <c r="H52" s="166" t="s">
        <v>294</v>
      </c>
      <c r="I52" s="166" t="s">
        <v>434</v>
      </c>
      <c r="J52" s="166" t="s">
        <v>289</v>
      </c>
      <c r="K52" s="166" t="s">
        <v>704</v>
      </c>
      <c r="L52" s="166"/>
      <c r="M52" s="166"/>
    </row>
    <row r="53" spans="1:13" x14ac:dyDescent="0.25">
      <c r="A53" s="170">
        <v>52</v>
      </c>
      <c r="B53" s="166" t="s">
        <v>443</v>
      </c>
      <c r="C53" s="166" t="s">
        <v>444</v>
      </c>
      <c r="D53" s="166" t="s">
        <v>0</v>
      </c>
      <c r="E53" s="166" t="s">
        <v>1</v>
      </c>
      <c r="F53" s="166" t="s">
        <v>445</v>
      </c>
      <c r="G53" s="166" t="s">
        <v>1257</v>
      </c>
      <c r="H53" s="166" t="s">
        <v>5</v>
      </c>
      <c r="I53" s="166" t="s">
        <v>446</v>
      </c>
      <c r="J53" s="166" t="s">
        <v>6</v>
      </c>
      <c r="K53" s="166" t="s">
        <v>708</v>
      </c>
      <c r="L53" s="166"/>
      <c r="M53" s="166"/>
    </row>
    <row r="54" spans="1:13" x14ac:dyDescent="0.25">
      <c r="A54" s="170">
        <v>53</v>
      </c>
      <c r="B54" s="166" t="s">
        <v>460</v>
      </c>
      <c r="C54" s="166" t="s">
        <v>461</v>
      </c>
      <c r="D54" s="166" t="s">
        <v>462</v>
      </c>
      <c r="E54" s="166" t="s">
        <v>1</v>
      </c>
      <c r="F54" s="166" t="s">
        <v>463</v>
      </c>
      <c r="G54" s="166" t="s">
        <v>1019</v>
      </c>
      <c r="H54" s="166" t="s">
        <v>30</v>
      </c>
      <c r="I54" s="166" t="s">
        <v>464</v>
      </c>
      <c r="J54" s="166" t="s">
        <v>32</v>
      </c>
      <c r="K54" s="166" t="s">
        <v>711</v>
      </c>
      <c r="L54" s="166"/>
      <c r="M54" s="166"/>
    </row>
    <row r="55" spans="1:13" x14ac:dyDescent="0.25">
      <c r="A55" s="170">
        <v>54</v>
      </c>
      <c r="B55" s="166" t="s">
        <v>165</v>
      </c>
      <c r="C55" s="166" t="s">
        <v>166</v>
      </c>
      <c r="D55" s="166" t="s">
        <v>27</v>
      </c>
      <c r="E55" s="166" t="s">
        <v>28</v>
      </c>
      <c r="F55" s="166" t="s">
        <v>167</v>
      </c>
      <c r="G55" s="166" t="s">
        <v>1019</v>
      </c>
      <c r="H55" s="166" t="s">
        <v>30</v>
      </c>
      <c r="I55" s="166" t="s">
        <v>168</v>
      </c>
      <c r="J55" s="166" t="s">
        <v>32</v>
      </c>
      <c r="K55" s="166" t="s">
        <v>712</v>
      </c>
      <c r="L55" s="166"/>
      <c r="M55" s="166"/>
    </row>
    <row r="56" spans="1:13" x14ac:dyDescent="0.25">
      <c r="A56" s="170">
        <v>55</v>
      </c>
      <c r="B56" s="166" t="s">
        <v>25</v>
      </c>
      <c r="C56" s="166" t="s">
        <v>26</v>
      </c>
      <c r="D56" s="166" t="s">
        <v>27</v>
      </c>
      <c r="E56" s="166" t="s">
        <v>28</v>
      </c>
      <c r="F56" s="166" t="s">
        <v>29</v>
      </c>
      <c r="G56" s="166" t="s">
        <v>1019</v>
      </c>
      <c r="H56" s="166" t="s">
        <v>30</v>
      </c>
      <c r="I56" s="166" t="s">
        <v>31</v>
      </c>
      <c r="J56" s="166" t="s">
        <v>32</v>
      </c>
      <c r="K56" s="166" t="s">
        <v>714</v>
      </c>
      <c r="L56" s="166"/>
      <c r="M56" s="166"/>
    </row>
    <row r="57" spans="1:13" x14ac:dyDescent="0.25">
      <c r="A57" s="170">
        <v>56</v>
      </c>
      <c r="B57" s="166" t="s">
        <v>54</v>
      </c>
      <c r="C57" s="166" t="s">
        <v>55</v>
      </c>
      <c r="D57" s="166" t="s">
        <v>0</v>
      </c>
      <c r="E57" s="166" t="s">
        <v>1</v>
      </c>
      <c r="F57" s="166" t="s">
        <v>56</v>
      </c>
      <c r="G57" s="166" t="s">
        <v>1257</v>
      </c>
      <c r="H57" s="166" t="s">
        <v>5</v>
      </c>
      <c r="I57" s="166" t="s">
        <v>57</v>
      </c>
      <c r="J57" s="166" t="s">
        <v>6</v>
      </c>
      <c r="K57" s="166" t="s">
        <v>717</v>
      </c>
      <c r="L57" s="166"/>
      <c r="M57" s="166"/>
    </row>
    <row r="58" spans="1:13" x14ac:dyDescent="0.25">
      <c r="A58" s="170">
        <v>57</v>
      </c>
      <c r="B58" s="166" t="s">
        <v>50</v>
      </c>
      <c r="C58" s="166" t="s">
        <v>51</v>
      </c>
      <c r="D58" s="166" t="s">
        <v>52</v>
      </c>
      <c r="E58" s="166" t="s">
        <v>43</v>
      </c>
      <c r="F58" s="166" t="s">
        <v>94</v>
      </c>
      <c r="G58" s="166" t="s">
        <v>1136</v>
      </c>
      <c r="H58" s="166" t="s">
        <v>5</v>
      </c>
      <c r="I58" s="166" t="s">
        <v>95</v>
      </c>
      <c r="J58" s="166" t="s">
        <v>6</v>
      </c>
      <c r="K58" s="166" t="s">
        <v>724</v>
      </c>
      <c r="L58" s="166"/>
      <c r="M58" s="166"/>
    </row>
    <row r="59" spans="1:13" x14ac:dyDescent="0.25">
      <c r="A59" s="170">
        <v>58</v>
      </c>
      <c r="B59" s="166" t="s">
        <v>110</v>
      </c>
      <c r="C59" s="166" t="s">
        <v>111</v>
      </c>
      <c r="D59" s="166" t="s">
        <v>112</v>
      </c>
      <c r="E59" s="166" t="s">
        <v>43</v>
      </c>
      <c r="F59" s="166" t="s">
        <v>113</v>
      </c>
      <c r="G59" s="166" t="s">
        <v>1019</v>
      </c>
      <c r="H59" s="166" t="s">
        <v>3</v>
      </c>
      <c r="I59" s="166" t="s">
        <v>114</v>
      </c>
      <c r="J59" s="166" t="s">
        <v>53</v>
      </c>
      <c r="K59" s="166" t="s">
        <v>727</v>
      </c>
      <c r="L59" s="166"/>
      <c r="M59" s="166"/>
    </row>
    <row r="60" spans="1:13" x14ac:dyDescent="0.25">
      <c r="A60" s="170">
        <v>59</v>
      </c>
      <c r="B60" s="166" t="s">
        <v>120</v>
      </c>
      <c r="C60" s="166" t="s">
        <v>121</v>
      </c>
      <c r="D60" s="166" t="s">
        <v>122</v>
      </c>
      <c r="E60" s="166" t="s">
        <v>43</v>
      </c>
      <c r="F60" s="166" t="s">
        <v>123</v>
      </c>
      <c r="G60" s="166" t="s">
        <v>1019</v>
      </c>
      <c r="H60" s="166" t="s">
        <v>3</v>
      </c>
      <c r="I60" s="166" t="s">
        <v>124</v>
      </c>
      <c r="J60" s="166" t="s">
        <v>125</v>
      </c>
      <c r="K60" s="166" t="s">
        <v>728</v>
      </c>
      <c r="L60" s="166"/>
      <c r="M60" s="166"/>
    </row>
    <row r="61" spans="1:13" x14ac:dyDescent="0.25">
      <c r="A61" s="170">
        <v>60</v>
      </c>
      <c r="B61" s="166" t="s">
        <v>797</v>
      </c>
      <c r="C61" s="166" t="s">
        <v>798</v>
      </c>
      <c r="D61" s="166" t="s">
        <v>799</v>
      </c>
      <c r="E61" s="166" t="s">
        <v>1</v>
      </c>
      <c r="F61" s="166" t="s">
        <v>800</v>
      </c>
      <c r="G61" s="166" t="s">
        <v>1257</v>
      </c>
      <c r="H61" s="166" t="s">
        <v>8</v>
      </c>
      <c r="I61" s="166" t="s">
        <v>801</v>
      </c>
      <c r="J61" s="166" t="s">
        <v>9</v>
      </c>
      <c r="K61" s="166" t="s">
        <v>802</v>
      </c>
      <c r="L61" s="166"/>
      <c r="M61" s="166"/>
    </row>
    <row r="62" spans="1:13" x14ac:dyDescent="0.25">
      <c r="A62" s="170">
        <v>61</v>
      </c>
      <c r="B62" s="166" t="s">
        <v>882</v>
      </c>
      <c r="C62" s="166" t="s">
        <v>97</v>
      </c>
      <c r="D62" s="166" t="s">
        <v>173</v>
      </c>
      <c r="E62" s="166" t="s">
        <v>43</v>
      </c>
      <c r="F62" s="166" t="s">
        <v>883</v>
      </c>
      <c r="G62" s="166" t="s">
        <v>960</v>
      </c>
      <c r="H62" s="166" t="s">
        <v>8</v>
      </c>
      <c r="I62" s="166" t="s">
        <v>884</v>
      </c>
      <c r="J62" s="166" t="s">
        <v>9</v>
      </c>
      <c r="K62" s="166" t="s">
        <v>885</v>
      </c>
      <c r="L62" s="166"/>
      <c r="M62" s="166"/>
    </row>
    <row r="63" spans="1:13" x14ac:dyDescent="0.25">
      <c r="A63" s="170">
        <v>62</v>
      </c>
      <c r="B63" s="166" t="s">
        <v>174</v>
      </c>
      <c r="C63" s="166" t="s">
        <v>175</v>
      </c>
      <c r="D63" s="166" t="s">
        <v>0</v>
      </c>
      <c r="E63" s="166" t="s">
        <v>1</v>
      </c>
      <c r="F63" s="166" t="s">
        <v>176</v>
      </c>
      <c r="G63" s="166" t="s">
        <v>1257</v>
      </c>
      <c r="H63" s="166" t="s">
        <v>8</v>
      </c>
      <c r="I63" s="166" t="s">
        <v>177</v>
      </c>
      <c r="J63" s="166" t="s">
        <v>9</v>
      </c>
      <c r="K63" s="166" t="s">
        <v>736</v>
      </c>
      <c r="L63" s="166"/>
      <c r="M63" s="166"/>
    </row>
    <row r="64" spans="1:13" x14ac:dyDescent="0.25">
      <c r="A64" s="170">
        <v>63</v>
      </c>
      <c r="B64" s="166" t="s">
        <v>174</v>
      </c>
      <c r="C64" s="166" t="s">
        <v>175</v>
      </c>
      <c r="D64" s="166" t="s">
        <v>0</v>
      </c>
      <c r="E64" s="166" t="s">
        <v>1</v>
      </c>
      <c r="F64" s="166" t="s">
        <v>472</v>
      </c>
      <c r="G64" s="166" t="s">
        <v>1050</v>
      </c>
      <c r="H64" s="166" t="s">
        <v>473</v>
      </c>
      <c r="I64" s="166" t="s">
        <v>474</v>
      </c>
      <c r="J64" s="166" t="s">
        <v>475</v>
      </c>
      <c r="K64" s="166" t="s">
        <v>737</v>
      </c>
      <c r="L64" s="166"/>
      <c r="M64" s="166"/>
    </row>
    <row r="65" spans="1:13" x14ac:dyDescent="0.25">
      <c r="A65" s="170">
        <v>64</v>
      </c>
      <c r="B65" s="166" t="s">
        <v>179</v>
      </c>
      <c r="C65" s="166" t="s">
        <v>180</v>
      </c>
      <c r="D65" s="166" t="s">
        <v>181</v>
      </c>
      <c r="E65" s="166" t="s">
        <v>43</v>
      </c>
      <c r="F65" s="166" t="s">
        <v>182</v>
      </c>
      <c r="G65" s="166" t="s">
        <v>1136</v>
      </c>
      <c r="H65" s="166" t="s">
        <v>8</v>
      </c>
      <c r="I65" s="166" t="s">
        <v>183</v>
      </c>
      <c r="J65" s="166" t="s">
        <v>9</v>
      </c>
      <c r="K65" s="166" t="s">
        <v>738</v>
      </c>
      <c r="L65" s="166"/>
      <c r="M65" s="166"/>
    </row>
    <row r="66" spans="1:13" x14ac:dyDescent="0.25">
      <c r="A66" s="170">
        <v>65</v>
      </c>
      <c r="B66" s="166" t="s">
        <v>467</v>
      </c>
      <c r="C66" s="166" t="s">
        <v>468</v>
      </c>
      <c r="D66" s="166" t="s">
        <v>0</v>
      </c>
      <c r="E66" s="166" t="s">
        <v>1</v>
      </c>
      <c r="F66" s="166" t="s">
        <v>477</v>
      </c>
      <c r="G66" s="166" t="s">
        <v>1019</v>
      </c>
      <c r="H66" s="166" t="s">
        <v>30</v>
      </c>
      <c r="I66" s="166" t="s">
        <v>478</v>
      </c>
      <c r="J66" s="166" t="s">
        <v>32</v>
      </c>
      <c r="K66" s="166" t="s">
        <v>740</v>
      </c>
      <c r="L66" s="166"/>
      <c r="M66" s="166"/>
    </row>
    <row r="67" spans="1:13" x14ac:dyDescent="0.25">
      <c r="A67" s="170">
        <v>66</v>
      </c>
      <c r="B67" s="166" t="s">
        <v>54</v>
      </c>
      <c r="C67" s="166" t="s">
        <v>55</v>
      </c>
      <c r="D67" s="166" t="s">
        <v>0</v>
      </c>
      <c r="E67" s="166" t="s">
        <v>1</v>
      </c>
      <c r="F67" s="166" t="s">
        <v>480</v>
      </c>
      <c r="G67" s="166" t="s">
        <v>1050</v>
      </c>
      <c r="H67" s="166" t="s">
        <v>473</v>
      </c>
      <c r="I67" s="166" t="s">
        <v>481</v>
      </c>
      <c r="J67" s="166" t="s">
        <v>475</v>
      </c>
      <c r="K67" s="166" t="s">
        <v>744</v>
      </c>
      <c r="L67" s="166"/>
      <c r="M67" s="166"/>
    </row>
    <row r="68" spans="1:13" x14ac:dyDescent="0.25">
      <c r="A68" s="170">
        <v>67</v>
      </c>
      <c r="B68" s="166" t="s">
        <v>206</v>
      </c>
      <c r="C68" s="166" t="s">
        <v>207</v>
      </c>
      <c r="D68" s="166" t="s">
        <v>173</v>
      </c>
      <c r="E68" s="166" t="s">
        <v>43</v>
      </c>
      <c r="F68" s="166" t="s">
        <v>208</v>
      </c>
      <c r="G68" s="166" t="s">
        <v>1019</v>
      </c>
      <c r="H68" s="166" t="s">
        <v>3</v>
      </c>
      <c r="I68" s="166" t="s">
        <v>209</v>
      </c>
      <c r="J68" s="166" t="s">
        <v>53</v>
      </c>
      <c r="K68" s="166" t="s">
        <v>745</v>
      </c>
      <c r="L68" s="166"/>
      <c r="M68" s="166"/>
    </row>
    <row r="69" spans="1:13" x14ac:dyDescent="0.25">
      <c r="A69" s="170">
        <v>68</v>
      </c>
      <c r="B69" s="166" t="s">
        <v>224</v>
      </c>
      <c r="C69" s="166" t="s">
        <v>225</v>
      </c>
      <c r="D69" s="166" t="s">
        <v>0</v>
      </c>
      <c r="E69" s="166" t="s">
        <v>1</v>
      </c>
      <c r="F69" s="166" t="s">
        <v>226</v>
      </c>
      <c r="G69" s="166" t="s">
        <v>1019</v>
      </c>
      <c r="H69" s="166" t="s">
        <v>3</v>
      </c>
      <c r="I69" s="166" t="s">
        <v>227</v>
      </c>
      <c r="J69" s="166" t="s">
        <v>53</v>
      </c>
      <c r="K69" s="166" t="s">
        <v>748</v>
      </c>
      <c r="L69" s="166"/>
      <c r="M69" s="166"/>
    </row>
    <row r="70" spans="1:13" x14ac:dyDescent="0.25">
      <c r="A70" s="170">
        <v>69</v>
      </c>
      <c r="B70" s="166" t="s">
        <v>54</v>
      </c>
      <c r="C70" s="166" t="s">
        <v>55</v>
      </c>
      <c r="D70" s="166" t="s">
        <v>0</v>
      </c>
      <c r="E70" s="166" t="s">
        <v>1</v>
      </c>
      <c r="F70" s="166" t="s">
        <v>229</v>
      </c>
      <c r="G70" s="166" t="s">
        <v>1019</v>
      </c>
      <c r="H70" s="166" t="s">
        <v>3</v>
      </c>
      <c r="I70" s="166" t="s">
        <v>230</v>
      </c>
      <c r="J70" s="166" t="s">
        <v>53</v>
      </c>
      <c r="K70" s="166" t="s">
        <v>749</v>
      </c>
      <c r="L70" s="166"/>
      <c r="M70" s="166"/>
    </row>
    <row r="71" spans="1:13" x14ac:dyDescent="0.25">
      <c r="A71" s="170">
        <v>70</v>
      </c>
      <c r="B71" s="166" t="s">
        <v>232</v>
      </c>
      <c r="C71" s="166" t="s">
        <v>233</v>
      </c>
      <c r="D71" s="166" t="s">
        <v>234</v>
      </c>
      <c r="E71" s="166" t="s">
        <v>1</v>
      </c>
      <c r="F71" s="166" t="s">
        <v>235</v>
      </c>
      <c r="G71" s="166" t="s">
        <v>666</v>
      </c>
      <c r="H71" s="166" t="s">
        <v>3</v>
      </c>
      <c r="I71" s="166" t="s">
        <v>236</v>
      </c>
      <c r="J71" s="166" t="s">
        <v>53</v>
      </c>
      <c r="K71" s="166" t="s">
        <v>750</v>
      </c>
      <c r="L71" s="166"/>
      <c r="M71" s="166"/>
    </row>
    <row r="72" spans="1:13" x14ac:dyDescent="0.25">
      <c r="A72" s="170">
        <v>71</v>
      </c>
      <c r="B72" s="166" t="s">
        <v>278</v>
      </c>
      <c r="C72" s="166" t="s">
        <v>279</v>
      </c>
      <c r="D72" s="166" t="s">
        <v>66</v>
      </c>
      <c r="E72" s="166" t="s">
        <v>1</v>
      </c>
      <c r="F72" s="166" t="s">
        <v>280</v>
      </c>
      <c r="G72" s="166" t="s">
        <v>1019</v>
      </c>
      <c r="H72" s="166" t="s">
        <v>3</v>
      </c>
      <c r="I72" s="166" t="s">
        <v>281</v>
      </c>
      <c r="J72" s="166" t="s">
        <v>53</v>
      </c>
      <c r="K72" s="166" t="s">
        <v>756</v>
      </c>
      <c r="L72" s="166"/>
      <c r="M72" s="166"/>
    </row>
  </sheetData>
  <sortState ref="A2:K73">
    <sortCondition ref="A10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55" zoomScaleNormal="100" workbookViewId="0">
      <selection activeCell="D84" sqref="D84"/>
    </sheetView>
  </sheetViews>
  <sheetFormatPr defaultRowHeight="15" x14ac:dyDescent="0.25"/>
  <cols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3" s="164" customFormat="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4" t="s">
        <v>1072</v>
      </c>
      <c r="C2" s="164" t="s">
        <v>1073</v>
      </c>
      <c r="D2" s="164" t="s">
        <v>122</v>
      </c>
      <c r="E2" s="164" t="s">
        <v>43</v>
      </c>
      <c r="F2" s="164" t="s">
        <v>221</v>
      </c>
      <c r="G2" s="164" t="s">
        <v>1131</v>
      </c>
      <c r="H2" s="164" t="s">
        <v>3</v>
      </c>
      <c r="I2" s="164" t="s">
        <v>222</v>
      </c>
      <c r="J2" s="164" t="s">
        <v>53</v>
      </c>
      <c r="K2" s="164" t="s">
        <v>1074</v>
      </c>
      <c r="L2" s="164"/>
      <c r="M2" s="164"/>
    </row>
    <row r="3" spans="1:13" x14ac:dyDescent="0.25">
      <c r="A3" s="164">
        <v>2</v>
      </c>
      <c r="B3" s="164" t="s">
        <v>1146</v>
      </c>
      <c r="C3" s="164" t="s">
        <v>1147</v>
      </c>
      <c r="D3" s="164" t="s">
        <v>1142</v>
      </c>
      <c r="E3" s="164" t="s">
        <v>1</v>
      </c>
      <c r="F3" s="164" t="s">
        <v>1148</v>
      </c>
      <c r="G3" s="164" t="s">
        <v>1136</v>
      </c>
      <c r="H3" s="164" t="s">
        <v>1013</v>
      </c>
      <c r="I3" s="164" t="s">
        <v>1149</v>
      </c>
      <c r="J3" s="164" t="s">
        <v>960</v>
      </c>
      <c r="K3" s="164" t="s">
        <v>1150</v>
      </c>
      <c r="L3" s="164"/>
      <c r="M3" s="164"/>
    </row>
    <row r="4" spans="1:13" x14ac:dyDescent="0.25">
      <c r="A4" s="164">
        <v>3</v>
      </c>
      <c r="B4" s="164" t="s">
        <v>196</v>
      </c>
      <c r="C4" s="164" t="s">
        <v>104</v>
      </c>
      <c r="D4" s="164" t="s">
        <v>197</v>
      </c>
      <c r="E4" s="164" t="s">
        <v>198</v>
      </c>
      <c r="F4" s="164" t="s">
        <v>1168</v>
      </c>
      <c r="G4" s="164" t="s">
        <v>1136</v>
      </c>
      <c r="H4" s="164" t="s">
        <v>1013</v>
      </c>
      <c r="I4" s="164" t="s">
        <v>1169</v>
      </c>
      <c r="J4" s="164" t="s">
        <v>960</v>
      </c>
      <c r="K4" s="164" t="s">
        <v>1170</v>
      </c>
      <c r="L4" s="164"/>
      <c r="M4" s="164"/>
    </row>
    <row r="5" spans="1:13" x14ac:dyDescent="0.25">
      <c r="A5" s="164">
        <v>4</v>
      </c>
      <c r="B5" s="164" t="s">
        <v>196</v>
      </c>
      <c r="C5" s="164" t="s">
        <v>104</v>
      </c>
      <c r="D5" s="164" t="s">
        <v>197</v>
      </c>
      <c r="E5" s="164" t="s">
        <v>198</v>
      </c>
      <c r="F5" s="164" t="s">
        <v>1107</v>
      </c>
      <c r="G5" s="164" t="s">
        <v>1136</v>
      </c>
      <c r="H5" s="164" t="s">
        <v>1013</v>
      </c>
      <c r="I5" s="164" t="s">
        <v>1108</v>
      </c>
      <c r="J5" s="164" t="s">
        <v>960</v>
      </c>
      <c r="K5" s="164" t="s">
        <v>1109</v>
      </c>
      <c r="L5" s="164"/>
      <c r="M5" s="164"/>
    </row>
    <row r="6" spans="1:13" x14ac:dyDescent="0.25">
      <c r="A6" s="164">
        <v>5</v>
      </c>
      <c r="B6" s="164" t="s">
        <v>355</v>
      </c>
      <c r="C6" s="164" t="s">
        <v>356</v>
      </c>
      <c r="D6" s="164" t="s">
        <v>0</v>
      </c>
      <c r="E6" s="164" t="s">
        <v>1</v>
      </c>
      <c r="F6" s="164" t="s">
        <v>357</v>
      </c>
      <c r="G6" s="164" t="s">
        <v>1019</v>
      </c>
      <c r="H6" s="164" t="s">
        <v>294</v>
      </c>
      <c r="I6" s="164" t="s">
        <v>358</v>
      </c>
      <c r="J6" s="164" t="s">
        <v>289</v>
      </c>
      <c r="K6" s="164" t="s">
        <v>690</v>
      </c>
      <c r="L6" s="164"/>
      <c r="M6" s="164"/>
    </row>
    <row r="7" spans="1:13" x14ac:dyDescent="0.25">
      <c r="A7" s="164">
        <v>6</v>
      </c>
      <c r="B7" s="164" t="s">
        <v>120</v>
      </c>
      <c r="C7" s="164" t="s">
        <v>121</v>
      </c>
      <c r="D7" s="164" t="s">
        <v>122</v>
      </c>
      <c r="E7" s="164" t="s">
        <v>43</v>
      </c>
      <c r="F7" s="164" t="s">
        <v>123</v>
      </c>
      <c r="G7" s="164" t="s">
        <v>1019</v>
      </c>
      <c r="H7" s="164" t="s">
        <v>3</v>
      </c>
      <c r="I7" s="164" t="s">
        <v>124</v>
      </c>
      <c r="J7" s="164" t="s">
        <v>125</v>
      </c>
      <c r="K7" s="164" t="s">
        <v>728</v>
      </c>
      <c r="L7" s="164"/>
      <c r="M7" s="164"/>
    </row>
    <row r="8" spans="1:13" x14ac:dyDescent="0.25">
      <c r="A8" s="164">
        <v>7</v>
      </c>
      <c r="B8" s="164" t="s">
        <v>425</v>
      </c>
      <c r="C8" s="164" t="s">
        <v>426</v>
      </c>
      <c r="D8" s="164" t="s">
        <v>427</v>
      </c>
      <c r="E8" s="164" t="s">
        <v>28</v>
      </c>
      <c r="F8" s="164" t="s">
        <v>428</v>
      </c>
      <c r="G8" s="164" t="s">
        <v>1019</v>
      </c>
      <c r="H8" s="164" t="s">
        <v>287</v>
      </c>
      <c r="I8" s="164" t="s">
        <v>429</v>
      </c>
      <c r="J8" s="164" t="s">
        <v>289</v>
      </c>
      <c r="K8" s="164" t="s">
        <v>659</v>
      </c>
      <c r="L8" s="164"/>
      <c r="M8" s="164"/>
    </row>
    <row r="9" spans="1:13" x14ac:dyDescent="0.25">
      <c r="A9" s="164">
        <v>8</v>
      </c>
      <c r="B9" s="164" t="s">
        <v>1110</v>
      </c>
      <c r="C9" s="164" t="s">
        <v>408</v>
      </c>
      <c r="D9" s="164" t="s">
        <v>1111</v>
      </c>
      <c r="E9" s="164" t="s">
        <v>912</v>
      </c>
      <c r="F9" s="164" t="s">
        <v>1112</v>
      </c>
      <c r="G9" s="164" t="s">
        <v>1136</v>
      </c>
      <c r="H9" s="164" t="s">
        <v>1013</v>
      </c>
      <c r="I9" s="164" t="s">
        <v>1113</v>
      </c>
      <c r="J9" s="164" t="s">
        <v>960</v>
      </c>
      <c r="K9" s="164" t="s">
        <v>1114</v>
      </c>
      <c r="L9" s="164"/>
      <c r="M9" s="164"/>
    </row>
    <row r="10" spans="1:13" x14ac:dyDescent="0.25">
      <c r="A10" s="164">
        <v>9</v>
      </c>
      <c r="B10" s="164" t="s">
        <v>766</v>
      </c>
      <c r="C10" s="164" t="s">
        <v>767</v>
      </c>
      <c r="D10" s="164" t="s">
        <v>577</v>
      </c>
      <c r="E10" s="164" t="s">
        <v>7</v>
      </c>
      <c r="F10" s="164" t="s">
        <v>1040</v>
      </c>
      <c r="G10" s="164" t="s">
        <v>1050</v>
      </c>
      <c r="H10" s="164" t="s">
        <v>781</v>
      </c>
      <c r="I10" s="164" t="s">
        <v>1042</v>
      </c>
      <c r="J10" s="164" t="s">
        <v>1043</v>
      </c>
      <c r="K10" s="164" t="s">
        <v>1044</v>
      </c>
      <c r="L10" s="164"/>
      <c r="M10" s="164"/>
    </row>
    <row r="11" spans="1:13" x14ac:dyDescent="0.25">
      <c r="A11" s="164">
        <v>10</v>
      </c>
      <c r="B11" s="164" t="s">
        <v>766</v>
      </c>
      <c r="C11" s="164" t="s">
        <v>767</v>
      </c>
      <c r="D11" s="164" t="s">
        <v>577</v>
      </c>
      <c r="E11" s="164" t="s">
        <v>7</v>
      </c>
      <c r="F11" s="164" t="s">
        <v>768</v>
      </c>
      <c r="G11" s="164" t="s">
        <v>960</v>
      </c>
      <c r="H11" s="164" t="s">
        <v>8</v>
      </c>
      <c r="I11" s="164" t="s">
        <v>769</v>
      </c>
      <c r="J11" s="164" t="s">
        <v>9</v>
      </c>
      <c r="K11" s="164" t="s">
        <v>770</v>
      </c>
      <c r="L11" s="164"/>
      <c r="M11" s="164"/>
    </row>
    <row r="12" spans="1:13" x14ac:dyDescent="0.25">
      <c r="A12" s="164">
        <v>11</v>
      </c>
      <c r="B12" s="164" t="s">
        <v>54</v>
      </c>
      <c r="C12" s="164" t="s">
        <v>55</v>
      </c>
      <c r="D12" s="164" t="s">
        <v>0</v>
      </c>
      <c r="E12" s="164" t="s">
        <v>1</v>
      </c>
      <c r="F12" s="164" t="s">
        <v>480</v>
      </c>
      <c r="G12" s="164" t="s">
        <v>1050</v>
      </c>
      <c r="H12" s="164" t="s">
        <v>473</v>
      </c>
      <c r="I12" s="164" t="s">
        <v>481</v>
      </c>
      <c r="J12" s="164" t="s">
        <v>475</v>
      </c>
      <c r="K12" s="164" t="s">
        <v>744</v>
      </c>
      <c r="L12" s="164"/>
      <c r="M12" s="164"/>
    </row>
    <row r="13" spans="1:13" x14ac:dyDescent="0.25">
      <c r="A13" s="164">
        <v>12</v>
      </c>
      <c r="B13" s="164" t="s">
        <v>54</v>
      </c>
      <c r="C13" s="164" t="s">
        <v>55</v>
      </c>
      <c r="D13" s="164" t="s">
        <v>0</v>
      </c>
      <c r="E13" s="164" t="s">
        <v>1</v>
      </c>
      <c r="F13" s="164" t="s">
        <v>56</v>
      </c>
      <c r="G13" s="164" t="s">
        <v>1257</v>
      </c>
      <c r="H13" s="164" t="s">
        <v>5</v>
      </c>
      <c r="I13" s="164" t="s">
        <v>57</v>
      </c>
      <c r="J13" s="164" t="s">
        <v>6</v>
      </c>
      <c r="K13" s="164" t="s">
        <v>717</v>
      </c>
      <c r="L13" s="164"/>
      <c r="M13" s="164"/>
    </row>
    <row r="14" spans="1:13" x14ac:dyDescent="0.25">
      <c r="A14" s="164">
        <v>13</v>
      </c>
      <c r="B14" s="164" t="s">
        <v>54</v>
      </c>
      <c r="C14" s="164" t="s">
        <v>55</v>
      </c>
      <c r="D14" s="164" t="s">
        <v>0</v>
      </c>
      <c r="E14" s="164" t="s">
        <v>1</v>
      </c>
      <c r="F14" s="164" t="s">
        <v>229</v>
      </c>
      <c r="G14" s="164" t="s">
        <v>1019</v>
      </c>
      <c r="H14" s="164" t="s">
        <v>3</v>
      </c>
      <c r="I14" s="164" t="s">
        <v>230</v>
      </c>
      <c r="J14" s="164" t="s">
        <v>53</v>
      </c>
      <c r="K14" s="164" t="s">
        <v>749</v>
      </c>
      <c r="L14" s="164"/>
      <c r="M14" s="164"/>
    </row>
    <row r="15" spans="1:13" x14ac:dyDescent="0.25">
      <c r="A15" s="164">
        <v>14</v>
      </c>
      <c r="B15" s="164" t="s">
        <v>443</v>
      </c>
      <c r="C15" s="164" t="s">
        <v>444</v>
      </c>
      <c r="D15" s="164" t="s">
        <v>0</v>
      </c>
      <c r="E15" s="164" t="s">
        <v>1</v>
      </c>
      <c r="F15" s="164" t="s">
        <v>445</v>
      </c>
      <c r="G15" s="164" t="s">
        <v>1257</v>
      </c>
      <c r="H15" s="164" t="s">
        <v>5</v>
      </c>
      <c r="I15" s="164" t="s">
        <v>446</v>
      </c>
      <c r="J15" s="164" t="s">
        <v>6</v>
      </c>
      <c r="K15" s="164" t="s">
        <v>708</v>
      </c>
      <c r="L15" s="164"/>
      <c r="M15" s="164"/>
    </row>
    <row r="16" spans="1:13" x14ac:dyDescent="0.25">
      <c r="A16" s="164">
        <v>15</v>
      </c>
      <c r="B16" s="164" t="s">
        <v>1181</v>
      </c>
      <c r="C16" s="164" t="s">
        <v>1182</v>
      </c>
      <c r="D16" s="164" t="s">
        <v>1183</v>
      </c>
      <c r="E16" s="164" t="s">
        <v>48</v>
      </c>
      <c r="F16" s="164" t="s">
        <v>1184</v>
      </c>
      <c r="G16" s="164" t="s">
        <v>1136</v>
      </c>
      <c r="H16" s="164" t="s">
        <v>1013</v>
      </c>
      <c r="I16" s="164" t="s">
        <v>1185</v>
      </c>
      <c r="J16" s="164" t="s">
        <v>960</v>
      </c>
      <c r="K16" s="164" t="s">
        <v>1186</v>
      </c>
      <c r="L16" s="164"/>
      <c r="M16" s="164"/>
    </row>
    <row r="17" spans="1:13" x14ac:dyDescent="0.25">
      <c r="A17" s="164">
        <v>16</v>
      </c>
      <c r="B17" s="164" t="s">
        <v>1194</v>
      </c>
      <c r="C17" s="164" t="s">
        <v>1195</v>
      </c>
      <c r="D17" s="164" t="s">
        <v>1196</v>
      </c>
      <c r="E17" s="164" t="s">
        <v>28</v>
      </c>
      <c r="F17" s="164" t="s">
        <v>1197</v>
      </c>
      <c r="G17" s="164" t="s">
        <v>1257</v>
      </c>
      <c r="H17" s="164" t="s">
        <v>1013</v>
      </c>
      <c r="I17" s="164" t="s">
        <v>1198</v>
      </c>
      <c r="J17" s="164" t="s">
        <v>960</v>
      </c>
      <c r="K17" s="164" t="s">
        <v>1214</v>
      </c>
      <c r="L17" s="164"/>
      <c r="M17" s="164"/>
    </row>
    <row r="18" spans="1:13" x14ac:dyDescent="0.25">
      <c r="A18" s="164">
        <v>17</v>
      </c>
      <c r="B18" s="164" t="s">
        <v>590</v>
      </c>
      <c r="C18" s="164" t="s">
        <v>591</v>
      </c>
      <c r="D18" s="164" t="s">
        <v>592</v>
      </c>
      <c r="E18" s="164" t="s">
        <v>43</v>
      </c>
      <c r="F18" s="164" t="s">
        <v>593</v>
      </c>
      <c r="G18" s="164" t="s">
        <v>1131</v>
      </c>
      <c r="H18" s="164" t="s">
        <v>30</v>
      </c>
      <c r="I18" s="164" t="s">
        <v>594</v>
      </c>
      <c r="J18" s="164" t="s">
        <v>32</v>
      </c>
      <c r="K18" s="164" t="s">
        <v>669</v>
      </c>
      <c r="L18" s="164"/>
      <c r="M18" s="164"/>
    </row>
    <row r="19" spans="1:13" x14ac:dyDescent="0.25">
      <c r="A19" s="164">
        <v>18</v>
      </c>
      <c r="B19" s="164" t="s">
        <v>291</v>
      </c>
      <c r="C19" s="164" t="s">
        <v>292</v>
      </c>
      <c r="D19" s="164" t="s">
        <v>0</v>
      </c>
      <c r="E19" s="164" t="s">
        <v>1</v>
      </c>
      <c r="F19" s="164" t="s">
        <v>293</v>
      </c>
      <c r="G19" s="164" t="s">
        <v>1019</v>
      </c>
      <c r="H19" s="164" t="s">
        <v>294</v>
      </c>
      <c r="I19" s="164" t="s">
        <v>295</v>
      </c>
      <c r="J19" s="164" t="s">
        <v>289</v>
      </c>
      <c r="K19" s="164" t="s">
        <v>679</v>
      </c>
      <c r="L19" s="164"/>
      <c r="M19" s="164"/>
    </row>
    <row r="20" spans="1:13" x14ac:dyDescent="0.25">
      <c r="A20" s="164">
        <v>19</v>
      </c>
      <c r="B20" s="164" t="s">
        <v>1176</v>
      </c>
      <c r="C20" s="164" t="s">
        <v>1177</v>
      </c>
      <c r="D20" s="164" t="s">
        <v>173</v>
      </c>
      <c r="E20" s="164" t="s">
        <v>43</v>
      </c>
      <c r="F20" s="164" t="s">
        <v>1178</v>
      </c>
      <c r="G20" s="164" t="s">
        <v>1136</v>
      </c>
      <c r="H20" s="164" t="s">
        <v>1013</v>
      </c>
      <c r="I20" s="164" t="s">
        <v>1179</v>
      </c>
      <c r="J20" s="164" t="s">
        <v>960</v>
      </c>
      <c r="K20" s="164" t="s">
        <v>1180</v>
      </c>
      <c r="L20" s="164"/>
      <c r="M20" s="164"/>
    </row>
    <row r="21" spans="1:13" x14ac:dyDescent="0.25">
      <c r="A21" s="164">
        <v>20</v>
      </c>
      <c r="B21" s="164" t="s">
        <v>566</v>
      </c>
      <c r="C21" s="164" t="s">
        <v>556</v>
      </c>
      <c r="D21" s="164" t="s">
        <v>0</v>
      </c>
      <c r="E21" s="164" t="s">
        <v>1</v>
      </c>
      <c r="F21" s="164" t="s">
        <v>557</v>
      </c>
      <c r="G21" s="164" t="s">
        <v>1019</v>
      </c>
      <c r="H21" s="164" t="s">
        <v>287</v>
      </c>
      <c r="I21" s="164" t="s">
        <v>558</v>
      </c>
      <c r="J21" s="164" t="s">
        <v>289</v>
      </c>
      <c r="K21" s="164" t="s">
        <v>673</v>
      </c>
      <c r="L21" s="164"/>
      <c r="M21" s="164"/>
    </row>
    <row r="22" spans="1:13" x14ac:dyDescent="0.25">
      <c r="A22" s="164">
        <v>21</v>
      </c>
      <c r="B22" s="164" t="s">
        <v>64</v>
      </c>
      <c r="C22" s="164" t="s">
        <v>65</v>
      </c>
      <c r="D22" s="164" t="s">
        <v>66</v>
      </c>
      <c r="E22" s="164" t="s">
        <v>1</v>
      </c>
      <c r="F22" s="164" t="s">
        <v>67</v>
      </c>
      <c r="G22" s="164" t="s">
        <v>1019</v>
      </c>
      <c r="H22" s="164" t="s">
        <v>30</v>
      </c>
      <c r="I22" s="164" t="s">
        <v>68</v>
      </c>
      <c r="J22" s="164" t="s">
        <v>32</v>
      </c>
      <c r="K22" s="164" t="s">
        <v>959</v>
      </c>
      <c r="L22" s="164"/>
      <c r="M22" s="164"/>
    </row>
    <row r="23" spans="1:13" x14ac:dyDescent="0.25">
      <c r="A23" s="164">
        <v>22</v>
      </c>
      <c r="B23" s="164" t="s">
        <v>50</v>
      </c>
      <c r="C23" s="164" t="s">
        <v>51</v>
      </c>
      <c r="D23" s="164" t="s">
        <v>52</v>
      </c>
      <c r="E23" s="164" t="s">
        <v>43</v>
      </c>
      <c r="F23" s="164" t="s">
        <v>94</v>
      </c>
      <c r="G23" s="164" t="s">
        <v>1136</v>
      </c>
      <c r="H23" s="164" t="s">
        <v>5</v>
      </c>
      <c r="I23" s="164" t="s">
        <v>95</v>
      </c>
      <c r="J23" s="164" t="s">
        <v>6</v>
      </c>
      <c r="K23" s="164" t="s">
        <v>724</v>
      </c>
      <c r="L23" s="164"/>
      <c r="M23" s="164"/>
    </row>
    <row r="24" spans="1:13" x14ac:dyDescent="0.25">
      <c r="A24" s="164">
        <v>23</v>
      </c>
      <c r="B24" s="164" t="s">
        <v>50</v>
      </c>
      <c r="C24" s="164" t="s">
        <v>51</v>
      </c>
      <c r="D24" s="164" t="s">
        <v>52</v>
      </c>
      <c r="E24" s="164" t="s">
        <v>43</v>
      </c>
      <c r="F24" s="164" t="s">
        <v>1085</v>
      </c>
      <c r="G24" s="164" t="s">
        <v>1136</v>
      </c>
      <c r="H24" s="164" t="s">
        <v>1013</v>
      </c>
      <c r="I24" s="164" t="s">
        <v>1086</v>
      </c>
      <c r="J24" s="164" t="s">
        <v>960</v>
      </c>
      <c r="K24" s="164" t="s">
        <v>1087</v>
      </c>
      <c r="L24" s="164"/>
      <c r="M24" s="164"/>
    </row>
    <row r="25" spans="1:13" x14ac:dyDescent="0.25">
      <c r="A25" s="164">
        <v>24</v>
      </c>
      <c r="B25" s="164" t="s">
        <v>50</v>
      </c>
      <c r="C25" s="164" t="s">
        <v>51</v>
      </c>
      <c r="D25" s="164" t="s">
        <v>52</v>
      </c>
      <c r="E25" s="164" t="s">
        <v>43</v>
      </c>
      <c r="F25" s="164" t="s">
        <v>246</v>
      </c>
      <c r="G25" s="164" t="s">
        <v>1019</v>
      </c>
      <c r="H25" s="164" t="s">
        <v>3</v>
      </c>
      <c r="I25" s="164" t="s">
        <v>247</v>
      </c>
      <c r="J25" s="164" t="s">
        <v>125</v>
      </c>
      <c r="K25" s="164" t="s">
        <v>1127</v>
      </c>
      <c r="L25" s="164"/>
      <c r="M25" s="164"/>
    </row>
    <row r="26" spans="1:13" x14ac:dyDescent="0.25">
      <c r="A26" s="164">
        <v>25</v>
      </c>
      <c r="B26" s="165" t="s">
        <v>1467</v>
      </c>
      <c r="C26" s="165" t="s">
        <v>378</v>
      </c>
      <c r="D26" s="165"/>
      <c r="E26" s="165"/>
      <c r="F26" s="165" t="s">
        <v>540</v>
      </c>
      <c r="G26" s="165" t="s">
        <v>1019</v>
      </c>
      <c r="H26" s="165" t="s">
        <v>294</v>
      </c>
      <c r="I26" s="165" t="s">
        <v>541</v>
      </c>
      <c r="J26" s="165" t="s">
        <v>289</v>
      </c>
      <c r="K26" s="165" t="s">
        <v>677</v>
      </c>
      <c r="L26" s="164"/>
      <c r="M26" s="164"/>
    </row>
    <row r="27" spans="1:13" x14ac:dyDescent="0.25">
      <c r="A27" s="164">
        <v>26</v>
      </c>
      <c r="B27" s="164" t="s">
        <v>242</v>
      </c>
      <c r="C27" s="164" t="s">
        <v>243</v>
      </c>
      <c r="D27" s="164" t="s">
        <v>957</v>
      </c>
      <c r="E27" s="164" t="s">
        <v>43</v>
      </c>
      <c r="F27" s="164" t="s">
        <v>244</v>
      </c>
      <c r="G27" s="164" t="s">
        <v>1019</v>
      </c>
      <c r="H27" s="164" t="s">
        <v>3</v>
      </c>
      <c r="I27" s="164" t="s">
        <v>245</v>
      </c>
      <c r="J27" s="164" t="s">
        <v>125</v>
      </c>
      <c r="K27" s="164" t="s">
        <v>958</v>
      </c>
      <c r="L27" s="164"/>
      <c r="M27" s="164"/>
    </row>
    <row r="28" spans="1:13" x14ac:dyDescent="0.25">
      <c r="A28" s="164">
        <v>27</v>
      </c>
      <c r="B28" s="164" t="s">
        <v>273</v>
      </c>
      <c r="C28" s="164" t="s">
        <v>274</v>
      </c>
      <c r="D28" s="164" t="s">
        <v>0</v>
      </c>
      <c r="E28" s="164" t="s">
        <v>1</v>
      </c>
      <c r="F28" s="164" t="s">
        <v>275</v>
      </c>
      <c r="G28" s="164" t="s">
        <v>1019</v>
      </c>
      <c r="H28" s="164" t="s">
        <v>3</v>
      </c>
      <c r="I28" s="164" t="s">
        <v>276</v>
      </c>
      <c r="J28" s="164" t="s">
        <v>53</v>
      </c>
      <c r="K28" s="164" t="s">
        <v>1069</v>
      </c>
      <c r="L28" s="164"/>
      <c r="M28" s="164"/>
    </row>
    <row r="29" spans="1:13" x14ac:dyDescent="0.25">
      <c r="A29" s="164">
        <v>28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  <c r="L29" s="164"/>
      <c r="M29" s="164"/>
    </row>
    <row r="30" spans="1:13" x14ac:dyDescent="0.25">
      <c r="A30" s="164">
        <v>29</v>
      </c>
      <c r="B30" s="164" t="s">
        <v>102</v>
      </c>
      <c r="C30" s="164" t="s">
        <v>141</v>
      </c>
      <c r="D30" s="164" t="s">
        <v>42</v>
      </c>
      <c r="E30" s="164" t="s">
        <v>43</v>
      </c>
      <c r="F30" s="164" t="s">
        <v>142</v>
      </c>
      <c r="G30" s="164" t="s">
        <v>1019</v>
      </c>
      <c r="H30" s="164" t="s">
        <v>3</v>
      </c>
      <c r="I30" s="164" t="s">
        <v>143</v>
      </c>
      <c r="J30" s="164" t="s">
        <v>53</v>
      </c>
      <c r="K30" s="164" t="s">
        <v>1070</v>
      </c>
      <c r="L30" s="164"/>
      <c r="M30" s="164"/>
    </row>
    <row r="31" spans="1:13" x14ac:dyDescent="0.25">
      <c r="A31" s="164">
        <v>30</v>
      </c>
      <c r="B31" s="164" t="s">
        <v>137</v>
      </c>
      <c r="C31" s="164" t="s">
        <v>138</v>
      </c>
      <c r="D31" s="164" t="s">
        <v>0</v>
      </c>
      <c r="E31" s="164" t="s">
        <v>1</v>
      </c>
      <c r="F31" s="164" t="s">
        <v>139</v>
      </c>
      <c r="G31" s="164" t="s">
        <v>1019</v>
      </c>
      <c r="H31" s="164" t="s">
        <v>3</v>
      </c>
      <c r="I31" s="164" t="s">
        <v>140</v>
      </c>
      <c r="J31" s="164" t="s">
        <v>53</v>
      </c>
      <c r="K31" s="164" t="s">
        <v>699</v>
      </c>
      <c r="L31" s="164"/>
      <c r="M31" s="164"/>
    </row>
    <row r="32" spans="1:13" x14ac:dyDescent="0.25">
      <c r="A32" s="164">
        <v>31</v>
      </c>
      <c r="B32" s="164" t="s">
        <v>71</v>
      </c>
      <c r="C32" s="164" t="s">
        <v>72</v>
      </c>
      <c r="D32" s="164" t="s">
        <v>73</v>
      </c>
      <c r="E32" s="164" t="s">
        <v>28</v>
      </c>
      <c r="F32" s="164" t="s">
        <v>74</v>
      </c>
      <c r="G32" s="164" t="s">
        <v>1019</v>
      </c>
      <c r="H32" s="164" t="s">
        <v>30</v>
      </c>
      <c r="I32" s="164" t="s">
        <v>75</v>
      </c>
      <c r="J32" s="164" t="s">
        <v>32</v>
      </c>
      <c r="K32" s="164" t="s">
        <v>1058</v>
      </c>
      <c r="L32" s="164"/>
      <c r="M32" s="164"/>
    </row>
    <row r="33" spans="1:13" x14ac:dyDescent="0.25">
      <c r="A33" s="164">
        <v>32</v>
      </c>
      <c r="B33" s="164" t="s">
        <v>803</v>
      </c>
      <c r="C33" s="164" t="s">
        <v>804</v>
      </c>
      <c r="D33" s="164" t="s">
        <v>17</v>
      </c>
      <c r="E33" s="164" t="s">
        <v>7</v>
      </c>
      <c r="F33" s="164" t="s">
        <v>805</v>
      </c>
      <c r="G33" s="164" t="s">
        <v>1136</v>
      </c>
      <c r="H33" s="164" t="s">
        <v>5</v>
      </c>
      <c r="I33" s="164" t="s">
        <v>806</v>
      </c>
      <c r="J33" s="164" t="s">
        <v>6</v>
      </c>
      <c r="K33" s="164" t="s">
        <v>996</v>
      </c>
      <c r="L33" s="164"/>
      <c r="M33" s="164"/>
    </row>
    <row r="34" spans="1:13" x14ac:dyDescent="0.25">
      <c r="A34" s="164">
        <v>33</v>
      </c>
      <c r="B34" s="164" t="s">
        <v>803</v>
      </c>
      <c r="C34" s="164" t="s">
        <v>804</v>
      </c>
      <c r="D34" s="164" t="s">
        <v>17</v>
      </c>
      <c r="E34" s="164" t="s">
        <v>7</v>
      </c>
      <c r="F34" s="164" t="s">
        <v>1121</v>
      </c>
      <c r="G34" s="164" t="s">
        <v>1136</v>
      </c>
      <c r="H34" s="164" t="s">
        <v>1013</v>
      </c>
      <c r="I34" s="164" t="s">
        <v>1122</v>
      </c>
      <c r="J34" s="164" t="s">
        <v>960</v>
      </c>
      <c r="K34" s="164" t="s">
        <v>1465</v>
      </c>
      <c r="L34" s="164"/>
      <c r="M34" s="164"/>
    </row>
    <row r="35" spans="1:13" x14ac:dyDescent="0.25">
      <c r="A35" s="164">
        <v>34</v>
      </c>
      <c r="B35" s="164" t="s">
        <v>431</v>
      </c>
      <c r="C35" s="164" t="s">
        <v>172</v>
      </c>
      <c r="D35" s="164" t="s">
        <v>432</v>
      </c>
      <c r="E35" s="164" t="s">
        <v>28</v>
      </c>
      <c r="F35" s="164" t="s">
        <v>433</v>
      </c>
      <c r="G35" s="164" t="s">
        <v>1019</v>
      </c>
      <c r="H35" s="164" t="s">
        <v>294</v>
      </c>
      <c r="I35" s="164" t="s">
        <v>434</v>
      </c>
      <c r="J35" s="164" t="s">
        <v>289</v>
      </c>
      <c r="K35" s="164" t="s">
        <v>704</v>
      </c>
      <c r="L35" s="164"/>
      <c r="M35" s="164"/>
    </row>
    <row r="36" spans="1:13" x14ac:dyDescent="0.25">
      <c r="A36" s="164">
        <v>35</v>
      </c>
      <c r="B36" s="164" t="s">
        <v>797</v>
      </c>
      <c r="C36" s="164" t="s">
        <v>798</v>
      </c>
      <c r="D36" s="164" t="s">
        <v>799</v>
      </c>
      <c r="E36" s="164" t="s">
        <v>1</v>
      </c>
      <c r="F36" s="164" t="s">
        <v>800</v>
      </c>
      <c r="G36" s="164" t="s">
        <v>1257</v>
      </c>
      <c r="H36" s="164" t="s">
        <v>8</v>
      </c>
      <c r="I36" s="164" t="s">
        <v>801</v>
      </c>
      <c r="J36" s="164" t="s">
        <v>9</v>
      </c>
      <c r="K36" s="164" t="s">
        <v>802</v>
      </c>
      <c r="L36" s="164"/>
      <c r="M36" s="164"/>
    </row>
    <row r="37" spans="1:13" x14ac:dyDescent="0.25">
      <c r="A37" s="164">
        <v>36</v>
      </c>
      <c r="B37" s="164" t="s">
        <v>117</v>
      </c>
      <c r="C37" s="164" t="s">
        <v>1210</v>
      </c>
      <c r="D37" s="164" t="s">
        <v>648</v>
      </c>
      <c r="E37" s="164" t="s">
        <v>1</v>
      </c>
      <c r="F37" s="164" t="s">
        <v>1211</v>
      </c>
      <c r="G37" s="164" t="s">
        <v>1019</v>
      </c>
      <c r="H37" s="164" t="s">
        <v>3</v>
      </c>
      <c r="I37" s="164" t="s">
        <v>1212</v>
      </c>
      <c r="J37" s="164" t="s">
        <v>53</v>
      </c>
      <c r="K37" s="164" t="s">
        <v>1213</v>
      </c>
      <c r="L37" s="164"/>
      <c r="M37" s="164"/>
    </row>
    <row r="38" spans="1:13" x14ac:dyDescent="0.25">
      <c r="A38" s="164">
        <v>37</v>
      </c>
      <c r="B38" s="164" t="s">
        <v>278</v>
      </c>
      <c r="C38" s="164" t="s">
        <v>279</v>
      </c>
      <c r="D38" s="164" t="s">
        <v>66</v>
      </c>
      <c r="E38" s="164" t="s">
        <v>1</v>
      </c>
      <c r="F38" s="164" t="s">
        <v>280</v>
      </c>
      <c r="G38" s="164" t="s">
        <v>1019</v>
      </c>
      <c r="H38" s="164" t="s">
        <v>3</v>
      </c>
      <c r="I38" s="164" t="s">
        <v>281</v>
      </c>
      <c r="J38" s="164" t="s">
        <v>53</v>
      </c>
      <c r="K38" s="164" t="s">
        <v>756</v>
      </c>
      <c r="L38" s="164"/>
      <c r="M38" s="164"/>
    </row>
    <row r="39" spans="1:13" x14ac:dyDescent="0.25">
      <c r="A39" s="164">
        <v>38</v>
      </c>
      <c r="B39" s="164" t="s">
        <v>49</v>
      </c>
      <c r="C39" s="164" t="s">
        <v>97</v>
      </c>
      <c r="D39" s="164" t="s">
        <v>66</v>
      </c>
      <c r="E39" s="164" t="s">
        <v>1</v>
      </c>
      <c r="F39" s="164" t="s">
        <v>391</v>
      </c>
      <c r="G39" s="164" t="s">
        <v>1019</v>
      </c>
      <c r="H39" s="164" t="s">
        <v>294</v>
      </c>
      <c r="I39" s="164" t="s">
        <v>392</v>
      </c>
      <c r="J39" s="164" t="s">
        <v>289</v>
      </c>
      <c r="K39" s="164" t="s">
        <v>921</v>
      </c>
      <c r="L39" s="164"/>
      <c r="M39" s="164"/>
    </row>
    <row r="40" spans="1:13" x14ac:dyDescent="0.25">
      <c r="A40" s="164">
        <v>39</v>
      </c>
      <c r="B40" s="164" t="s">
        <v>179</v>
      </c>
      <c r="C40" s="164" t="s">
        <v>180</v>
      </c>
      <c r="D40" s="164" t="s">
        <v>181</v>
      </c>
      <c r="E40" s="164" t="s">
        <v>43</v>
      </c>
      <c r="F40" s="164" t="s">
        <v>182</v>
      </c>
      <c r="G40" s="164" t="s">
        <v>1136</v>
      </c>
      <c r="H40" s="164" t="s">
        <v>8</v>
      </c>
      <c r="I40" s="164" t="s">
        <v>183</v>
      </c>
      <c r="J40" s="164" t="s">
        <v>9</v>
      </c>
      <c r="K40" s="164" t="s">
        <v>738</v>
      </c>
      <c r="L40" s="164"/>
      <c r="M40" s="164"/>
    </row>
    <row r="41" spans="1:13" x14ac:dyDescent="0.25">
      <c r="A41" s="164">
        <v>40</v>
      </c>
      <c r="B41" s="164" t="s">
        <v>174</v>
      </c>
      <c r="C41" s="164" t="s">
        <v>175</v>
      </c>
      <c r="D41" s="164" t="s">
        <v>0</v>
      </c>
      <c r="E41" s="164" t="s">
        <v>1</v>
      </c>
      <c r="F41" s="164" t="s">
        <v>472</v>
      </c>
      <c r="G41" s="164" t="s">
        <v>1050</v>
      </c>
      <c r="H41" s="164" t="s">
        <v>473</v>
      </c>
      <c r="I41" s="164" t="s">
        <v>474</v>
      </c>
      <c r="J41" s="164" t="s">
        <v>475</v>
      </c>
      <c r="K41" s="164" t="s">
        <v>737</v>
      </c>
      <c r="L41" s="164"/>
      <c r="M41" s="164"/>
    </row>
    <row r="42" spans="1:13" x14ac:dyDescent="0.25">
      <c r="A42" s="164">
        <v>41</v>
      </c>
      <c r="B42" s="164" t="s">
        <v>174</v>
      </c>
      <c r="C42" s="164" t="s">
        <v>175</v>
      </c>
      <c r="D42" s="164" t="s">
        <v>0</v>
      </c>
      <c r="E42" s="164" t="s">
        <v>1</v>
      </c>
      <c r="F42" s="164" t="s">
        <v>176</v>
      </c>
      <c r="G42" s="164" t="s">
        <v>1257</v>
      </c>
      <c r="H42" s="164" t="s">
        <v>8</v>
      </c>
      <c r="I42" s="164" t="s">
        <v>177</v>
      </c>
      <c r="J42" s="164" t="s">
        <v>9</v>
      </c>
      <c r="K42" s="164" t="s">
        <v>736</v>
      </c>
      <c r="L42" s="164"/>
      <c r="M42" s="164"/>
    </row>
    <row r="43" spans="1:13" x14ac:dyDescent="0.25">
      <c r="A43" s="164">
        <v>42</v>
      </c>
      <c r="B43" s="164" t="s">
        <v>174</v>
      </c>
      <c r="C43" s="164" t="s">
        <v>175</v>
      </c>
      <c r="D43" s="164" t="s">
        <v>0</v>
      </c>
      <c r="E43" s="164" t="s">
        <v>1</v>
      </c>
      <c r="F43" s="164" t="s">
        <v>1232</v>
      </c>
      <c r="G43" s="164" t="s">
        <v>1257</v>
      </c>
      <c r="H43" s="164" t="s">
        <v>1013</v>
      </c>
      <c r="I43" s="164" t="s">
        <v>1234</v>
      </c>
      <c r="J43" s="164" t="s">
        <v>960</v>
      </c>
      <c r="K43" s="164" t="s">
        <v>1457</v>
      </c>
      <c r="L43" s="164"/>
      <c r="M43" s="164"/>
    </row>
    <row r="44" spans="1:13" x14ac:dyDescent="0.25">
      <c r="A44" s="164">
        <v>43</v>
      </c>
      <c r="B44" s="164" t="s">
        <v>366</v>
      </c>
      <c r="C44" s="164" t="s">
        <v>367</v>
      </c>
      <c r="D44" s="164" t="s">
        <v>368</v>
      </c>
      <c r="E44" s="164" t="s">
        <v>43</v>
      </c>
      <c r="F44" s="164" t="s">
        <v>1100</v>
      </c>
      <c r="G44" s="164" t="s">
        <v>1257</v>
      </c>
      <c r="H44" s="164" t="s">
        <v>1013</v>
      </c>
      <c r="I44" s="164" t="s">
        <v>1101</v>
      </c>
      <c r="J44" s="164" t="s">
        <v>960</v>
      </c>
      <c r="K44" s="164" t="s">
        <v>1258</v>
      </c>
      <c r="L44" s="164"/>
      <c r="M44" s="164"/>
    </row>
    <row r="45" spans="1:13" x14ac:dyDescent="0.25">
      <c r="A45" s="164">
        <v>44</v>
      </c>
      <c r="B45" s="164" t="s">
        <v>366</v>
      </c>
      <c r="C45" s="164" t="s">
        <v>367</v>
      </c>
      <c r="D45" s="164" t="s">
        <v>368</v>
      </c>
      <c r="E45" s="164" t="s">
        <v>43</v>
      </c>
      <c r="F45" s="164" t="s">
        <v>369</v>
      </c>
      <c r="G45" s="164" t="s">
        <v>1019</v>
      </c>
      <c r="H45" s="164" t="s">
        <v>294</v>
      </c>
      <c r="I45" s="164" t="s">
        <v>370</v>
      </c>
      <c r="J45" s="164" t="s">
        <v>289</v>
      </c>
      <c r="K45" s="164" t="s">
        <v>1240</v>
      </c>
      <c r="L45" s="164"/>
      <c r="M45" s="164"/>
    </row>
    <row r="46" spans="1:13" x14ac:dyDescent="0.25">
      <c r="A46" s="164">
        <v>45</v>
      </c>
      <c r="B46" s="164" t="s">
        <v>101</v>
      </c>
      <c r="C46" s="164" t="s">
        <v>102</v>
      </c>
      <c r="D46" s="164" t="s">
        <v>103</v>
      </c>
      <c r="E46" s="164" t="s">
        <v>43</v>
      </c>
      <c r="F46" s="164" t="s">
        <v>169</v>
      </c>
      <c r="G46" s="164" t="s">
        <v>1136</v>
      </c>
      <c r="H46" s="164" t="s">
        <v>8</v>
      </c>
      <c r="I46" s="164" t="s">
        <v>170</v>
      </c>
      <c r="J46" s="164" t="s">
        <v>9</v>
      </c>
      <c r="K46" s="164" t="s">
        <v>735</v>
      </c>
      <c r="L46" s="164"/>
      <c r="M46" s="164"/>
    </row>
    <row r="47" spans="1:13" x14ac:dyDescent="0.25">
      <c r="A47" s="164">
        <v>46</v>
      </c>
      <c r="B47" s="164" t="s">
        <v>206</v>
      </c>
      <c r="C47" s="164" t="s">
        <v>207</v>
      </c>
      <c r="D47" s="164" t="s">
        <v>173</v>
      </c>
      <c r="E47" s="164" t="s">
        <v>43</v>
      </c>
      <c r="F47" s="164" t="s">
        <v>208</v>
      </c>
      <c r="G47" s="164" t="s">
        <v>1019</v>
      </c>
      <c r="H47" s="164" t="s">
        <v>3</v>
      </c>
      <c r="I47" s="164" t="s">
        <v>209</v>
      </c>
      <c r="J47" s="164" t="s">
        <v>53</v>
      </c>
      <c r="K47" s="164" t="s">
        <v>745</v>
      </c>
      <c r="L47" s="164"/>
      <c r="M47" s="164"/>
    </row>
    <row r="48" spans="1:13" x14ac:dyDescent="0.25">
      <c r="A48" s="164">
        <v>47</v>
      </c>
      <c r="B48" s="165" t="s">
        <v>1468</v>
      </c>
      <c r="C48" s="165" t="s">
        <v>97</v>
      </c>
      <c r="D48" s="165"/>
      <c r="E48" s="165"/>
      <c r="F48" s="165" t="s">
        <v>572</v>
      </c>
      <c r="G48" s="165" t="s">
        <v>1019</v>
      </c>
      <c r="H48" s="165" t="s">
        <v>287</v>
      </c>
      <c r="I48" s="165" t="s">
        <v>573</v>
      </c>
      <c r="J48" s="165" t="s">
        <v>289</v>
      </c>
      <c r="K48" s="165" t="s">
        <v>665</v>
      </c>
      <c r="L48" s="164"/>
      <c r="M48" s="164"/>
    </row>
    <row r="49" spans="1:13" x14ac:dyDescent="0.25">
      <c r="A49" s="164">
        <v>48</v>
      </c>
      <c r="B49" s="164" t="s">
        <v>467</v>
      </c>
      <c r="C49" s="164" t="s">
        <v>468</v>
      </c>
      <c r="D49" s="164" t="s">
        <v>0</v>
      </c>
      <c r="E49" s="164" t="s">
        <v>1</v>
      </c>
      <c r="F49" s="164" t="s">
        <v>477</v>
      </c>
      <c r="G49" s="164" t="s">
        <v>1019</v>
      </c>
      <c r="H49" s="164" t="s">
        <v>30</v>
      </c>
      <c r="I49" s="164" t="s">
        <v>478</v>
      </c>
      <c r="J49" s="164" t="s">
        <v>32</v>
      </c>
      <c r="K49" s="164" t="s">
        <v>740</v>
      </c>
      <c r="L49" s="164"/>
      <c r="M49" s="164"/>
    </row>
    <row r="50" spans="1:13" x14ac:dyDescent="0.25">
      <c r="A50" s="164">
        <v>49</v>
      </c>
      <c r="B50" s="164" t="s">
        <v>232</v>
      </c>
      <c r="C50" s="164" t="s">
        <v>233</v>
      </c>
      <c r="D50" s="164" t="s">
        <v>234</v>
      </c>
      <c r="E50" s="164" t="s">
        <v>1</v>
      </c>
      <c r="F50" s="164" t="s">
        <v>235</v>
      </c>
      <c r="G50" s="164" t="s">
        <v>666</v>
      </c>
      <c r="H50" s="164" t="s">
        <v>3</v>
      </c>
      <c r="I50" s="164" t="s">
        <v>236</v>
      </c>
      <c r="J50" s="164" t="s">
        <v>53</v>
      </c>
      <c r="K50" s="164" t="s">
        <v>750</v>
      </c>
      <c r="L50" s="164"/>
      <c r="M50" s="164"/>
    </row>
    <row r="51" spans="1:13" x14ac:dyDescent="0.25">
      <c r="A51" s="164">
        <v>50</v>
      </c>
      <c r="B51" s="164" t="s">
        <v>190</v>
      </c>
      <c r="C51" s="164" t="s">
        <v>191</v>
      </c>
      <c r="D51" s="164" t="s">
        <v>192</v>
      </c>
      <c r="E51" s="164" t="s">
        <v>28</v>
      </c>
      <c r="F51" s="164" t="s">
        <v>193</v>
      </c>
      <c r="G51" s="164" t="s">
        <v>1019</v>
      </c>
      <c r="H51" s="164" t="s">
        <v>30</v>
      </c>
      <c r="I51" s="164" t="s">
        <v>194</v>
      </c>
      <c r="J51" s="164" t="s">
        <v>32</v>
      </c>
      <c r="K51" s="164" t="s">
        <v>1081</v>
      </c>
      <c r="L51" s="164"/>
      <c r="M51" s="164"/>
    </row>
    <row r="52" spans="1:13" x14ac:dyDescent="0.25">
      <c r="A52" s="164">
        <v>51</v>
      </c>
      <c r="B52" s="164" t="s">
        <v>317</v>
      </c>
      <c r="C52" s="164" t="s">
        <v>279</v>
      </c>
      <c r="D52" s="164" t="s">
        <v>318</v>
      </c>
      <c r="E52" s="164" t="s">
        <v>28</v>
      </c>
      <c r="F52" s="164" t="s">
        <v>319</v>
      </c>
      <c r="G52" s="164" t="s">
        <v>1019</v>
      </c>
      <c r="H52" s="164" t="s">
        <v>287</v>
      </c>
      <c r="I52" s="164" t="s">
        <v>320</v>
      </c>
      <c r="J52" s="164" t="s">
        <v>289</v>
      </c>
      <c r="K52" s="164" t="s">
        <v>758</v>
      </c>
      <c r="L52" s="164"/>
      <c r="M52" s="164"/>
    </row>
    <row r="53" spans="1:13" x14ac:dyDescent="0.25">
      <c r="A53" s="164">
        <v>52</v>
      </c>
      <c r="B53" s="164" t="s">
        <v>165</v>
      </c>
      <c r="C53" s="164" t="s">
        <v>166</v>
      </c>
      <c r="D53" s="164" t="s">
        <v>27</v>
      </c>
      <c r="E53" s="164" t="s">
        <v>28</v>
      </c>
      <c r="F53" s="164" t="s">
        <v>167</v>
      </c>
      <c r="G53" s="164" t="s">
        <v>1019</v>
      </c>
      <c r="H53" s="164" t="s">
        <v>30</v>
      </c>
      <c r="I53" s="164" t="s">
        <v>168</v>
      </c>
      <c r="J53" s="164" t="s">
        <v>32</v>
      </c>
      <c r="K53" s="164" t="s">
        <v>712</v>
      </c>
      <c r="L53" s="164"/>
      <c r="M53" s="164"/>
    </row>
    <row r="54" spans="1:13" x14ac:dyDescent="0.25">
      <c r="A54" s="164">
        <v>53</v>
      </c>
      <c r="B54" s="164" t="s">
        <v>333</v>
      </c>
      <c r="C54" s="164" t="s">
        <v>334</v>
      </c>
      <c r="D54" s="164" t="s">
        <v>335</v>
      </c>
      <c r="E54" s="164" t="s">
        <v>48</v>
      </c>
      <c r="F54" s="164" t="s">
        <v>336</v>
      </c>
      <c r="G54" s="164" t="s">
        <v>666</v>
      </c>
      <c r="H54" s="164" t="s">
        <v>287</v>
      </c>
      <c r="I54" s="164" t="s">
        <v>337</v>
      </c>
      <c r="J54" s="164" t="s">
        <v>289</v>
      </c>
      <c r="K54" s="164" t="s">
        <v>686</v>
      </c>
      <c r="L54" s="164"/>
      <c r="M54" s="164"/>
    </row>
    <row r="55" spans="1:13" x14ac:dyDescent="0.25">
      <c r="A55" s="164">
        <v>54</v>
      </c>
      <c r="B55" s="164" t="s">
        <v>224</v>
      </c>
      <c r="C55" s="164" t="s">
        <v>225</v>
      </c>
      <c r="D55" s="164" t="s">
        <v>0</v>
      </c>
      <c r="E55" s="164" t="s">
        <v>1</v>
      </c>
      <c r="F55" s="164" t="s">
        <v>226</v>
      </c>
      <c r="G55" s="164" t="s">
        <v>1019</v>
      </c>
      <c r="H55" s="164" t="s">
        <v>3</v>
      </c>
      <c r="I55" s="164" t="s">
        <v>227</v>
      </c>
      <c r="J55" s="164" t="s">
        <v>53</v>
      </c>
      <c r="K55" s="164" t="s">
        <v>748</v>
      </c>
      <c r="L55" s="164"/>
      <c r="M55" s="164"/>
    </row>
    <row r="56" spans="1:13" x14ac:dyDescent="0.25">
      <c r="A56" s="164">
        <v>55</v>
      </c>
      <c r="B56" s="164" t="s">
        <v>460</v>
      </c>
      <c r="C56" s="164" t="s">
        <v>461</v>
      </c>
      <c r="D56" s="164" t="s">
        <v>462</v>
      </c>
      <c r="E56" s="164" t="s">
        <v>1</v>
      </c>
      <c r="F56" s="164" t="s">
        <v>463</v>
      </c>
      <c r="G56" s="164" t="s">
        <v>1019</v>
      </c>
      <c r="H56" s="164" t="s">
        <v>30</v>
      </c>
      <c r="I56" s="164" t="s">
        <v>464</v>
      </c>
      <c r="J56" s="164" t="s">
        <v>32</v>
      </c>
      <c r="K56" s="164" t="s">
        <v>711</v>
      </c>
      <c r="L56" s="164"/>
      <c r="M56" s="164"/>
    </row>
    <row r="57" spans="1:13" x14ac:dyDescent="0.25">
      <c r="A57" s="164">
        <v>56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  <c r="L57" s="164"/>
      <c r="M57" s="164"/>
    </row>
    <row r="58" spans="1:13" x14ac:dyDescent="0.25">
      <c r="A58" s="164">
        <v>57</v>
      </c>
      <c r="B58" s="164" t="s">
        <v>262</v>
      </c>
      <c r="C58" s="164" t="s">
        <v>399</v>
      </c>
      <c r="D58" s="164" t="s">
        <v>0</v>
      </c>
      <c r="E58" s="164" t="s">
        <v>1</v>
      </c>
      <c r="F58" s="164" t="s">
        <v>1103</v>
      </c>
      <c r="G58" s="164" t="s">
        <v>1136</v>
      </c>
      <c r="H58" s="164" t="s">
        <v>1013</v>
      </c>
      <c r="I58" s="164" t="s">
        <v>1104</v>
      </c>
      <c r="J58" s="164" t="s">
        <v>960</v>
      </c>
      <c r="K58" s="164" t="s">
        <v>1206</v>
      </c>
      <c r="L58" s="164"/>
      <c r="M58" s="164"/>
    </row>
    <row r="59" spans="1:13" x14ac:dyDescent="0.25">
      <c r="A59" s="164">
        <v>58</v>
      </c>
      <c r="B59" s="164" t="s">
        <v>262</v>
      </c>
      <c r="C59" s="164" t="s">
        <v>263</v>
      </c>
      <c r="D59" s="164" t="s">
        <v>264</v>
      </c>
      <c r="E59" s="164" t="s">
        <v>1</v>
      </c>
      <c r="F59" s="164" t="s">
        <v>265</v>
      </c>
      <c r="G59" s="164" t="s">
        <v>1019</v>
      </c>
      <c r="H59" s="164" t="s">
        <v>3</v>
      </c>
      <c r="I59" s="164" t="s">
        <v>266</v>
      </c>
      <c r="J59" s="164" t="s">
        <v>53</v>
      </c>
      <c r="K59" s="164" t="s">
        <v>1057</v>
      </c>
      <c r="L59" s="164"/>
      <c r="M59" s="164"/>
    </row>
    <row r="60" spans="1:13" x14ac:dyDescent="0.25">
      <c r="A60" s="164">
        <v>59</v>
      </c>
      <c r="B60" s="164" t="s">
        <v>262</v>
      </c>
      <c r="C60" s="164" t="s">
        <v>399</v>
      </c>
      <c r="D60" s="164" t="s">
        <v>0</v>
      </c>
      <c r="E60" s="164" t="s">
        <v>1</v>
      </c>
      <c r="F60" s="164" t="s">
        <v>400</v>
      </c>
      <c r="G60" s="164" t="s">
        <v>1019</v>
      </c>
      <c r="H60" s="164" t="s">
        <v>294</v>
      </c>
      <c r="I60" s="164" t="s">
        <v>401</v>
      </c>
      <c r="J60" s="164" t="s">
        <v>289</v>
      </c>
      <c r="K60" s="164" t="s">
        <v>700</v>
      </c>
      <c r="L60" s="164"/>
      <c r="M60" s="164"/>
    </row>
    <row r="61" spans="1:13" x14ac:dyDescent="0.25">
      <c r="A61" s="164">
        <v>60</v>
      </c>
      <c r="B61" s="164" t="s">
        <v>1187</v>
      </c>
      <c r="C61" s="164" t="s">
        <v>1188</v>
      </c>
      <c r="D61" s="164" t="s">
        <v>1189</v>
      </c>
      <c r="E61" s="164" t="s">
        <v>43</v>
      </c>
      <c r="F61" s="164" t="s">
        <v>1190</v>
      </c>
      <c r="G61" s="164" t="s">
        <v>1136</v>
      </c>
      <c r="H61" s="164" t="s">
        <v>1013</v>
      </c>
      <c r="I61" s="164" t="s">
        <v>1191</v>
      </c>
      <c r="J61" s="164" t="s">
        <v>960</v>
      </c>
      <c r="K61" s="164" t="s">
        <v>1192</v>
      </c>
      <c r="L61" s="164"/>
      <c r="M61" s="164"/>
    </row>
    <row r="62" spans="1:13" x14ac:dyDescent="0.25">
      <c r="A62" s="164">
        <v>61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  <c r="L62" s="164"/>
      <c r="M62" s="164"/>
    </row>
    <row r="63" spans="1:13" x14ac:dyDescent="0.25">
      <c r="A63" s="164">
        <v>62</v>
      </c>
      <c r="B63" s="164" t="s">
        <v>1215</v>
      </c>
      <c r="C63" s="164" t="s">
        <v>1216</v>
      </c>
      <c r="D63" s="164" t="s">
        <v>0</v>
      </c>
      <c r="E63" s="164" t="s">
        <v>1</v>
      </c>
      <c r="F63" s="164" t="s">
        <v>1218</v>
      </c>
      <c r="G63" s="164" t="s">
        <v>1257</v>
      </c>
      <c r="H63" s="164" t="s">
        <v>1013</v>
      </c>
      <c r="I63" s="164" t="s">
        <v>1219</v>
      </c>
      <c r="J63" s="164" t="s">
        <v>960</v>
      </c>
      <c r="K63" s="164" t="s">
        <v>1242</v>
      </c>
      <c r="L63" s="164"/>
      <c r="M63" s="164"/>
    </row>
    <row r="64" spans="1:13" x14ac:dyDescent="0.25">
      <c r="A64" s="164">
        <v>63</v>
      </c>
      <c r="B64" s="164" t="s">
        <v>116</v>
      </c>
      <c r="C64" s="164" t="s">
        <v>117</v>
      </c>
      <c r="D64" s="164" t="s">
        <v>648</v>
      </c>
      <c r="E64" s="164" t="s">
        <v>1</v>
      </c>
      <c r="F64" s="164" t="s">
        <v>118</v>
      </c>
      <c r="G64" s="164" t="s">
        <v>1019</v>
      </c>
      <c r="H64" s="164" t="s">
        <v>3</v>
      </c>
      <c r="I64" s="164" t="s">
        <v>119</v>
      </c>
      <c r="J64" s="164" t="s">
        <v>53</v>
      </c>
      <c r="K64" s="164" t="s">
        <v>1167</v>
      </c>
      <c r="L64" s="164"/>
      <c r="M64" s="164"/>
    </row>
    <row r="65" spans="1:13" x14ac:dyDescent="0.25">
      <c r="A65" s="164">
        <v>64</v>
      </c>
      <c r="B65" s="164" t="s">
        <v>238</v>
      </c>
      <c r="C65" s="164" t="s">
        <v>239</v>
      </c>
      <c r="D65" s="164" t="s">
        <v>0</v>
      </c>
      <c r="E65" s="164" t="s">
        <v>1</v>
      </c>
      <c r="F65" s="164" t="s">
        <v>240</v>
      </c>
      <c r="G65" s="164" t="s">
        <v>1019</v>
      </c>
      <c r="H65" s="164" t="s">
        <v>3</v>
      </c>
      <c r="I65" s="164" t="s">
        <v>241</v>
      </c>
      <c r="J65" s="164" t="s">
        <v>53</v>
      </c>
      <c r="K65" s="164" t="s">
        <v>691</v>
      </c>
      <c r="L65" s="164"/>
      <c r="M65" s="164"/>
    </row>
    <row r="66" spans="1:13" x14ac:dyDescent="0.25">
      <c r="A66" s="164">
        <v>65</v>
      </c>
      <c r="B66" s="164" t="s">
        <v>25</v>
      </c>
      <c r="C66" s="164" t="s">
        <v>26</v>
      </c>
      <c r="D66" s="164" t="s">
        <v>27</v>
      </c>
      <c r="E66" s="164" t="s">
        <v>28</v>
      </c>
      <c r="F66" s="164" t="s">
        <v>29</v>
      </c>
      <c r="G66" s="164" t="s">
        <v>1019</v>
      </c>
      <c r="H66" s="164" t="s">
        <v>30</v>
      </c>
      <c r="I66" s="164" t="s">
        <v>31</v>
      </c>
      <c r="J66" s="164" t="s">
        <v>32</v>
      </c>
      <c r="K66" s="164" t="s">
        <v>714</v>
      </c>
      <c r="L66" s="164"/>
      <c r="M66" s="164"/>
    </row>
    <row r="67" spans="1:13" x14ac:dyDescent="0.25">
      <c r="A67" s="164">
        <v>66</v>
      </c>
      <c r="B67" s="164" t="s">
        <v>651</v>
      </c>
      <c r="C67" s="164" t="s">
        <v>652</v>
      </c>
      <c r="D67" s="164" t="s">
        <v>653</v>
      </c>
      <c r="E67" s="164" t="s">
        <v>1</v>
      </c>
      <c r="F67" s="164" t="s">
        <v>654</v>
      </c>
      <c r="G67" s="164" t="s">
        <v>1019</v>
      </c>
      <c r="H67" s="164" t="s">
        <v>294</v>
      </c>
      <c r="I67" s="164" t="s">
        <v>655</v>
      </c>
      <c r="J67" s="164" t="s">
        <v>289</v>
      </c>
      <c r="K67" s="164" t="s">
        <v>656</v>
      </c>
      <c r="L67" s="164"/>
      <c r="M67" s="164"/>
    </row>
    <row r="68" spans="1:13" s="66" customFormat="1" x14ac:dyDescent="0.25">
      <c r="A68" s="66">
        <v>67</v>
      </c>
      <c r="B68" s="66" t="s">
        <v>361</v>
      </c>
      <c r="C68" s="66" t="s">
        <v>362</v>
      </c>
      <c r="D68" s="66" t="s">
        <v>0</v>
      </c>
      <c r="E68" s="66" t="s">
        <v>1</v>
      </c>
      <c r="F68" s="66" t="s">
        <v>886</v>
      </c>
      <c r="G68" s="66" t="s">
        <v>1019</v>
      </c>
      <c r="H68" s="66" t="s">
        <v>3</v>
      </c>
      <c r="I68" s="66" t="s">
        <v>861</v>
      </c>
      <c r="J68" s="66" t="s">
        <v>516</v>
      </c>
      <c r="K68" s="66" t="s">
        <v>896</v>
      </c>
    </row>
    <row r="69" spans="1:13" s="66" customFormat="1" x14ac:dyDescent="0.25">
      <c r="A69" s="66">
        <v>68</v>
      </c>
      <c r="B69" s="66" t="s">
        <v>110</v>
      </c>
      <c r="C69" s="66" t="s">
        <v>111</v>
      </c>
      <c r="D69" s="66" t="s">
        <v>112</v>
      </c>
      <c r="E69" s="66" t="s">
        <v>43</v>
      </c>
      <c r="F69" s="66" t="s">
        <v>113</v>
      </c>
      <c r="G69" s="66" t="s">
        <v>1019</v>
      </c>
      <c r="H69" s="66" t="s">
        <v>3</v>
      </c>
      <c r="I69" s="66" t="s">
        <v>114</v>
      </c>
      <c r="J69" s="66" t="s">
        <v>53</v>
      </c>
      <c r="K69" s="66" t="s">
        <v>727</v>
      </c>
    </row>
    <row r="70" spans="1:13" s="66" customFormat="1" x14ac:dyDescent="0.25">
      <c r="A70" s="66">
        <v>69</v>
      </c>
      <c r="B70" s="57" t="s">
        <v>1341</v>
      </c>
      <c r="C70" s="57" t="s">
        <v>323</v>
      </c>
      <c r="D70" s="57" t="s">
        <v>66</v>
      </c>
      <c r="E70" s="57" t="s">
        <v>1</v>
      </c>
      <c r="F70" s="57" t="s">
        <v>324</v>
      </c>
      <c r="G70" s="57" t="s">
        <v>1019</v>
      </c>
      <c r="H70" s="57" t="s">
        <v>287</v>
      </c>
      <c r="I70" s="57" t="s">
        <v>325</v>
      </c>
      <c r="J70" s="57" t="s">
        <v>289</v>
      </c>
      <c r="K70" s="57" t="s">
        <v>956</v>
      </c>
      <c r="L70" s="57"/>
      <c r="M70" s="57"/>
    </row>
    <row r="71" spans="1:13" s="66" customFormat="1" x14ac:dyDescent="0.25">
      <c r="A71" s="66">
        <v>70</v>
      </c>
      <c r="B71" s="57" t="s">
        <v>291</v>
      </c>
      <c r="C71" s="57" t="s">
        <v>292</v>
      </c>
      <c r="D71" s="57" t="s">
        <v>462</v>
      </c>
      <c r="E71" s="57" t="s">
        <v>1</v>
      </c>
      <c r="F71" s="57" t="s">
        <v>422</v>
      </c>
      <c r="G71" s="57" t="s">
        <v>1019</v>
      </c>
      <c r="H71" s="57" t="s">
        <v>3</v>
      </c>
      <c r="I71" s="57" t="s">
        <v>423</v>
      </c>
      <c r="J71" s="57" t="s">
        <v>2</v>
      </c>
      <c r="K71" s="57" t="s">
        <v>983</v>
      </c>
      <c r="L71" s="57"/>
      <c r="M71" s="57"/>
    </row>
    <row r="72" spans="1:13" s="66" customFormat="1" x14ac:dyDescent="0.25">
      <c r="A72" s="66">
        <v>71</v>
      </c>
      <c r="B72" s="57" t="s">
        <v>145</v>
      </c>
      <c r="C72" s="57" t="s">
        <v>97</v>
      </c>
      <c r="D72" s="57" t="s">
        <v>1046</v>
      </c>
      <c r="E72" s="57" t="s">
        <v>1</v>
      </c>
      <c r="F72" s="57" t="s">
        <v>147</v>
      </c>
      <c r="G72" s="57" t="s">
        <v>1019</v>
      </c>
      <c r="H72" s="57" t="s">
        <v>3</v>
      </c>
      <c r="I72" s="57" t="s">
        <v>148</v>
      </c>
      <c r="J72" s="57" t="s">
        <v>53</v>
      </c>
      <c r="K72" s="57" t="s">
        <v>1047</v>
      </c>
      <c r="L72" s="57"/>
      <c r="M72" s="57"/>
    </row>
    <row r="73" spans="1:13" s="66" customFormat="1" x14ac:dyDescent="0.25">
      <c r="A73" s="66">
        <v>72</v>
      </c>
      <c r="B73" s="57" t="s">
        <v>268</v>
      </c>
      <c r="C73" s="57" t="s">
        <v>269</v>
      </c>
      <c r="D73" s="57" t="s">
        <v>66</v>
      </c>
      <c r="E73" s="57" t="s">
        <v>1</v>
      </c>
      <c r="F73" s="57" t="s">
        <v>270</v>
      </c>
      <c r="G73" s="57" t="s">
        <v>1019</v>
      </c>
      <c r="H73" s="57" t="s">
        <v>3</v>
      </c>
      <c r="I73" s="57" t="s">
        <v>271</v>
      </c>
      <c r="J73" s="57" t="s">
        <v>53</v>
      </c>
      <c r="K73" s="57" t="s">
        <v>1466</v>
      </c>
      <c r="L73" s="57"/>
      <c r="M73" s="57"/>
    </row>
    <row r="74" spans="1:13" s="66" customFormat="1" x14ac:dyDescent="0.25">
      <c r="A74" s="66">
        <v>73</v>
      </c>
      <c r="B74" s="57" t="s">
        <v>608</v>
      </c>
      <c r="C74" s="57" t="s">
        <v>378</v>
      </c>
      <c r="D74" s="57" t="s">
        <v>27</v>
      </c>
      <c r="E74" s="57" t="s">
        <v>28</v>
      </c>
      <c r="F74" s="57" t="s">
        <v>609</v>
      </c>
      <c r="G74" s="57" t="s">
        <v>1019</v>
      </c>
      <c r="H74" s="57" t="s">
        <v>294</v>
      </c>
      <c r="I74" s="57" t="s">
        <v>610</v>
      </c>
      <c r="J74" s="57" t="s">
        <v>289</v>
      </c>
      <c r="K74" s="57" t="s">
        <v>663</v>
      </c>
      <c r="L74" s="57"/>
      <c r="M74" s="57"/>
    </row>
    <row r="75" spans="1:13" s="66" customFormat="1" x14ac:dyDescent="0.25">
      <c r="A75" s="66">
        <v>74</v>
      </c>
      <c r="B75" s="57" t="s">
        <v>311</v>
      </c>
      <c r="C75" s="57" t="s">
        <v>312</v>
      </c>
      <c r="D75" s="57" t="s">
        <v>313</v>
      </c>
      <c r="E75" s="57" t="s">
        <v>43</v>
      </c>
      <c r="F75" s="57" t="s">
        <v>314</v>
      </c>
      <c r="G75" s="57" t="s">
        <v>1019</v>
      </c>
      <c r="H75" s="57" t="s">
        <v>294</v>
      </c>
      <c r="I75" s="57" t="s">
        <v>315</v>
      </c>
      <c r="J75" s="57" t="s">
        <v>289</v>
      </c>
      <c r="K75" s="57" t="s">
        <v>683</v>
      </c>
      <c r="L75" s="57"/>
      <c r="M75" s="57"/>
    </row>
    <row r="76" spans="1:13" s="66" customFormat="1" x14ac:dyDescent="0.25"/>
    <row r="77" spans="1:13" s="66" customFormat="1" x14ac:dyDescent="0.25"/>
    <row r="78" spans="1:13" s="66" customFormat="1" x14ac:dyDescent="0.25"/>
    <row r="79" spans="1:13" s="66" customFormat="1" x14ac:dyDescent="0.25"/>
    <row r="80" spans="1:13" s="66" customFormat="1" x14ac:dyDescent="0.25"/>
    <row r="81" s="66" customFormat="1" x14ac:dyDescent="0.25"/>
  </sheetData>
  <sortState ref="A2:K86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0" workbookViewId="0">
      <selection activeCell="M73" sqref="M73"/>
    </sheetView>
  </sheetViews>
  <sheetFormatPr defaultRowHeight="15" x14ac:dyDescent="0.25"/>
  <cols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3" s="167" customFormat="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7" t="s">
        <v>803</v>
      </c>
      <c r="C2" s="167" t="s">
        <v>804</v>
      </c>
      <c r="D2" s="167" t="s">
        <v>17</v>
      </c>
      <c r="E2" s="167" t="s">
        <v>7</v>
      </c>
      <c r="F2" s="167" t="s">
        <v>1121</v>
      </c>
      <c r="G2" s="167" t="s">
        <v>1136</v>
      </c>
      <c r="H2" s="167" t="s">
        <v>1013</v>
      </c>
      <c r="I2" s="167" t="s">
        <v>1122</v>
      </c>
      <c r="J2" s="167" t="s">
        <v>960</v>
      </c>
      <c r="K2" s="167" t="s">
        <v>1465</v>
      </c>
      <c r="L2" s="167"/>
      <c r="M2" s="167"/>
    </row>
    <row r="3" spans="1:13" x14ac:dyDescent="0.25">
      <c r="A3" s="167">
        <v>2</v>
      </c>
      <c r="B3" s="167" t="s">
        <v>174</v>
      </c>
      <c r="C3" s="167" t="s">
        <v>175</v>
      </c>
      <c r="D3" s="167" t="s">
        <v>0</v>
      </c>
      <c r="E3" s="167" t="s">
        <v>1</v>
      </c>
      <c r="F3" s="167" t="s">
        <v>1232</v>
      </c>
      <c r="G3" s="167" t="s">
        <v>1257</v>
      </c>
      <c r="H3" s="167" t="s">
        <v>1013</v>
      </c>
      <c r="I3" s="167" t="s">
        <v>1234</v>
      </c>
      <c r="J3" s="167" t="s">
        <v>960</v>
      </c>
      <c r="K3" s="167" t="s">
        <v>1457</v>
      </c>
      <c r="L3" s="167"/>
      <c r="M3" s="167"/>
    </row>
    <row r="4" spans="1:13" x14ac:dyDescent="0.25">
      <c r="A4" s="167">
        <v>3</v>
      </c>
      <c r="B4" s="167" t="s">
        <v>366</v>
      </c>
      <c r="C4" s="167" t="s">
        <v>367</v>
      </c>
      <c r="D4" s="167" t="s">
        <v>368</v>
      </c>
      <c r="E4" s="167" t="s">
        <v>43</v>
      </c>
      <c r="F4" s="167" t="s">
        <v>369</v>
      </c>
      <c r="G4" s="167" t="s">
        <v>1019</v>
      </c>
      <c r="H4" s="167" t="s">
        <v>294</v>
      </c>
      <c r="I4" s="167" t="s">
        <v>370</v>
      </c>
      <c r="J4" s="167" t="s">
        <v>289</v>
      </c>
      <c r="K4" s="167" t="s">
        <v>1240</v>
      </c>
      <c r="L4" s="167"/>
      <c r="M4" s="167"/>
    </row>
    <row r="5" spans="1:13" x14ac:dyDescent="0.25">
      <c r="A5" s="170">
        <v>4</v>
      </c>
      <c r="B5" s="167" t="s">
        <v>366</v>
      </c>
      <c r="C5" s="167" t="s">
        <v>367</v>
      </c>
      <c r="D5" s="167" t="s">
        <v>368</v>
      </c>
      <c r="E5" s="167" t="s">
        <v>43</v>
      </c>
      <c r="F5" s="167" t="s">
        <v>1100</v>
      </c>
      <c r="G5" s="167" t="s">
        <v>1257</v>
      </c>
      <c r="H5" s="167" t="s">
        <v>1013</v>
      </c>
      <c r="I5" s="167" t="s">
        <v>1101</v>
      </c>
      <c r="J5" s="167" t="s">
        <v>960</v>
      </c>
      <c r="K5" s="167" t="s">
        <v>1258</v>
      </c>
      <c r="L5" s="167"/>
      <c r="M5" s="167"/>
    </row>
    <row r="6" spans="1:13" x14ac:dyDescent="0.25">
      <c r="A6" s="170">
        <v>5</v>
      </c>
      <c r="B6" s="167" t="s">
        <v>1215</v>
      </c>
      <c r="C6" s="167" t="s">
        <v>1216</v>
      </c>
      <c r="D6" s="167" t="s">
        <v>0</v>
      </c>
      <c r="E6" s="167" t="s">
        <v>1</v>
      </c>
      <c r="F6" s="167" t="s">
        <v>1218</v>
      </c>
      <c r="G6" s="167" t="s">
        <v>1257</v>
      </c>
      <c r="H6" s="167" t="s">
        <v>1013</v>
      </c>
      <c r="I6" s="167" t="s">
        <v>1219</v>
      </c>
      <c r="J6" s="167" t="s">
        <v>960</v>
      </c>
      <c r="K6" s="167" t="s">
        <v>1242</v>
      </c>
      <c r="L6" s="167"/>
      <c r="M6" s="167"/>
    </row>
    <row r="7" spans="1:13" x14ac:dyDescent="0.25">
      <c r="A7" s="170">
        <v>6</v>
      </c>
      <c r="B7" s="167" t="s">
        <v>1194</v>
      </c>
      <c r="C7" s="167" t="s">
        <v>1195</v>
      </c>
      <c r="D7" s="167" t="s">
        <v>1196</v>
      </c>
      <c r="E7" s="167" t="s">
        <v>28</v>
      </c>
      <c r="F7" s="167" t="s">
        <v>1197</v>
      </c>
      <c r="G7" s="167" t="s">
        <v>1257</v>
      </c>
      <c r="H7" s="167" t="s">
        <v>1013</v>
      </c>
      <c r="I7" s="167" t="s">
        <v>1198</v>
      </c>
      <c r="J7" s="167" t="s">
        <v>960</v>
      </c>
      <c r="K7" s="167" t="s">
        <v>1214</v>
      </c>
      <c r="L7" s="167"/>
      <c r="M7" s="167"/>
    </row>
    <row r="8" spans="1:13" x14ac:dyDescent="0.25">
      <c r="A8" s="170">
        <v>7</v>
      </c>
      <c r="B8" s="167" t="s">
        <v>117</v>
      </c>
      <c r="C8" s="167" t="s">
        <v>1210</v>
      </c>
      <c r="D8" s="167" t="s">
        <v>648</v>
      </c>
      <c r="E8" s="167" t="s">
        <v>1</v>
      </c>
      <c r="F8" s="167" t="s">
        <v>1211</v>
      </c>
      <c r="G8" s="167" t="s">
        <v>1019</v>
      </c>
      <c r="H8" s="167" t="s">
        <v>3</v>
      </c>
      <c r="I8" s="167" t="s">
        <v>1212</v>
      </c>
      <c r="J8" s="167" t="s">
        <v>53</v>
      </c>
      <c r="K8" s="167" t="s">
        <v>1213</v>
      </c>
      <c r="L8" s="167"/>
      <c r="M8" s="167"/>
    </row>
    <row r="9" spans="1:13" x14ac:dyDescent="0.25">
      <c r="A9" s="170">
        <v>8</v>
      </c>
      <c r="B9" s="167" t="s">
        <v>262</v>
      </c>
      <c r="C9" s="167" t="s">
        <v>399</v>
      </c>
      <c r="D9" s="167" t="s">
        <v>0</v>
      </c>
      <c r="E9" s="167" t="s">
        <v>1</v>
      </c>
      <c r="F9" s="167" t="s">
        <v>1103</v>
      </c>
      <c r="G9" s="167" t="s">
        <v>1136</v>
      </c>
      <c r="H9" s="167" t="s">
        <v>1013</v>
      </c>
      <c r="I9" s="167" t="s">
        <v>1104</v>
      </c>
      <c r="J9" s="167" t="s">
        <v>960</v>
      </c>
      <c r="K9" s="167" t="s">
        <v>1206</v>
      </c>
      <c r="L9" s="167"/>
      <c r="M9" s="167"/>
    </row>
    <row r="10" spans="1:13" x14ac:dyDescent="0.25">
      <c r="A10" s="170">
        <v>9</v>
      </c>
      <c r="B10" s="167" t="s">
        <v>174</v>
      </c>
      <c r="C10" s="167" t="s">
        <v>175</v>
      </c>
      <c r="D10" s="167" t="s">
        <v>0</v>
      </c>
      <c r="E10" s="167" t="s">
        <v>1</v>
      </c>
      <c r="F10" s="167" t="s">
        <v>855</v>
      </c>
      <c r="G10" s="167" t="s">
        <v>1019</v>
      </c>
      <c r="H10" s="167" t="s">
        <v>828</v>
      </c>
      <c r="I10" s="167" t="s">
        <v>856</v>
      </c>
      <c r="J10" s="167" t="s">
        <v>827</v>
      </c>
      <c r="K10" s="167" t="s">
        <v>1166</v>
      </c>
      <c r="L10" s="167"/>
      <c r="M10" s="167"/>
    </row>
    <row r="11" spans="1:13" x14ac:dyDescent="0.25">
      <c r="A11" s="170">
        <v>10</v>
      </c>
      <c r="B11" s="167" t="s">
        <v>116</v>
      </c>
      <c r="C11" s="167" t="s">
        <v>117</v>
      </c>
      <c r="D11" s="167" t="s">
        <v>648</v>
      </c>
      <c r="E11" s="167" t="s">
        <v>1</v>
      </c>
      <c r="F11" s="167" t="s">
        <v>118</v>
      </c>
      <c r="G11" s="167" t="s">
        <v>1019</v>
      </c>
      <c r="H11" s="167" t="s">
        <v>3</v>
      </c>
      <c r="I11" s="167" t="s">
        <v>119</v>
      </c>
      <c r="J11" s="167" t="s">
        <v>53</v>
      </c>
      <c r="K11" s="167" t="s">
        <v>1167</v>
      </c>
      <c r="L11" s="167"/>
      <c r="M11" s="167"/>
    </row>
    <row r="12" spans="1:13" x14ac:dyDescent="0.25">
      <c r="A12" s="170">
        <v>11</v>
      </c>
      <c r="B12" s="167" t="s">
        <v>196</v>
      </c>
      <c r="C12" s="167" t="s">
        <v>104</v>
      </c>
      <c r="D12" s="167" t="s">
        <v>197</v>
      </c>
      <c r="E12" s="167" t="s">
        <v>198</v>
      </c>
      <c r="F12" s="167" t="s">
        <v>1168</v>
      </c>
      <c r="G12" s="167" t="s">
        <v>1136</v>
      </c>
      <c r="H12" s="167" t="s">
        <v>1013</v>
      </c>
      <c r="I12" s="167" t="s">
        <v>1169</v>
      </c>
      <c r="J12" s="167" t="s">
        <v>960</v>
      </c>
      <c r="K12" s="167" t="s">
        <v>1170</v>
      </c>
      <c r="L12" s="167"/>
      <c r="M12" s="167"/>
    </row>
    <row r="13" spans="1:13" x14ac:dyDescent="0.25">
      <c r="A13" s="170">
        <v>12</v>
      </c>
      <c r="B13" s="167" t="s">
        <v>1176</v>
      </c>
      <c r="C13" s="167" t="s">
        <v>1177</v>
      </c>
      <c r="D13" s="167" t="s">
        <v>173</v>
      </c>
      <c r="E13" s="167" t="s">
        <v>43</v>
      </c>
      <c r="F13" s="167" t="s">
        <v>1178</v>
      </c>
      <c r="G13" s="167" t="s">
        <v>1136</v>
      </c>
      <c r="H13" s="167" t="s">
        <v>1013</v>
      </c>
      <c r="I13" s="167" t="s">
        <v>1179</v>
      </c>
      <c r="J13" s="167" t="s">
        <v>960</v>
      </c>
      <c r="K13" s="167" t="s">
        <v>1180</v>
      </c>
      <c r="L13" s="167"/>
      <c r="M13" s="167"/>
    </row>
    <row r="14" spans="1:13" x14ac:dyDescent="0.25">
      <c r="A14" s="170">
        <v>13</v>
      </c>
      <c r="B14" s="167" t="s">
        <v>1181</v>
      </c>
      <c r="C14" s="167" t="s">
        <v>1182</v>
      </c>
      <c r="D14" s="167" t="s">
        <v>1183</v>
      </c>
      <c r="E14" s="167" t="s">
        <v>48</v>
      </c>
      <c r="F14" s="167" t="s">
        <v>1184</v>
      </c>
      <c r="G14" s="167" t="s">
        <v>1136</v>
      </c>
      <c r="H14" s="167" t="s">
        <v>1013</v>
      </c>
      <c r="I14" s="167" t="s">
        <v>1185</v>
      </c>
      <c r="J14" s="167" t="s">
        <v>960</v>
      </c>
      <c r="K14" s="167" t="s">
        <v>1186</v>
      </c>
      <c r="L14" s="167"/>
      <c r="M14" s="167"/>
    </row>
    <row r="15" spans="1:13" x14ac:dyDescent="0.25">
      <c r="A15" s="170">
        <v>14</v>
      </c>
      <c r="B15" s="167" t="s">
        <v>1187</v>
      </c>
      <c r="C15" s="167" t="s">
        <v>1188</v>
      </c>
      <c r="D15" s="167" t="s">
        <v>1189</v>
      </c>
      <c r="E15" s="167" t="s">
        <v>43</v>
      </c>
      <c r="F15" s="167" t="s">
        <v>1190</v>
      </c>
      <c r="G15" s="167" t="s">
        <v>1136</v>
      </c>
      <c r="H15" s="167" t="s">
        <v>1013</v>
      </c>
      <c r="I15" s="167" t="s">
        <v>1191</v>
      </c>
      <c r="J15" s="167" t="s">
        <v>960</v>
      </c>
      <c r="K15" s="167" t="s">
        <v>1192</v>
      </c>
      <c r="L15" s="167"/>
      <c r="M15" s="167"/>
    </row>
    <row r="16" spans="1:13" x14ac:dyDescent="0.25">
      <c r="A16" s="170">
        <v>15</v>
      </c>
      <c r="B16" s="167" t="s">
        <v>262</v>
      </c>
      <c r="C16" s="167" t="s">
        <v>1141</v>
      </c>
      <c r="D16" s="167" t="s">
        <v>1142</v>
      </c>
      <c r="E16" s="167" t="s">
        <v>1</v>
      </c>
      <c r="F16" s="167" t="s">
        <v>1143</v>
      </c>
      <c r="G16" s="167" t="s">
        <v>1136</v>
      </c>
      <c r="H16" s="167" t="s">
        <v>1013</v>
      </c>
      <c r="I16" s="167" t="s">
        <v>1144</v>
      </c>
      <c r="J16" s="167" t="s">
        <v>960</v>
      </c>
      <c r="K16" s="167" t="s">
        <v>1145</v>
      </c>
      <c r="L16" s="167"/>
      <c r="M16" s="167"/>
    </row>
    <row r="17" spans="1:13" x14ac:dyDescent="0.25">
      <c r="A17" s="170">
        <v>16</v>
      </c>
      <c r="B17" s="167" t="s">
        <v>1146</v>
      </c>
      <c r="C17" s="167" t="s">
        <v>1147</v>
      </c>
      <c r="D17" s="167" t="s">
        <v>1142</v>
      </c>
      <c r="E17" s="167" t="s">
        <v>1</v>
      </c>
      <c r="F17" s="167" t="s">
        <v>1148</v>
      </c>
      <c r="G17" s="167" t="s">
        <v>1136</v>
      </c>
      <c r="H17" s="167" t="s">
        <v>1013</v>
      </c>
      <c r="I17" s="167" t="s">
        <v>1149</v>
      </c>
      <c r="J17" s="167" t="s">
        <v>960</v>
      </c>
      <c r="K17" s="167" t="s">
        <v>1150</v>
      </c>
      <c r="L17" s="167"/>
      <c r="M17" s="167"/>
    </row>
    <row r="18" spans="1:13" x14ac:dyDescent="0.25">
      <c r="A18" s="170">
        <v>17</v>
      </c>
      <c r="B18" s="167" t="s">
        <v>50</v>
      </c>
      <c r="C18" s="167" t="s">
        <v>51</v>
      </c>
      <c r="D18" s="167" t="s">
        <v>52</v>
      </c>
      <c r="E18" s="167" t="s">
        <v>43</v>
      </c>
      <c r="F18" s="167" t="s">
        <v>1085</v>
      </c>
      <c r="G18" s="167" t="s">
        <v>1136</v>
      </c>
      <c r="H18" s="167" t="s">
        <v>1013</v>
      </c>
      <c r="I18" s="167" t="s">
        <v>1086</v>
      </c>
      <c r="J18" s="167" t="s">
        <v>960</v>
      </c>
      <c r="K18" s="167" t="s">
        <v>1087</v>
      </c>
      <c r="L18" s="167"/>
      <c r="M18" s="167"/>
    </row>
    <row r="19" spans="1:13" x14ac:dyDescent="0.25">
      <c r="A19" s="170">
        <v>18</v>
      </c>
      <c r="B19" s="167" t="s">
        <v>196</v>
      </c>
      <c r="C19" s="167" t="s">
        <v>104</v>
      </c>
      <c r="D19" s="167" t="s">
        <v>197</v>
      </c>
      <c r="E19" s="167" t="s">
        <v>198</v>
      </c>
      <c r="F19" s="167" t="s">
        <v>1107</v>
      </c>
      <c r="G19" s="167" t="s">
        <v>1136</v>
      </c>
      <c r="H19" s="167" t="s">
        <v>1013</v>
      </c>
      <c r="I19" s="167" t="s">
        <v>1108</v>
      </c>
      <c r="J19" s="167" t="s">
        <v>960</v>
      </c>
      <c r="K19" s="167" t="s">
        <v>1109</v>
      </c>
      <c r="L19" s="167"/>
      <c r="M19" s="167"/>
    </row>
    <row r="20" spans="1:13" x14ac:dyDescent="0.25">
      <c r="A20" s="170">
        <v>19</v>
      </c>
      <c r="B20" s="167" t="s">
        <v>1110</v>
      </c>
      <c r="C20" s="167" t="s">
        <v>408</v>
      </c>
      <c r="D20" s="167" t="s">
        <v>1111</v>
      </c>
      <c r="E20" s="167" t="s">
        <v>912</v>
      </c>
      <c r="F20" s="167" t="s">
        <v>1112</v>
      </c>
      <c r="G20" s="167" t="s">
        <v>1136</v>
      </c>
      <c r="H20" s="167" t="s">
        <v>1013</v>
      </c>
      <c r="I20" s="167" t="s">
        <v>1113</v>
      </c>
      <c r="J20" s="167" t="s">
        <v>960</v>
      </c>
      <c r="K20" s="167" t="s">
        <v>1114</v>
      </c>
      <c r="L20" s="167"/>
      <c r="M20" s="167"/>
    </row>
    <row r="21" spans="1:13" x14ac:dyDescent="0.25">
      <c r="A21" s="170">
        <v>20</v>
      </c>
      <c r="B21" s="167" t="s">
        <v>1115</v>
      </c>
      <c r="C21" s="167" t="s">
        <v>1116</v>
      </c>
      <c r="D21" s="167" t="s">
        <v>1117</v>
      </c>
      <c r="E21" s="167" t="s">
        <v>1</v>
      </c>
      <c r="F21" s="167" t="s">
        <v>1118</v>
      </c>
      <c r="G21" s="167" t="s">
        <v>1136</v>
      </c>
      <c r="H21" s="167" t="s">
        <v>1013</v>
      </c>
      <c r="I21" s="167" t="s">
        <v>1119</v>
      </c>
      <c r="J21" s="167" t="s">
        <v>960</v>
      </c>
      <c r="K21" s="167" t="s">
        <v>1120</v>
      </c>
      <c r="L21" s="167"/>
      <c r="M21" s="167"/>
    </row>
    <row r="22" spans="1:13" x14ac:dyDescent="0.25">
      <c r="A22" s="170">
        <v>21</v>
      </c>
      <c r="B22" s="167" t="s">
        <v>50</v>
      </c>
      <c r="C22" s="167" t="s">
        <v>51</v>
      </c>
      <c r="D22" s="167" t="s">
        <v>52</v>
      </c>
      <c r="E22" s="167" t="s">
        <v>43</v>
      </c>
      <c r="F22" s="167" t="s">
        <v>246</v>
      </c>
      <c r="G22" s="167" t="s">
        <v>1019</v>
      </c>
      <c r="H22" s="167" t="s">
        <v>3</v>
      </c>
      <c r="I22" s="167" t="s">
        <v>247</v>
      </c>
      <c r="J22" s="167" t="s">
        <v>125</v>
      </c>
      <c r="K22" s="167" t="s">
        <v>1127</v>
      </c>
      <c r="L22" s="167"/>
      <c r="M22" s="167"/>
    </row>
    <row r="23" spans="1:13" x14ac:dyDescent="0.25">
      <c r="A23" s="170">
        <v>22</v>
      </c>
      <c r="B23" s="167" t="s">
        <v>1072</v>
      </c>
      <c r="C23" s="167" t="s">
        <v>1073</v>
      </c>
      <c r="D23" s="167" t="s">
        <v>122</v>
      </c>
      <c r="E23" s="167" t="s">
        <v>43</v>
      </c>
      <c r="F23" s="167" t="s">
        <v>221</v>
      </c>
      <c r="G23" s="167" t="s">
        <v>1131</v>
      </c>
      <c r="H23" s="167" t="s">
        <v>3</v>
      </c>
      <c r="I23" s="167" t="s">
        <v>222</v>
      </c>
      <c r="J23" s="167" t="s">
        <v>53</v>
      </c>
      <c r="K23" s="167" t="s">
        <v>1074</v>
      </c>
      <c r="L23" s="167"/>
      <c r="M23" s="167"/>
    </row>
    <row r="24" spans="1:13" x14ac:dyDescent="0.25">
      <c r="A24" s="170">
        <v>23</v>
      </c>
      <c r="B24" s="167" t="s">
        <v>190</v>
      </c>
      <c r="C24" s="167" t="s">
        <v>191</v>
      </c>
      <c r="D24" s="167" t="s">
        <v>192</v>
      </c>
      <c r="E24" s="167" t="s">
        <v>28</v>
      </c>
      <c r="F24" s="167" t="s">
        <v>193</v>
      </c>
      <c r="G24" s="167" t="s">
        <v>1019</v>
      </c>
      <c r="H24" s="167" t="s">
        <v>30</v>
      </c>
      <c r="I24" s="167" t="s">
        <v>194</v>
      </c>
      <c r="J24" s="167" t="s">
        <v>32</v>
      </c>
      <c r="K24" s="167" t="s">
        <v>1081</v>
      </c>
      <c r="L24" s="167"/>
      <c r="M24" s="167"/>
    </row>
    <row r="25" spans="1:13" x14ac:dyDescent="0.25">
      <c r="A25" s="170">
        <v>24</v>
      </c>
      <c r="B25" s="167" t="s">
        <v>262</v>
      </c>
      <c r="C25" s="167" t="s">
        <v>263</v>
      </c>
      <c r="D25" s="167" t="s">
        <v>264</v>
      </c>
      <c r="E25" s="167" t="s">
        <v>1</v>
      </c>
      <c r="F25" s="167" t="s">
        <v>265</v>
      </c>
      <c r="G25" s="167" t="s">
        <v>1019</v>
      </c>
      <c r="H25" s="167" t="s">
        <v>3</v>
      </c>
      <c r="I25" s="167" t="s">
        <v>266</v>
      </c>
      <c r="J25" s="167" t="s">
        <v>53</v>
      </c>
      <c r="K25" s="167" t="s">
        <v>1057</v>
      </c>
      <c r="L25" s="167"/>
      <c r="M25" s="167"/>
    </row>
    <row r="26" spans="1:13" x14ac:dyDescent="0.25">
      <c r="A26" s="170">
        <v>25</v>
      </c>
      <c r="B26" s="167" t="s">
        <v>71</v>
      </c>
      <c r="C26" s="167" t="s">
        <v>72</v>
      </c>
      <c r="D26" s="167" t="s">
        <v>73</v>
      </c>
      <c r="E26" s="167" t="s">
        <v>28</v>
      </c>
      <c r="F26" s="167" t="s">
        <v>74</v>
      </c>
      <c r="G26" s="167" t="s">
        <v>1019</v>
      </c>
      <c r="H26" s="167" t="s">
        <v>30</v>
      </c>
      <c r="I26" s="167" t="s">
        <v>75</v>
      </c>
      <c r="J26" s="167" t="s">
        <v>32</v>
      </c>
      <c r="K26" s="167" t="s">
        <v>1058</v>
      </c>
      <c r="L26" s="167"/>
      <c r="M26" s="167"/>
    </row>
    <row r="27" spans="1:13" x14ac:dyDescent="0.25">
      <c r="A27" s="170">
        <v>26</v>
      </c>
      <c r="B27" s="167" t="s">
        <v>273</v>
      </c>
      <c r="C27" s="167" t="s">
        <v>274</v>
      </c>
      <c r="D27" s="167" t="s">
        <v>0</v>
      </c>
      <c r="E27" s="167" t="s">
        <v>1</v>
      </c>
      <c r="F27" s="167" t="s">
        <v>275</v>
      </c>
      <c r="G27" s="167" t="s">
        <v>1019</v>
      </c>
      <c r="H27" s="167" t="s">
        <v>3</v>
      </c>
      <c r="I27" s="167" t="s">
        <v>276</v>
      </c>
      <c r="J27" s="167" t="s">
        <v>53</v>
      </c>
      <c r="K27" s="167" t="s">
        <v>1069</v>
      </c>
      <c r="L27" s="167"/>
      <c r="M27" s="167"/>
    </row>
    <row r="28" spans="1:13" x14ac:dyDescent="0.25">
      <c r="A28" s="170">
        <v>27</v>
      </c>
      <c r="B28" s="167" t="s">
        <v>102</v>
      </c>
      <c r="C28" s="167" t="s">
        <v>141</v>
      </c>
      <c r="D28" s="167" t="s">
        <v>42</v>
      </c>
      <c r="E28" s="167" t="s">
        <v>43</v>
      </c>
      <c r="F28" s="167" t="s">
        <v>142</v>
      </c>
      <c r="G28" s="167" t="s">
        <v>1019</v>
      </c>
      <c r="H28" s="167" t="s">
        <v>3</v>
      </c>
      <c r="I28" s="167" t="s">
        <v>143</v>
      </c>
      <c r="J28" s="167" t="s">
        <v>53</v>
      </c>
      <c r="K28" s="167" t="s">
        <v>1070</v>
      </c>
      <c r="L28" s="167"/>
      <c r="M28" s="167"/>
    </row>
    <row r="29" spans="1:13" x14ac:dyDescent="0.25">
      <c r="A29" s="170">
        <v>28</v>
      </c>
      <c r="B29" s="167" t="s">
        <v>766</v>
      </c>
      <c r="C29" s="167" t="s">
        <v>767</v>
      </c>
      <c r="D29" s="167" t="s">
        <v>577</v>
      </c>
      <c r="E29" s="167" t="s">
        <v>7</v>
      </c>
      <c r="F29" s="167" t="s">
        <v>1040</v>
      </c>
      <c r="G29" s="167" t="s">
        <v>1050</v>
      </c>
      <c r="H29" s="167" t="s">
        <v>781</v>
      </c>
      <c r="I29" s="167" t="s">
        <v>1042</v>
      </c>
      <c r="J29" s="167" t="s">
        <v>1043</v>
      </c>
      <c r="K29" s="167" t="s">
        <v>1044</v>
      </c>
      <c r="L29" s="167"/>
      <c r="M29" s="167"/>
    </row>
    <row r="30" spans="1:13" x14ac:dyDescent="0.25">
      <c r="A30" s="170">
        <v>29</v>
      </c>
      <c r="B30" s="167" t="s">
        <v>145</v>
      </c>
      <c r="C30" s="167" t="s">
        <v>97</v>
      </c>
      <c r="D30" s="167" t="s">
        <v>1046</v>
      </c>
      <c r="E30" s="167" t="s">
        <v>1</v>
      </c>
      <c r="F30" s="167" t="s">
        <v>147</v>
      </c>
      <c r="G30" s="167" t="s">
        <v>1019</v>
      </c>
      <c r="H30" s="167" t="s">
        <v>3</v>
      </c>
      <c r="I30" s="167" t="s">
        <v>148</v>
      </c>
      <c r="J30" s="167" t="s">
        <v>53</v>
      </c>
      <c r="K30" s="167" t="s">
        <v>1047</v>
      </c>
      <c r="L30" s="167"/>
      <c r="M30" s="167"/>
    </row>
    <row r="31" spans="1:13" x14ac:dyDescent="0.25">
      <c r="A31" s="170">
        <v>30</v>
      </c>
      <c r="B31" s="167" t="s">
        <v>803</v>
      </c>
      <c r="C31" s="167" t="s">
        <v>804</v>
      </c>
      <c r="D31" s="167" t="s">
        <v>17</v>
      </c>
      <c r="E31" s="167" t="s">
        <v>7</v>
      </c>
      <c r="F31" s="167" t="s">
        <v>805</v>
      </c>
      <c r="G31" s="167" t="s">
        <v>1136</v>
      </c>
      <c r="H31" s="167" t="s">
        <v>5</v>
      </c>
      <c r="I31" s="167" t="s">
        <v>806</v>
      </c>
      <c r="J31" s="167" t="s">
        <v>6</v>
      </c>
      <c r="K31" s="167" t="s">
        <v>996</v>
      </c>
      <c r="L31" s="167"/>
      <c r="M31" s="167"/>
    </row>
    <row r="32" spans="1:13" x14ac:dyDescent="0.25">
      <c r="A32" s="170">
        <v>31</v>
      </c>
      <c r="B32" s="167" t="s">
        <v>982</v>
      </c>
      <c r="C32" s="167" t="s">
        <v>292</v>
      </c>
      <c r="D32" s="167" t="s">
        <v>462</v>
      </c>
      <c r="E32" s="167" t="s">
        <v>1</v>
      </c>
      <c r="F32" s="167" t="s">
        <v>422</v>
      </c>
      <c r="G32" s="167" t="s">
        <v>1019</v>
      </c>
      <c r="H32" s="167" t="s">
        <v>3</v>
      </c>
      <c r="I32" s="167" t="s">
        <v>423</v>
      </c>
      <c r="J32" s="167" t="s">
        <v>2</v>
      </c>
      <c r="K32" s="167" t="s">
        <v>983</v>
      </c>
      <c r="L32" s="167"/>
      <c r="M32" s="167"/>
    </row>
    <row r="33" spans="1:13" x14ac:dyDescent="0.25">
      <c r="A33" s="170">
        <v>32</v>
      </c>
      <c r="B33" s="167" t="s">
        <v>64</v>
      </c>
      <c r="C33" s="167" t="s">
        <v>65</v>
      </c>
      <c r="D33" s="167" t="s">
        <v>66</v>
      </c>
      <c r="E33" s="167" t="s">
        <v>1</v>
      </c>
      <c r="F33" s="167" t="s">
        <v>67</v>
      </c>
      <c r="G33" s="167" t="s">
        <v>1019</v>
      </c>
      <c r="H33" s="167" t="s">
        <v>30</v>
      </c>
      <c r="I33" s="167" t="s">
        <v>68</v>
      </c>
      <c r="J33" s="167" t="s">
        <v>32</v>
      </c>
      <c r="K33" s="167" t="s">
        <v>959</v>
      </c>
      <c r="L33" s="167"/>
      <c r="M33" s="167"/>
    </row>
    <row r="34" spans="1:13" x14ac:dyDescent="0.25">
      <c r="A34" s="170">
        <v>33</v>
      </c>
      <c r="B34" s="167" t="s">
        <v>242</v>
      </c>
      <c r="C34" s="167" t="s">
        <v>243</v>
      </c>
      <c r="D34" s="167" t="s">
        <v>957</v>
      </c>
      <c r="E34" s="167" t="s">
        <v>43</v>
      </c>
      <c r="F34" s="167" t="s">
        <v>244</v>
      </c>
      <c r="G34" s="167" t="s">
        <v>1019</v>
      </c>
      <c r="H34" s="167" t="s">
        <v>3</v>
      </c>
      <c r="I34" s="167" t="s">
        <v>245</v>
      </c>
      <c r="J34" s="167" t="s">
        <v>125</v>
      </c>
      <c r="K34" s="167" t="s">
        <v>958</v>
      </c>
      <c r="L34" s="167"/>
      <c r="M34" s="167"/>
    </row>
    <row r="35" spans="1:13" x14ac:dyDescent="0.25">
      <c r="A35" s="170">
        <v>34</v>
      </c>
      <c r="B35" s="167" t="s">
        <v>322</v>
      </c>
      <c r="C35" s="167" t="s">
        <v>323</v>
      </c>
      <c r="D35" s="167" t="s">
        <v>66</v>
      </c>
      <c r="E35" s="167" t="s">
        <v>1</v>
      </c>
      <c r="F35" s="167" t="s">
        <v>324</v>
      </c>
      <c r="G35" s="167" t="s">
        <v>1019</v>
      </c>
      <c r="H35" s="167" t="s">
        <v>287</v>
      </c>
      <c r="I35" s="167" t="s">
        <v>325</v>
      </c>
      <c r="J35" s="167" t="s">
        <v>289</v>
      </c>
      <c r="K35" s="167" t="s">
        <v>956</v>
      </c>
      <c r="L35" s="167"/>
      <c r="M35" s="167"/>
    </row>
    <row r="36" spans="1:13" x14ac:dyDescent="0.25">
      <c r="A36" s="170">
        <v>35</v>
      </c>
      <c r="B36" s="167" t="s">
        <v>49</v>
      </c>
      <c r="C36" s="167" t="s">
        <v>97</v>
      </c>
      <c r="D36" s="167" t="s">
        <v>66</v>
      </c>
      <c r="E36" s="167" t="s">
        <v>1</v>
      </c>
      <c r="F36" s="167" t="s">
        <v>391</v>
      </c>
      <c r="G36" s="167" t="s">
        <v>1019</v>
      </c>
      <c r="H36" s="167" t="s">
        <v>294</v>
      </c>
      <c r="I36" s="167" t="s">
        <v>392</v>
      </c>
      <c r="J36" s="167" t="s">
        <v>289</v>
      </c>
      <c r="K36" s="167" t="s">
        <v>921</v>
      </c>
      <c r="L36" s="167"/>
      <c r="M36" s="167"/>
    </row>
    <row r="37" spans="1:13" x14ac:dyDescent="0.25">
      <c r="A37" s="170">
        <v>36</v>
      </c>
      <c r="B37" s="167" t="s">
        <v>361</v>
      </c>
      <c r="C37" s="167" t="s">
        <v>362</v>
      </c>
      <c r="D37" s="167" t="s">
        <v>0</v>
      </c>
      <c r="E37" s="167" t="s">
        <v>1</v>
      </c>
      <c r="F37" s="167" t="s">
        <v>886</v>
      </c>
      <c r="G37" s="167" t="s">
        <v>1019</v>
      </c>
      <c r="H37" s="167" t="s">
        <v>3</v>
      </c>
      <c r="I37" s="167" t="s">
        <v>861</v>
      </c>
      <c r="J37" s="167" t="s">
        <v>516</v>
      </c>
      <c r="K37" s="167" t="s">
        <v>896</v>
      </c>
      <c r="L37" s="167"/>
      <c r="M37" s="167"/>
    </row>
    <row r="38" spans="1:13" x14ac:dyDescent="0.25">
      <c r="A38" s="170">
        <v>37</v>
      </c>
      <c r="B38" s="167" t="s">
        <v>766</v>
      </c>
      <c r="C38" s="167" t="s">
        <v>767</v>
      </c>
      <c r="D38" s="167" t="s">
        <v>577</v>
      </c>
      <c r="E38" s="167" t="s">
        <v>7</v>
      </c>
      <c r="F38" s="167" t="s">
        <v>768</v>
      </c>
      <c r="G38" s="167" t="s">
        <v>960</v>
      </c>
      <c r="H38" s="167" t="s">
        <v>8</v>
      </c>
      <c r="I38" s="167" t="s">
        <v>769</v>
      </c>
      <c r="J38" s="167" t="s">
        <v>9</v>
      </c>
      <c r="K38" s="167" t="s">
        <v>770</v>
      </c>
      <c r="L38" s="167"/>
      <c r="M38" s="167"/>
    </row>
    <row r="39" spans="1:13" x14ac:dyDescent="0.25">
      <c r="A39" s="170">
        <v>38</v>
      </c>
      <c r="B39" s="167" t="s">
        <v>530</v>
      </c>
      <c r="C39" s="167" t="s">
        <v>531</v>
      </c>
      <c r="D39" s="167" t="s">
        <v>36</v>
      </c>
      <c r="E39" s="167" t="s">
        <v>1</v>
      </c>
      <c r="F39" s="167" t="s">
        <v>532</v>
      </c>
      <c r="G39" s="167" t="s">
        <v>1019</v>
      </c>
      <c r="H39" s="167" t="s">
        <v>294</v>
      </c>
      <c r="I39" s="167" t="s">
        <v>533</v>
      </c>
      <c r="J39" s="167" t="s">
        <v>516</v>
      </c>
      <c r="K39" s="167" t="s">
        <v>764</v>
      </c>
      <c r="L39" s="167"/>
      <c r="M39" s="167"/>
    </row>
    <row r="40" spans="1:13" x14ac:dyDescent="0.25">
      <c r="A40" s="170">
        <v>39</v>
      </c>
      <c r="B40" s="167" t="s">
        <v>651</v>
      </c>
      <c r="C40" s="167" t="s">
        <v>652</v>
      </c>
      <c r="D40" s="167" t="s">
        <v>653</v>
      </c>
      <c r="E40" s="167" t="s">
        <v>1</v>
      </c>
      <c r="F40" s="167" t="s">
        <v>654</v>
      </c>
      <c r="G40" s="167" t="s">
        <v>1019</v>
      </c>
      <c r="H40" s="167" t="s">
        <v>294</v>
      </c>
      <c r="I40" s="167" t="s">
        <v>655</v>
      </c>
      <c r="J40" s="167" t="s">
        <v>289</v>
      </c>
      <c r="K40" s="167" t="s">
        <v>656</v>
      </c>
      <c r="L40" s="167"/>
      <c r="M40" s="167"/>
    </row>
    <row r="41" spans="1:13" x14ac:dyDescent="0.25">
      <c r="A41" s="170">
        <v>40</v>
      </c>
      <c r="B41" s="167" t="s">
        <v>425</v>
      </c>
      <c r="C41" s="167" t="s">
        <v>426</v>
      </c>
      <c r="D41" s="167" t="s">
        <v>427</v>
      </c>
      <c r="E41" s="167" t="s">
        <v>28</v>
      </c>
      <c r="F41" s="167" t="s">
        <v>428</v>
      </c>
      <c r="G41" s="167" t="s">
        <v>1019</v>
      </c>
      <c r="H41" s="167" t="s">
        <v>287</v>
      </c>
      <c r="I41" s="167" t="s">
        <v>429</v>
      </c>
      <c r="J41" s="167" t="s">
        <v>289</v>
      </c>
      <c r="K41" s="167" t="s">
        <v>659</v>
      </c>
      <c r="L41" s="167"/>
      <c r="M41" s="167"/>
    </row>
    <row r="42" spans="1:13" x14ac:dyDescent="0.25">
      <c r="A42" s="170">
        <v>41</v>
      </c>
      <c r="B42" s="167" t="s">
        <v>608</v>
      </c>
      <c r="C42" s="167" t="s">
        <v>378</v>
      </c>
      <c r="D42" s="167" t="s">
        <v>27</v>
      </c>
      <c r="E42" s="167" t="s">
        <v>28</v>
      </c>
      <c r="F42" s="167" t="s">
        <v>609</v>
      </c>
      <c r="G42" s="167" t="s">
        <v>1019</v>
      </c>
      <c r="H42" s="167" t="s">
        <v>294</v>
      </c>
      <c r="I42" s="167" t="s">
        <v>610</v>
      </c>
      <c r="J42" s="167" t="s">
        <v>289</v>
      </c>
      <c r="K42" s="167" t="s">
        <v>663</v>
      </c>
      <c r="L42" s="167"/>
      <c r="M42" s="167"/>
    </row>
    <row r="43" spans="1:13" x14ac:dyDescent="0.25">
      <c r="A43" s="170">
        <v>42</v>
      </c>
      <c r="B43" s="167" t="s">
        <v>1467</v>
      </c>
      <c r="C43" s="167" t="s">
        <v>378</v>
      </c>
      <c r="D43" s="167"/>
      <c r="E43" s="167"/>
      <c r="F43" s="167" t="s">
        <v>572</v>
      </c>
      <c r="G43" s="167" t="s">
        <v>1019</v>
      </c>
      <c r="H43" s="167" t="s">
        <v>287</v>
      </c>
      <c r="I43" s="167" t="s">
        <v>573</v>
      </c>
      <c r="J43" s="167" t="s">
        <v>289</v>
      </c>
      <c r="K43" s="167" t="s">
        <v>665</v>
      </c>
      <c r="L43" s="167"/>
      <c r="M43" s="167"/>
    </row>
    <row r="44" spans="1:13" x14ac:dyDescent="0.25">
      <c r="A44" s="170">
        <v>43</v>
      </c>
      <c r="B44" s="167" t="s">
        <v>590</v>
      </c>
      <c r="C44" s="167" t="s">
        <v>591</v>
      </c>
      <c r="D44" s="167" t="s">
        <v>592</v>
      </c>
      <c r="E44" s="167" t="s">
        <v>43</v>
      </c>
      <c r="F44" s="167" t="s">
        <v>593</v>
      </c>
      <c r="G44" s="167" t="s">
        <v>1131</v>
      </c>
      <c r="H44" s="167" t="s">
        <v>30</v>
      </c>
      <c r="I44" s="167" t="s">
        <v>594</v>
      </c>
      <c r="J44" s="167" t="s">
        <v>32</v>
      </c>
      <c r="K44" s="167" t="s">
        <v>669</v>
      </c>
      <c r="L44" s="167"/>
      <c r="M44" s="167"/>
    </row>
    <row r="45" spans="1:13" x14ac:dyDescent="0.25">
      <c r="A45" s="170">
        <v>44</v>
      </c>
      <c r="B45" s="167" t="s">
        <v>566</v>
      </c>
      <c r="C45" s="167" t="s">
        <v>556</v>
      </c>
      <c r="D45" s="167" t="s">
        <v>0</v>
      </c>
      <c r="E45" s="167" t="s">
        <v>1</v>
      </c>
      <c r="F45" s="167" t="s">
        <v>557</v>
      </c>
      <c r="G45" s="167" t="s">
        <v>1019</v>
      </c>
      <c r="H45" s="167" t="s">
        <v>287</v>
      </c>
      <c r="I45" s="167" t="s">
        <v>558</v>
      </c>
      <c r="J45" s="167" t="s">
        <v>289</v>
      </c>
      <c r="K45" s="167" t="s">
        <v>673</v>
      </c>
      <c r="L45" s="167"/>
      <c r="M45" s="167"/>
    </row>
    <row r="46" spans="1:13" x14ac:dyDescent="0.25">
      <c r="A46" s="170">
        <v>45</v>
      </c>
      <c r="B46" s="167" t="s">
        <v>1468</v>
      </c>
      <c r="C46" s="167" t="s">
        <v>97</v>
      </c>
      <c r="D46" s="167"/>
      <c r="E46" s="167"/>
      <c r="F46" s="167" t="s">
        <v>540</v>
      </c>
      <c r="G46" s="167" t="s">
        <v>1019</v>
      </c>
      <c r="H46" s="167" t="s">
        <v>294</v>
      </c>
      <c r="I46" s="167" t="s">
        <v>541</v>
      </c>
      <c r="J46" s="167" t="s">
        <v>289</v>
      </c>
      <c r="K46" s="167" t="s">
        <v>677</v>
      </c>
      <c r="L46" s="167"/>
      <c r="M46" s="167"/>
    </row>
    <row r="47" spans="1:13" x14ac:dyDescent="0.25">
      <c r="A47" s="170">
        <v>46</v>
      </c>
      <c r="B47" s="167" t="s">
        <v>291</v>
      </c>
      <c r="C47" s="167" t="s">
        <v>292</v>
      </c>
      <c r="D47" s="167" t="s">
        <v>0</v>
      </c>
      <c r="E47" s="167" t="s">
        <v>1</v>
      </c>
      <c r="F47" s="167" t="s">
        <v>293</v>
      </c>
      <c r="G47" s="167" t="s">
        <v>1019</v>
      </c>
      <c r="H47" s="167" t="s">
        <v>294</v>
      </c>
      <c r="I47" s="167" t="s">
        <v>295</v>
      </c>
      <c r="J47" s="167" t="s">
        <v>289</v>
      </c>
      <c r="K47" s="167" t="s">
        <v>679</v>
      </c>
      <c r="L47" s="167"/>
      <c r="M47" s="167"/>
    </row>
    <row r="48" spans="1:13" x14ac:dyDescent="0.25">
      <c r="A48" s="170">
        <v>47</v>
      </c>
      <c r="B48" s="167" t="s">
        <v>311</v>
      </c>
      <c r="C48" s="167" t="s">
        <v>312</v>
      </c>
      <c r="D48" s="167" t="s">
        <v>313</v>
      </c>
      <c r="E48" s="167" t="s">
        <v>43</v>
      </c>
      <c r="F48" s="167" t="s">
        <v>314</v>
      </c>
      <c r="G48" s="167" t="s">
        <v>1019</v>
      </c>
      <c r="H48" s="167" t="s">
        <v>294</v>
      </c>
      <c r="I48" s="167" t="s">
        <v>315</v>
      </c>
      <c r="J48" s="167" t="s">
        <v>289</v>
      </c>
      <c r="K48" s="167" t="s">
        <v>683</v>
      </c>
      <c r="L48" s="167"/>
      <c r="M48" s="167"/>
    </row>
    <row r="49" spans="1:13" x14ac:dyDescent="0.25">
      <c r="A49" s="170">
        <v>48</v>
      </c>
      <c r="B49" s="167" t="s">
        <v>317</v>
      </c>
      <c r="C49" s="167" t="s">
        <v>279</v>
      </c>
      <c r="D49" s="167" t="s">
        <v>318</v>
      </c>
      <c r="E49" s="167" t="s">
        <v>28</v>
      </c>
      <c r="F49" s="167" t="s">
        <v>319</v>
      </c>
      <c r="G49" s="167" t="s">
        <v>1019</v>
      </c>
      <c r="H49" s="167" t="s">
        <v>287</v>
      </c>
      <c r="I49" s="167" t="s">
        <v>320</v>
      </c>
      <c r="J49" s="167" t="s">
        <v>289</v>
      </c>
      <c r="K49" s="167" t="s">
        <v>758</v>
      </c>
      <c r="L49" s="167"/>
      <c r="M49" s="167"/>
    </row>
    <row r="50" spans="1:13" x14ac:dyDescent="0.25">
      <c r="A50" s="170">
        <v>49</v>
      </c>
      <c r="B50" s="167" t="s">
        <v>333</v>
      </c>
      <c r="C50" s="167" t="s">
        <v>334</v>
      </c>
      <c r="D50" s="167" t="s">
        <v>335</v>
      </c>
      <c r="E50" s="167" t="s">
        <v>48</v>
      </c>
      <c r="F50" s="167" t="s">
        <v>336</v>
      </c>
      <c r="G50" s="167" t="s">
        <v>666</v>
      </c>
      <c r="H50" s="167" t="s">
        <v>287</v>
      </c>
      <c r="I50" s="167" t="s">
        <v>337</v>
      </c>
      <c r="J50" s="167" t="s">
        <v>289</v>
      </c>
      <c r="K50" s="167" t="s">
        <v>686</v>
      </c>
      <c r="L50" s="167"/>
      <c r="M50" s="167"/>
    </row>
    <row r="51" spans="1:13" x14ac:dyDescent="0.25">
      <c r="A51" s="170">
        <v>50</v>
      </c>
      <c r="B51" s="167" t="s">
        <v>355</v>
      </c>
      <c r="C51" s="167" t="s">
        <v>356</v>
      </c>
      <c r="D51" s="167" t="s">
        <v>0</v>
      </c>
      <c r="E51" s="167" t="s">
        <v>1</v>
      </c>
      <c r="F51" s="167" t="s">
        <v>357</v>
      </c>
      <c r="G51" s="167" t="s">
        <v>1019</v>
      </c>
      <c r="H51" s="167" t="s">
        <v>294</v>
      </c>
      <c r="I51" s="167" t="s">
        <v>358</v>
      </c>
      <c r="J51" s="167" t="s">
        <v>289</v>
      </c>
      <c r="K51" s="167" t="s">
        <v>690</v>
      </c>
      <c r="L51" s="167"/>
      <c r="M51" s="167"/>
    </row>
    <row r="52" spans="1:13" x14ac:dyDescent="0.25">
      <c r="A52" s="170">
        <v>51</v>
      </c>
      <c r="B52" s="167" t="s">
        <v>238</v>
      </c>
      <c r="C52" s="167" t="s">
        <v>239</v>
      </c>
      <c r="D52" s="167" t="s">
        <v>0</v>
      </c>
      <c r="E52" s="167" t="s">
        <v>1</v>
      </c>
      <c r="F52" s="167" t="s">
        <v>240</v>
      </c>
      <c r="G52" s="167" t="s">
        <v>1019</v>
      </c>
      <c r="H52" s="167" t="s">
        <v>3</v>
      </c>
      <c r="I52" s="167" t="s">
        <v>241</v>
      </c>
      <c r="J52" s="167" t="s">
        <v>53</v>
      </c>
      <c r="K52" s="167" t="s">
        <v>691</v>
      </c>
      <c r="L52" s="167"/>
      <c r="M52" s="167"/>
    </row>
    <row r="53" spans="1:13" x14ac:dyDescent="0.25">
      <c r="A53" s="170">
        <v>52</v>
      </c>
      <c r="B53" s="167" t="s">
        <v>137</v>
      </c>
      <c r="C53" s="167" t="s">
        <v>138</v>
      </c>
      <c r="D53" s="167" t="s">
        <v>0</v>
      </c>
      <c r="E53" s="167" t="s">
        <v>1</v>
      </c>
      <c r="F53" s="167" t="s">
        <v>139</v>
      </c>
      <c r="G53" s="167" t="s">
        <v>1019</v>
      </c>
      <c r="H53" s="167" t="s">
        <v>3</v>
      </c>
      <c r="I53" s="167" t="s">
        <v>140</v>
      </c>
      <c r="J53" s="167" t="s">
        <v>53</v>
      </c>
      <c r="K53" s="167" t="s">
        <v>699</v>
      </c>
      <c r="L53" s="167"/>
      <c r="M53" s="167"/>
    </row>
    <row r="54" spans="1:13" x14ac:dyDescent="0.25">
      <c r="A54" s="170">
        <v>53</v>
      </c>
      <c r="B54" s="167" t="s">
        <v>262</v>
      </c>
      <c r="C54" s="167" t="s">
        <v>399</v>
      </c>
      <c r="D54" s="167" t="s">
        <v>0</v>
      </c>
      <c r="E54" s="167" t="s">
        <v>1</v>
      </c>
      <c r="F54" s="167" t="s">
        <v>400</v>
      </c>
      <c r="G54" s="167" t="s">
        <v>1019</v>
      </c>
      <c r="H54" s="167" t="s">
        <v>294</v>
      </c>
      <c r="I54" s="167" t="s">
        <v>401</v>
      </c>
      <c r="J54" s="167" t="s">
        <v>289</v>
      </c>
      <c r="K54" s="167" t="s">
        <v>700</v>
      </c>
      <c r="L54" s="167"/>
      <c r="M54" s="167"/>
    </row>
    <row r="55" spans="1:13" x14ac:dyDescent="0.25">
      <c r="A55" s="170">
        <v>54</v>
      </c>
      <c r="B55" s="167" t="s">
        <v>403</v>
      </c>
      <c r="C55" s="167" t="s">
        <v>60</v>
      </c>
      <c r="D55" s="167" t="s">
        <v>27</v>
      </c>
      <c r="E55" s="167" t="s">
        <v>28</v>
      </c>
      <c r="F55" s="167" t="s">
        <v>404</v>
      </c>
      <c r="G55" s="167" t="s">
        <v>1019</v>
      </c>
      <c r="H55" s="167" t="s">
        <v>287</v>
      </c>
      <c r="I55" s="167" t="s">
        <v>405</v>
      </c>
      <c r="J55" s="167" t="s">
        <v>289</v>
      </c>
      <c r="K55" s="167" t="s">
        <v>701</v>
      </c>
      <c r="L55" s="167"/>
      <c r="M55" s="167"/>
    </row>
    <row r="56" spans="1:13" x14ac:dyDescent="0.25">
      <c r="A56" s="170">
        <v>55</v>
      </c>
      <c r="B56" s="167" t="s">
        <v>431</v>
      </c>
      <c r="C56" s="167" t="s">
        <v>172</v>
      </c>
      <c r="D56" s="167" t="s">
        <v>432</v>
      </c>
      <c r="E56" s="167" t="s">
        <v>28</v>
      </c>
      <c r="F56" s="167" t="s">
        <v>433</v>
      </c>
      <c r="G56" s="167" t="s">
        <v>1019</v>
      </c>
      <c r="H56" s="167" t="s">
        <v>294</v>
      </c>
      <c r="I56" s="167" t="s">
        <v>434</v>
      </c>
      <c r="J56" s="167" t="s">
        <v>289</v>
      </c>
      <c r="K56" s="167" t="s">
        <v>704</v>
      </c>
      <c r="L56" s="167"/>
      <c r="M56" s="167"/>
    </row>
    <row r="57" spans="1:13" x14ac:dyDescent="0.25">
      <c r="A57" s="170">
        <v>56</v>
      </c>
      <c r="B57" s="167" t="s">
        <v>443</v>
      </c>
      <c r="C57" s="167" t="s">
        <v>444</v>
      </c>
      <c r="D57" s="167" t="s">
        <v>0</v>
      </c>
      <c r="E57" s="167" t="s">
        <v>1</v>
      </c>
      <c r="F57" s="167" t="s">
        <v>445</v>
      </c>
      <c r="G57" s="167" t="s">
        <v>1257</v>
      </c>
      <c r="H57" s="167" t="s">
        <v>5</v>
      </c>
      <c r="I57" s="167" t="s">
        <v>446</v>
      </c>
      <c r="J57" s="167" t="s">
        <v>6</v>
      </c>
      <c r="K57" s="167" t="s">
        <v>708</v>
      </c>
      <c r="L57" s="167"/>
      <c r="M57" s="167"/>
    </row>
    <row r="58" spans="1:13" x14ac:dyDescent="0.25">
      <c r="A58" s="170">
        <v>57</v>
      </c>
      <c r="B58" s="167" t="s">
        <v>460</v>
      </c>
      <c r="C58" s="167" t="s">
        <v>461</v>
      </c>
      <c r="D58" s="167" t="s">
        <v>462</v>
      </c>
      <c r="E58" s="167" t="s">
        <v>1</v>
      </c>
      <c r="F58" s="167" t="s">
        <v>463</v>
      </c>
      <c r="G58" s="167" t="s">
        <v>1019</v>
      </c>
      <c r="H58" s="167" t="s">
        <v>30</v>
      </c>
      <c r="I58" s="167" t="s">
        <v>464</v>
      </c>
      <c r="J58" s="167" t="s">
        <v>32</v>
      </c>
      <c r="K58" s="167" t="s">
        <v>711</v>
      </c>
      <c r="L58" s="167"/>
      <c r="M58" s="167"/>
    </row>
    <row r="59" spans="1:13" x14ac:dyDescent="0.25">
      <c r="A59" s="170">
        <v>58</v>
      </c>
      <c r="B59" s="167" t="s">
        <v>165</v>
      </c>
      <c r="C59" s="167" t="s">
        <v>166</v>
      </c>
      <c r="D59" s="167" t="s">
        <v>27</v>
      </c>
      <c r="E59" s="167" t="s">
        <v>28</v>
      </c>
      <c r="F59" s="167" t="s">
        <v>167</v>
      </c>
      <c r="G59" s="167" t="s">
        <v>1019</v>
      </c>
      <c r="H59" s="167" t="s">
        <v>30</v>
      </c>
      <c r="I59" s="167" t="s">
        <v>168</v>
      </c>
      <c r="J59" s="167" t="s">
        <v>32</v>
      </c>
      <c r="K59" s="167" t="s">
        <v>712</v>
      </c>
      <c r="L59" s="167"/>
      <c r="M59" s="167"/>
    </row>
    <row r="60" spans="1:13" x14ac:dyDescent="0.25">
      <c r="A60" s="170">
        <v>59</v>
      </c>
      <c r="B60" s="167" t="s">
        <v>25</v>
      </c>
      <c r="C60" s="167" t="s">
        <v>26</v>
      </c>
      <c r="D60" s="167" t="s">
        <v>27</v>
      </c>
      <c r="E60" s="167" t="s">
        <v>28</v>
      </c>
      <c r="F60" s="167" t="s">
        <v>29</v>
      </c>
      <c r="G60" s="167" t="s">
        <v>1019</v>
      </c>
      <c r="H60" s="167" t="s">
        <v>30</v>
      </c>
      <c r="I60" s="167" t="s">
        <v>31</v>
      </c>
      <c r="J60" s="167" t="s">
        <v>32</v>
      </c>
      <c r="K60" s="167" t="s">
        <v>714</v>
      </c>
      <c r="L60" s="167"/>
      <c r="M60" s="167"/>
    </row>
    <row r="61" spans="1:13" x14ac:dyDescent="0.25">
      <c r="A61" s="170">
        <v>60</v>
      </c>
      <c r="B61" s="167" t="s">
        <v>54</v>
      </c>
      <c r="C61" s="167" t="s">
        <v>55</v>
      </c>
      <c r="D61" s="167" t="s">
        <v>0</v>
      </c>
      <c r="E61" s="167" t="s">
        <v>1</v>
      </c>
      <c r="F61" s="167" t="s">
        <v>56</v>
      </c>
      <c r="G61" s="167" t="s">
        <v>1257</v>
      </c>
      <c r="H61" s="167" t="s">
        <v>5</v>
      </c>
      <c r="I61" s="167" t="s">
        <v>57</v>
      </c>
      <c r="J61" s="167" t="s">
        <v>6</v>
      </c>
      <c r="K61" s="167" t="s">
        <v>717</v>
      </c>
      <c r="L61" s="167"/>
      <c r="M61" s="167"/>
    </row>
    <row r="62" spans="1:13" x14ac:dyDescent="0.25">
      <c r="A62" s="170">
        <v>61</v>
      </c>
      <c r="B62" s="167" t="s">
        <v>50</v>
      </c>
      <c r="C62" s="167" t="s">
        <v>51</v>
      </c>
      <c r="D62" s="167" t="s">
        <v>52</v>
      </c>
      <c r="E62" s="167" t="s">
        <v>43</v>
      </c>
      <c r="F62" s="167" t="s">
        <v>94</v>
      </c>
      <c r="G62" s="167" t="s">
        <v>1136</v>
      </c>
      <c r="H62" s="167" t="s">
        <v>5</v>
      </c>
      <c r="I62" s="167" t="s">
        <v>95</v>
      </c>
      <c r="J62" s="167" t="s">
        <v>6</v>
      </c>
      <c r="K62" s="167" t="s">
        <v>724</v>
      </c>
      <c r="L62" s="167"/>
      <c r="M62" s="167"/>
    </row>
    <row r="63" spans="1:13" x14ac:dyDescent="0.25">
      <c r="A63" s="170">
        <v>62</v>
      </c>
      <c r="B63" s="167" t="s">
        <v>110</v>
      </c>
      <c r="C63" s="167" t="s">
        <v>111</v>
      </c>
      <c r="D63" s="167" t="s">
        <v>112</v>
      </c>
      <c r="E63" s="167" t="s">
        <v>43</v>
      </c>
      <c r="F63" s="167" t="s">
        <v>113</v>
      </c>
      <c r="G63" s="167" t="s">
        <v>1019</v>
      </c>
      <c r="H63" s="167" t="s">
        <v>3</v>
      </c>
      <c r="I63" s="167" t="s">
        <v>114</v>
      </c>
      <c r="J63" s="167" t="s">
        <v>53</v>
      </c>
      <c r="K63" s="167" t="s">
        <v>727</v>
      </c>
      <c r="L63" s="167"/>
      <c r="M63" s="167"/>
    </row>
    <row r="64" spans="1:13" x14ac:dyDescent="0.25">
      <c r="A64" s="170">
        <v>63</v>
      </c>
      <c r="B64" s="167" t="s">
        <v>120</v>
      </c>
      <c r="C64" s="167" t="s">
        <v>121</v>
      </c>
      <c r="D64" s="167" t="s">
        <v>122</v>
      </c>
      <c r="E64" s="167" t="s">
        <v>43</v>
      </c>
      <c r="F64" s="167" t="s">
        <v>123</v>
      </c>
      <c r="G64" s="167" t="s">
        <v>1019</v>
      </c>
      <c r="H64" s="167" t="s">
        <v>3</v>
      </c>
      <c r="I64" s="167" t="s">
        <v>124</v>
      </c>
      <c r="J64" s="167" t="s">
        <v>125</v>
      </c>
      <c r="K64" s="167" t="s">
        <v>728</v>
      </c>
      <c r="L64" s="167"/>
      <c r="M64" s="167"/>
    </row>
    <row r="65" spans="1:13" x14ac:dyDescent="0.25">
      <c r="A65" s="170">
        <v>64</v>
      </c>
      <c r="B65" s="167" t="s">
        <v>797</v>
      </c>
      <c r="C65" s="167" t="s">
        <v>798</v>
      </c>
      <c r="D65" s="167" t="s">
        <v>799</v>
      </c>
      <c r="E65" s="167" t="s">
        <v>1</v>
      </c>
      <c r="F65" s="167" t="s">
        <v>800</v>
      </c>
      <c r="G65" s="167" t="s">
        <v>1257</v>
      </c>
      <c r="H65" s="167" t="s">
        <v>8</v>
      </c>
      <c r="I65" s="167" t="s">
        <v>801</v>
      </c>
      <c r="J65" s="167" t="s">
        <v>9</v>
      </c>
      <c r="K65" s="167" t="s">
        <v>802</v>
      </c>
      <c r="L65" s="167"/>
      <c r="M65" s="167"/>
    </row>
    <row r="66" spans="1:13" x14ac:dyDescent="0.25">
      <c r="A66" s="170">
        <v>65</v>
      </c>
      <c r="B66" s="167" t="s">
        <v>101</v>
      </c>
      <c r="C66" s="167" t="s">
        <v>102</v>
      </c>
      <c r="D66" s="167" t="s">
        <v>103</v>
      </c>
      <c r="E66" s="167" t="s">
        <v>43</v>
      </c>
      <c r="F66" s="167" t="s">
        <v>169</v>
      </c>
      <c r="G66" s="167" t="s">
        <v>1136</v>
      </c>
      <c r="H66" s="167" t="s">
        <v>8</v>
      </c>
      <c r="I66" s="167" t="s">
        <v>170</v>
      </c>
      <c r="J66" s="167" t="s">
        <v>9</v>
      </c>
      <c r="K66" s="167" t="s">
        <v>735</v>
      </c>
      <c r="L66" s="167"/>
      <c r="M66" s="167"/>
    </row>
    <row r="67" spans="1:13" x14ac:dyDescent="0.25">
      <c r="A67" s="170">
        <v>66</v>
      </c>
      <c r="B67" s="167" t="s">
        <v>174</v>
      </c>
      <c r="C67" s="167" t="s">
        <v>175</v>
      </c>
      <c r="D67" s="167" t="s">
        <v>0</v>
      </c>
      <c r="E67" s="167" t="s">
        <v>1</v>
      </c>
      <c r="F67" s="167" t="s">
        <v>176</v>
      </c>
      <c r="G67" s="167" t="s">
        <v>1257</v>
      </c>
      <c r="H67" s="167" t="s">
        <v>8</v>
      </c>
      <c r="I67" s="167" t="s">
        <v>177</v>
      </c>
      <c r="J67" s="167" t="s">
        <v>9</v>
      </c>
      <c r="K67" s="167" t="s">
        <v>736</v>
      </c>
      <c r="L67" s="167"/>
      <c r="M67" s="167"/>
    </row>
    <row r="68" spans="1:13" x14ac:dyDescent="0.25">
      <c r="A68" s="170">
        <v>67</v>
      </c>
      <c r="B68" s="167" t="s">
        <v>174</v>
      </c>
      <c r="C68" s="167" t="s">
        <v>175</v>
      </c>
      <c r="D68" s="167" t="s">
        <v>0</v>
      </c>
      <c r="E68" s="167" t="s">
        <v>1</v>
      </c>
      <c r="F68" s="167" t="s">
        <v>472</v>
      </c>
      <c r="G68" s="167" t="s">
        <v>1050</v>
      </c>
      <c r="H68" s="167" t="s">
        <v>473</v>
      </c>
      <c r="I68" s="167" t="s">
        <v>474</v>
      </c>
      <c r="J68" s="167" t="s">
        <v>475</v>
      </c>
      <c r="K68" s="167" t="s">
        <v>737</v>
      </c>
      <c r="L68" s="167"/>
      <c r="M68" s="167"/>
    </row>
    <row r="69" spans="1:13" x14ac:dyDescent="0.25">
      <c r="A69" s="170">
        <v>68</v>
      </c>
      <c r="B69" s="167" t="s">
        <v>179</v>
      </c>
      <c r="C69" s="167" t="s">
        <v>180</v>
      </c>
      <c r="D69" s="167" t="s">
        <v>181</v>
      </c>
      <c r="E69" s="167" t="s">
        <v>43</v>
      </c>
      <c r="F69" s="167" t="s">
        <v>182</v>
      </c>
      <c r="G69" s="167" t="s">
        <v>1136</v>
      </c>
      <c r="H69" s="167" t="s">
        <v>8</v>
      </c>
      <c r="I69" s="167" t="s">
        <v>183</v>
      </c>
      <c r="J69" s="167" t="s">
        <v>9</v>
      </c>
      <c r="K69" s="167" t="s">
        <v>738</v>
      </c>
      <c r="L69" s="167"/>
      <c r="M69" s="167"/>
    </row>
    <row r="70" spans="1:13" x14ac:dyDescent="0.25">
      <c r="A70" s="170">
        <v>69</v>
      </c>
      <c r="B70" s="167" t="s">
        <v>467</v>
      </c>
      <c r="C70" s="167" t="s">
        <v>468</v>
      </c>
      <c r="D70" s="167" t="s">
        <v>0</v>
      </c>
      <c r="E70" s="167" t="s">
        <v>1</v>
      </c>
      <c r="F70" s="167" t="s">
        <v>477</v>
      </c>
      <c r="G70" s="167" t="s">
        <v>1019</v>
      </c>
      <c r="H70" s="167" t="s">
        <v>30</v>
      </c>
      <c r="I70" s="167" t="s">
        <v>478</v>
      </c>
      <c r="J70" s="167" t="s">
        <v>32</v>
      </c>
      <c r="K70" s="167" t="s">
        <v>740</v>
      </c>
      <c r="L70" s="167"/>
      <c r="M70" s="167"/>
    </row>
    <row r="71" spans="1:13" x14ac:dyDescent="0.25">
      <c r="A71" s="170">
        <v>70</v>
      </c>
      <c r="B71" s="167" t="s">
        <v>54</v>
      </c>
      <c r="C71" s="167" t="s">
        <v>55</v>
      </c>
      <c r="D71" s="167" t="s">
        <v>0</v>
      </c>
      <c r="E71" s="167" t="s">
        <v>1</v>
      </c>
      <c r="F71" s="167" t="s">
        <v>480</v>
      </c>
      <c r="G71" s="167" t="s">
        <v>1050</v>
      </c>
      <c r="H71" s="167" t="s">
        <v>473</v>
      </c>
      <c r="I71" s="167" t="s">
        <v>481</v>
      </c>
      <c r="J71" s="167" t="s">
        <v>475</v>
      </c>
      <c r="K71" s="167" t="s">
        <v>744</v>
      </c>
      <c r="L71" s="167"/>
      <c r="M71" s="167"/>
    </row>
    <row r="72" spans="1:13" x14ac:dyDescent="0.25">
      <c r="A72" s="170">
        <v>71</v>
      </c>
      <c r="B72" s="167" t="s">
        <v>206</v>
      </c>
      <c r="C72" s="167" t="s">
        <v>207</v>
      </c>
      <c r="D72" s="167" t="s">
        <v>173</v>
      </c>
      <c r="E72" s="167" t="s">
        <v>43</v>
      </c>
      <c r="F72" s="167" t="s">
        <v>208</v>
      </c>
      <c r="G72" s="167" t="s">
        <v>1019</v>
      </c>
      <c r="H72" s="167" t="s">
        <v>3</v>
      </c>
      <c r="I72" s="167" t="s">
        <v>209</v>
      </c>
      <c r="J72" s="167" t="s">
        <v>53</v>
      </c>
      <c r="K72" s="167" t="s">
        <v>745</v>
      </c>
      <c r="L72" s="167"/>
      <c r="M72" s="167"/>
    </row>
    <row r="73" spans="1:13" x14ac:dyDescent="0.25">
      <c r="A73" s="170">
        <v>72</v>
      </c>
      <c r="B73" s="167" t="s">
        <v>224</v>
      </c>
      <c r="C73" s="167" t="s">
        <v>225</v>
      </c>
      <c r="D73" s="167" t="s">
        <v>0</v>
      </c>
      <c r="E73" s="167" t="s">
        <v>1</v>
      </c>
      <c r="F73" s="167" t="s">
        <v>226</v>
      </c>
      <c r="G73" s="167" t="s">
        <v>1019</v>
      </c>
      <c r="H73" s="167" t="s">
        <v>3</v>
      </c>
      <c r="I73" s="167" t="s">
        <v>227</v>
      </c>
      <c r="J73" s="167" t="s">
        <v>53</v>
      </c>
      <c r="K73" s="167" t="s">
        <v>748</v>
      </c>
      <c r="L73" s="167"/>
      <c r="M73" s="167"/>
    </row>
    <row r="74" spans="1:13" x14ac:dyDescent="0.25">
      <c r="A74" s="170">
        <v>73</v>
      </c>
      <c r="B74" s="167" t="s">
        <v>54</v>
      </c>
      <c r="C74" s="167" t="s">
        <v>55</v>
      </c>
      <c r="D74" s="167" t="s">
        <v>0</v>
      </c>
      <c r="E74" s="167" t="s">
        <v>1</v>
      </c>
      <c r="F74" s="167" t="s">
        <v>229</v>
      </c>
      <c r="G74" s="167" t="s">
        <v>1019</v>
      </c>
      <c r="H74" s="167" t="s">
        <v>3</v>
      </c>
      <c r="I74" s="167" t="s">
        <v>230</v>
      </c>
      <c r="J74" s="167" t="s">
        <v>53</v>
      </c>
      <c r="K74" s="167" t="s">
        <v>749</v>
      </c>
      <c r="L74" s="167"/>
      <c r="M74" s="167"/>
    </row>
    <row r="75" spans="1:13" x14ac:dyDescent="0.25">
      <c r="A75" s="170">
        <v>74</v>
      </c>
      <c r="B75" s="167" t="s">
        <v>232</v>
      </c>
      <c r="C75" s="167" t="s">
        <v>233</v>
      </c>
      <c r="D75" s="167" t="s">
        <v>234</v>
      </c>
      <c r="E75" s="167" t="s">
        <v>1</v>
      </c>
      <c r="F75" s="167" t="s">
        <v>235</v>
      </c>
      <c r="G75" s="167" t="s">
        <v>666</v>
      </c>
      <c r="H75" s="167" t="s">
        <v>3</v>
      </c>
      <c r="I75" s="167" t="s">
        <v>236</v>
      </c>
      <c r="J75" s="167" t="s">
        <v>53</v>
      </c>
      <c r="K75" s="167" t="s">
        <v>750</v>
      </c>
      <c r="L75" s="167"/>
      <c r="M75" s="167"/>
    </row>
    <row r="76" spans="1:13" x14ac:dyDescent="0.25">
      <c r="A76" s="170">
        <v>75</v>
      </c>
      <c r="B76" s="167" t="s">
        <v>278</v>
      </c>
      <c r="C76" s="167" t="s">
        <v>279</v>
      </c>
      <c r="D76" s="167" t="s">
        <v>66</v>
      </c>
      <c r="E76" s="167" t="s">
        <v>1</v>
      </c>
      <c r="F76" s="167" t="s">
        <v>280</v>
      </c>
      <c r="G76" s="167" t="s">
        <v>1019</v>
      </c>
      <c r="H76" s="167" t="s">
        <v>3</v>
      </c>
      <c r="I76" s="167" t="s">
        <v>281</v>
      </c>
      <c r="J76" s="167" t="s">
        <v>53</v>
      </c>
      <c r="K76" s="167" t="s">
        <v>756</v>
      </c>
      <c r="L76" s="167"/>
      <c r="M76" s="16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43" workbookViewId="0">
      <selection activeCell="N23" sqref="N23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0">
        <v>1</v>
      </c>
      <c r="B2" s="170" t="s">
        <v>803</v>
      </c>
      <c r="C2" s="170" t="s">
        <v>804</v>
      </c>
      <c r="D2" s="170" t="s">
        <v>17</v>
      </c>
      <c r="E2" s="170" t="s">
        <v>7</v>
      </c>
      <c r="F2" s="170" t="s">
        <v>1121</v>
      </c>
      <c r="G2" s="170" t="s">
        <v>1136</v>
      </c>
      <c r="H2" s="170" t="s">
        <v>1013</v>
      </c>
      <c r="I2" s="170" t="s">
        <v>1122</v>
      </c>
      <c r="J2" s="170" t="s">
        <v>960</v>
      </c>
      <c r="K2" s="170" t="s">
        <v>1465</v>
      </c>
    </row>
    <row r="3" spans="1:11" x14ac:dyDescent="0.25">
      <c r="A3" s="170">
        <v>2</v>
      </c>
      <c r="B3" s="170" t="s">
        <v>174</v>
      </c>
      <c r="C3" s="170" t="s">
        <v>175</v>
      </c>
      <c r="D3" s="170" t="s">
        <v>0</v>
      </c>
      <c r="E3" s="170" t="s">
        <v>1</v>
      </c>
      <c r="F3" s="170" t="s">
        <v>1232</v>
      </c>
      <c r="G3" s="170" t="s">
        <v>1257</v>
      </c>
      <c r="H3" s="170" t="s">
        <v>1013</v>
      </c>
      <c r="I3" s="170" t="s">
        <v>1234</v>
      </c>
      <c r="J3" s="170" t="s">
        <v>960</v>
      </c>
      <c r="K3" s="170" t="s">
        <v>1457</v>
      </c>
    </row>
    <row r="4" spans="1:11" x14ac:dyDescent="0.25">
      <c r="A4" s="170">
        <v>3</v>
      </c>
      <c r="B4" s="170" t="s">
        <v>1458</v>
      </c>
      <c r="C4" s="170" t="s">
        <v>1459</v>
      </c>
      <c r="D4" s="170" t="s">
        <v>42</v>
      </c>
      <c r="E4" s="170" t="s">
        <v>43</v>
      </c>
      <c r="F4" s="170" t="s">
        <v>1460</v>
      </c>
      <c r="G4" s="170" t="s">
        <v>1136</v>
      </c>
      <c r="H4" s="170" t="s">
        <v>1013</v>
      </c>
      <c r="I4" s="170" t="s">
        <v>1461</v>
      </c>
      <c r="J4" s="170" t="s">
        <v>960</v>
      </c>
      <c r="K4" s="170" t="s">
        <v>1462</v>
      </c>
    </row>
    <row r="5" spans="1:11" x14ac:dyDescent="0.25">
      <c r="A5" s="163">
        <v>4</v>
      </c>
      <c r="B5" s="163" t="s">
        <v>366</v>
      </c>
      <c r="C5" s="163" t="s">
        <v>367</v>
      </c>
      <c r="D5" s="163" t="s">
        <v>368</v>
      </c>
      <c r="E5" s="163" t="s">
        <v>43</v>
      </c>
      <c r="F5" s="163" t="s">
        <v>369</v>
      </c>
      <c r="G5" s="163" t="s">
        <v>1019</v>
      </c>
      <c r="H5" s="163" t="s">
        <v>294</v>
      </c>
      <c r="I5" s="163" t="s">
        <v>370</v>
      </c>
      <c r="J5" s="163" t="s">
        <v>289</v>
      </c>
      <c r="K5" s="163" t="s">
        <v>1240</v>
      </c>
    </row>
    <row r="6" spans="1:11" x14ac:dyDescent="0.25">
      <c r="A6" s="163">
        <v>5</v>
      </c>
      <c r="B6" s="163" t="s">
        <v>366</v>
      </c>
      <c r="C6" s="163" t="s">
        <v>367</v>
      </c>
      <c r="D6" s="163" t="s">
        <v>368</v>
      </c>
      <c r="E6" s="163" t="s">
        <v>43</v>
      </c>
      <c r="F6" s="163" t="s">
        <v>1100</v>
      </c>
      <c r="G6" s="163" t="s">
        <v>1257</v>
      </c>
      <c r="H6" s="163" t="s">
        <v>1013</v>
      </c>
      <c r="I6" s="163" t="s">
        <v>1101</v>
      </c>
      <c r="J6" s="163" t="s">
        <v>960</v>
      </c>
      <c r="K6" s="163" t="s">
        <v>1258</v>
      </c>
    </row>
    <row r="7" spans="1:11" x14ac:dyDescent="0.25">
      <c r="A7" s="163">
        <v>6</v>
      </c>
      <c r="B7" s="163" t="s">
        <v>1215</v>
      </c>
      <c r="C7" s="163" t="s">
        <v>1216</v>
      </c>
      <c r="D7" s="163" t="s">
        <v>0</v>
      </c>
      <c r="E7" s="163" t="s">
        <v>1</v>
      </c>
      <c r="F7" s="163" t="s">
        <v>1218</v>
      </c>
      <c r="G7" s="163" t="s">
        <v>1257</v>
      </c>
      <c r="H7" s="163" t="s">
        <v>1013</v>
      </c>
      <c r="I7" s="163" t="s">
        <v>1219</v>
      </c>
      <c r="J7" s="163" t="s">
        <v>960</v>
      </c>
      <c r="K7" s="163" t="s">
        <v>1242</v>
      </c>
    </row>
    <row r="8" spans="1:11" x14ac:dyDescent="0.25">
      <c r="A8" s="163">
        <v>7</v>
      </c>
      <c r="B8" s="163" t="s">
        <v>1194</v>
      </c>
      <c r="C8" s="163" t="s">
        <v>1195</v>
      </c>
      <c r="D8" s="163" t="s">
        <v>1196</v>
      </c>
      <c r="E8" s="163" t="s">
        <v>28</v>
      </c>
      <c r="F8" s="163" t="s">
        <v>1197</v>
      </c>
      <c r="G8" s="163" t="s">
        <v>1257</v>
      </c>
      <c r="H8" s="163" t="s">
        <v>1013</v>
      </c>
      <c r="I8" s="163" t="s">
        <v>1198</v>
      </c>
      <c r="J8" s="163" t="s">
        <v>960</v>
      </c>
      <c r="K8" s="163" t="s">
        <v>1214</v>
      </c>
    </row>
    <row r="9" spans="1:11" x14ac:dyDescent="0.25">
      <c r="A9" s="163">
        <v>8</v>
      </c>
      <c r="B9" s="163" t="s">
        <v>117</v>
      </c>
      <c r="C9" s="163" t="s">
        <v>1210</v>
      </c>
      <c r="D9" s="163" t="s">
        <v>648</v>
      </c>
      <c r="E9" s="163" t="s">
        <v>1</v>
      </c>
      <c r="F9" s="163" t="s">
        <v>1211</v>
      </c>
      <c r="G9" s="163" t="s">
        <v>1019</v>
      </c>
      <c r="H9" s="163" t="s">
        <v>3</v>
      </c>
      <c r="I9" s="163" t="s">
        <v>1212</v>
      </c>
      <c r="J9" s="163" t="s">
        <v>53</v>
      </c>
      <c r="K9" s="163" t="s">
        <v>1213</v>
      </c>
    </row>
    <row r="10" spans="1:11" x14ac:dyDescent="0.25">
      <c r="A10" s="163">
        <v>9</v>
      </c>
      <c r="B10" s="163" t="s">
        <v>262</v>
      </c>
      <c r="C10" s="163" t="s">
        <v>399</v>
      </c>
      <c r="D10" s="163" t="s">
        <v>0</v>
      </c>
      <c r="E10" s="163" t="s">
        <v>1</v>
      </c>
      <c r="F10" s="163" t="s">
        <v>1103</v>
      </c>
      <c r="G10" s="163" t="s">
        <v>1136</v>
      </c>
      <c r="H10" s="163" t="s">
        <v>1013</v>
      </c>
      <c r="I10" s="163" t="s">
        <v>1104</v>
      </c>
      <c r="J10" s="163" t="s">
        <v>960</v>
      </c>
      <c r="K10" s="163" t="s">
        <v>1206</v>
      </c>
    </row>
    <row r="11" spans="1:11" x14ac:dyDescent="0.25">
      <c r="A11" s="163">
        <v>10</v>
      </c>
      <c r="B11" s="163" t="s">
        <v>116</v>
      </c>
      <c r="C11" s="163" t="s">
        <v>117</v>
      </c>
      <c r="D11" s="163" t="s">
        <v>648</v>
      </c>
      <c r="E11" s="163" t="s">
        <v>1</v>
      </c>
      <c r="F11" s="163" t="s">
        <v>118</v>
      </c>
      <c r="G11" s="163" t="s">
        <v>1019</v>
      </c>
      <c r="H11" s="163" t="s">
        <v>3</v>
      </c>
      <c r="I11" s="163" t="s">
        <v>119</v>
      </c>
      <c r="J11" s="163" t="s">
        <v>53</v>
      </c>
      <c r="K11" s="163" t="s">
        <v>1167</v>
      </c>
    </row>
    <row r="12" spans="1:11" x14ac:dyDescent="0.25">
      <c r="A12" s="163">
        <v>11</v>
      </c>
      <c r="B12" s="163" t="s">
        <v>196</v>
      </c>
      <c r="C12" s="163" t="s">
        <v>104</v>
      </c>
      <c r="D12" s="163" t="s">
        <v>197</v>
      </c>
      <c r="E12" s="163" t="s">
        <v>198</v>
      </c>
      <c r="F12" s="163" t="s">
        <v>1168</v>
      </c>
      <c r="G12" s="163" t="s">
        <v>1136</v>
      </c>
      <c r="H12" s="163" t="s">
        <v>1013</v>
      </c>
      <c r="I12" s="163" t="s">
        <v>1169</v>
      </c>
      <c r="J12" s="163" t="s">
        <v>960</v>
      </c>
      <c r="K12" s="163" t="s">
        <v>1170</v>
      </c>
    </row>
    <row r="13" spans="1:11" x14ac:dyDescent="0.25">
      <c r="A13" s="163">
        <v>12</v>
      </c>
      <c r="B13" s="163" t="s">
        <v>1176</v>
      </c>
      <c r="C13" s="163" t="s">
        <v>1177</v>
      </c>
      <c r="D13" s="163" t="s">
        <v>173</v>
      </c>
      <c r="E13" s="163" t="s">
        <v>43</v>
      </c>
      <c r="F13" s="163" t="s">
        <v>1178</v>
      </c>
      <c r="G13" s="163" t="s">
        <v>1136</v>
      </c>
      <c r="H13" s="163" t="s">
        <v>1013</v>
      </c>
      <c r="I13" s="163" t="s">
        <v>1179</v>
      </c>
      <c r="J13" s="163" t="s">
        <v>960</v>
      </c>
      <c r="K13" s="163" t="s">
        <v>1180</v>
      </c>
    </row>
    <row r="14" spans="1:11" x14ac:dyDescent="0.25">
      <c r="A14" s="163">
        <v>13</v>
      </c>
      <c r="B14" s="163" t="s">
        <v>1181</v>
      </c>
      <c r="C14" s="163" t="s">
        <v>1182</v>
      </c>
      <c r="D14" s="163" t="s">
        <v>1183</v>
      </c>
      <c r="E14" s="163" t="s">
        <v>48</v>
      </c>
      <c r="F14" s="163" t="s">
        <v>1184</v>
      </c>
      <c r="G14" s="163" t="s">
        <v>1136</v>
      </c>
      <c r="H14" s="163" t="s">
        <v>1013</v>
      </c>
      <c r="I14" s="163" t="s">
        <v>1185</v>
      </c>
      <c r="J14" s="163" t="s">
        <v>960</v>
      </c>
      <c r="K14" s="163" t="s">
        <v>1186</v>
      </c>
    </row>
    <row r="15" spans="1:11" x14ac:dyDescent="0.25">
      <c r="A15" s="163">
        <v>14</v>
      </c>
      <c r="B15" s="163" t="s">
        <v>1187</v>
      </c>
      <c r="C15" s="163" t="s">
        <v>1188</v>
      </c>
      <c r="D15" s="163" t="s">
        <v>1189</v>
      </c>
      <c r="E15" s="163" t="s">
        <v>43</v>
      </c>
      <c r="F15" s="163" t="s">
        <v>1190</v>
      </c>
      <c r="G15" s="163" t="s">
        <v>1136</v>
      </c>
      <c r="H15" s="163" t="s">
        <v>1013</v>
      </c>
      <c r="I15" s="163" t="s">
        <v>1191</v>
      </c>
      <c r="J15" s="163" t="s">
        <v>960</v>
      </c>
      <c r="K15" s="163" t="s">
        <v>1192</v>
      </c>
    </row>
    <row r="16" spans="1:11" x14ac:dyDescent="0.25">
      <c r="A16" s="163">
        <v>15</v>
      </c>
      <c r="B16" s="163" t="s">
        <v>262</v>
      </c>
      <c r="C16" s="163" t="s">
        <v>1141</v>
      </c>
      <c r="D16" s="163" t="s">
        <v>1142</v>
      </c>
      <c r="E16" s="163" t="s">
        <v>1</v>
      </c>
      <c r="F16" s="163" t="s">
        <v>1143</v>
      </c>
      <c r="G16" s="163" t="s">
        <v>1136</v>
      </c>
      <c r="H16" s="163" t="s">
        <v>1013</v>
      </c>
      <c r="I16" s="163" t="s">
        <v>1144</v>
      </c>
      <c r="J16" s="163" t="s">
        <v>960</v>
      </c>
      <c r="K16" s="163" t="s">
        <v>1145</v>
      </c>
    </row>
    <row r="17" spans="1:11" x14ac:dyDescent="0.25">
      <c r="A17" s="163">
        <v>16</v>
      </c>
      <c r="B17" s="163" t="s">
        <v>1146</v>
      </c>
      <c r="C17" s="163" t="s">
        <v>1147</v>
      </c>
      <c r="D17" s="163" t="s">
        <v>1142</v>
      </c>
      <c r="E17" s="163" t="s">
        <v>1</v>
      </c>
      <c r="F17" s="163" t="s">
        <v>1148</v>
      </c>
      <c r="G17" s="163" t="s">
        <v>1136</v>
      </c>
      <c r="H17" s="163" t="s">
        <v>1013</v>
      </c>
      <c r="I17" s="163" t="s">
        <v>1149</v>
      </c>
      <c r="J17" s="163" t="s">
        <v>960</v>
      </c>
      <c r="K17" s="163" t="s">
        <v>1150</v>
      </c>
    </row>
    <row r="18" spans="1:11" x14ac:dyDescent="0.25">
      <c r="A18" s="163">
        <v>17</v>
      </c>
      <c r="B18" s="163" t="s">
        <v>50</v>
      </c>
      <c r="C18" s="163" t="s">
        <v>51</v>
      </c>
      <c r="D18" s="163" t="s">
        <v>52</v>
      </c>
      <c r="E18" s="163" t="s">
        <v>43</v>
      </c>
      <c r="F18" s="163" t="s">
        <v>1085</v>
      </c>
      <c r="G18" s="163" t="s">
        <v>1136</v>
      </c>
      <c r="H18" s="163" t="s">
        <v>1013</v>
      </c>
      <c r="I18" s="163" t="s">
        <v>1086</v>
      </c>
      <c r="J18" s="163" t="s">
        <v>960</v>
      </c>
      <c r="K18" s="163" t="s">
        <v>1087</v>
      </c>
    </row>
    <row r="19" spans="1:11" x14ac:dyDescent="0.25">
      <c r="A19" s="163">
        <v>18</v>
      </c>
      <c r="B19" s="163" t="s">
        <v>196</v>
      </c>
      <c r="C19" s="163" t="s">
        <v>104</v>
      </c>
      <c r="D19" s="163" t="s">
        <v>197</v>
      </c>
      <c r="E19" s="163" t="s">
        <v>198</v>
      </c>
      <c r="F19" s="163" t="s">
        <v>1107</v>
      </c>
      <c r="G19" s="163" t="s">
        <v>1136</v>
      </c>
      <c r="H19" s="163" t="s">
        <v>1013</v>
      </c>
      <c r="I19" s="163" t="s">
        <v>1108</v>
      </c>
      <c r="J19" s="163" t="s">
        <v>960</v>
      </c>
      <c r="K19" s="163" t="s">
        <v>1109</v>
      </c>
    </row>
    <row r="20" spans="1:11" x14ac:dyDescent="0.25">
      <c r="A20" s="163">
        <v>19</v>
      </c>
      <c r="B20" s="163" t="s">
        <v>1110</v>
      </c>
      <c r="C20" s="163" t="s">
        <v>408</v>
      </c>
      <c r="D20" s="163" t="s">
        <v>1111</v>
      </c>
      <c r="E20" s="163" t="s">
        <v>912</v>
      </c>
      <c r="F20" s="163" t="s">
        <v>1112</v>
      </c>
      <c r="G20" s="163" t="s">
        <v>1136</v>
      </c>
      <c r="H20" s="163" t="s">
        <v>1013</v>
      </c>
      <c r="I20" s="163" t="s">
        <v>1113</v>
      </c>
      <c r="J20" s="163" t="s">
        <v>960</v>
      </c>
      <c r="K20" s="163" t="s">
        <v>1114</v>
      </c>
    </row>
    <row r="21" spans="1:11" x14ac:dyDescent="0.25">
      <c r="A21" s="163">
        <v>20</v>
      </c>
      <c r="B21" s="163" t="s">
        <v>1115</v>
      </c>
      <c r="C21" s="163" t="s">
        <v>1116</v>
      </c>
      <c r="D21" s="163" t="s">
        <v>1117</v>
      </c>
      <c r="E21" s="163" t="s">
        <v>1</v>
      </c>
      <c r="F21" s="163" t="s">
        <v>1118</v>
      </c>
      <c r="G21" s="163" t="s">
        <v>1136</v>
      </c>
      <c r="H21" s="163" t="s">
        <v>1013</v>
      </c>
      <c r="I21" s="163" t="s">
        <v>1119</v>
      </c>
      <c r="J21" s="163" t="s">
        <v>960</v>
      </c>
      <c r="K21" s="163" t="s">
        <v>1120</v>
      </c>
    </row>
    <row r="22" spans="1:11" x14ac:dyDescent="0.25">
      <c r="A22" s="163">
        <v>21</v>
      </c>
      <c r="B22" s="163" t="s">
        <v>50</v>
      </c>
      <c r="C22" s="163" t="s">
        <v>51</v>
      </c>
      <c r="D22" s="163" t="s">
        <v>52</v>
      </c>
      <c r="E22" s="163" t="s">
        <v>43</v>
      </c>
      <c r="F22" s="163" t="s">
        <v>246</v>
      </c>
      <c r="G22" s="163" t="s">
        <v>1019</v>
      </c>
      <c r="H22" s="163" t="s">
        <v>3</v>
      </c>
      <c r="I22" s="163" t="s">
        <v>247</v>
      </c>
      <c r="J22" s="163" t="s">
        <v>125</v>
      </c>
      <c r="K22" s="163" t="s">
        <v>1127</v>
      </c>
    </row>
    <row r="23" spans="1:11" x14ac:dyDescent="0.25">
      <c r="A23" s="163">
        <v>22</v>
      </c>
      <c r="B23" s="163" t="s">
        <v>1072</v>
      </c>
      <c r="C23" s="163" t="s">
        <v>1073</v>
      </c>
      <c r="D23" s="163" t="s">
        <v>122</v>
      </c>
      <c r="E23" s="163" t="s">
        <v>43</v>
      </c>
      <c r="F23" s="163" t="s">
        <v>221</v>
      </c>
      <c r="G23" s="163" t="s">
        <v>1131</v>
      </c>
      <c r="H23" s="163" t="s">
        <v>3</v>
      </c>
      <c r="I23" s="163" t="s">
        <v>222</v>
      </c>
      <c r="J23" s="163" t="s">
        <v>53</v>
      </c>
      <c r="K23" s="163" t="s">
        <v>1074</v>
      </c>
    </row>
    <row r="24" spans="1:11" x14ac:dyDescent="0.25">
      <c r="A24" s="163">
        <v>23</v>
      </c>
      <c r="B24" s="163" t="s">
        <v>262</v>
      </c>
      <c r="C24" s="163" t="s">
        <v>263</v>
      </c>
      <c r="D24" s="163" t="s">
        <v>264</v>
      </c>
      <c r="E24" s="163" t="s">
        <v>1</v>
      </c>
      <c r="F24" s="163" t="s">
        <v>265</v>
      </c>
      <c r="G24" s="163" t="s">
        <v>1019</v>
      </c>
      <c r="H24" s="163" t="s">
        <v>3</v>
      </c>
      <c r="I24" s="163" t="s">
        <v>266</v>
      </c>
      <c r="J24" s="163" t="s">
        <v>53</v>
      </c>
      <c r="K24" s="163" t="s">
        <v>1057</v>
      </c>
    </row>
    <row r="25" spans="1:11" x14ac:dyDescent="0.25">
      <c r="A25" s="163">
        <v>24</v>
      </c>
      <c r="B25" s="163" t="s">
        <v>71</v>
      </c>
      <c r="C25" s="163" t="s">
        <v>72</v>
      </c>
      <c r="D25" s="163" t="s">
        <v>73</v>
      </c>
      <c r="E25" s="163" t="s">
        <v>28</v>
      </c>
      <c r="F25" s="163" t="s">
        <v>74</v>
      </c>
      <c r="G25" s="163" t="s">
        <v>1019</v>
      </c>
      <c r="H25" s="163" t="s">
        <v>30</v>
      </c>
      <c r="I25" s="163" t="s">
        <v>75</v>
      </c>
      <c r="J25" s="163" t="s">
        <v>32</v>
      </c>
      <c r="K25" s="163" t="s">
        <v>1058</v>
      </c>
    </row>
    <row r="26" spans="1:11" x14ac:dyDescent="0.25">
      <c r="A26" s="163">
        <v>25</v>
      </c>
      <c r="B26" s="163" t="s">
        <v>273</v>
      </c>
      <c r="C26" s="163" t="s">
        <v>274</v>
      </c>
      <c r="D26" s="163" t="s">
        <v>0</v>
      </c>
      <c r="E26" s="163" t="s">
        <v>1</v>
      </c>
      <c r="F26" s="163" t="s">
        <v>275</v>
      </c>
      <c r="G26" s="163" t="s">
        <v>1019</v>
      </c>
      <c r="H26" s="163" t="s">
        <v>3</v>
      </c>
      <c r="I26" s="163" t="s">
        <v>276</v>
      </c>
      <c r="J26" s="163" t="s">
        <v>53</v>
      </c>
      <c r="K26" s="163" t="s">
        <v>1069</v>
      </c>
    </row>
    <row r="27" spans="1:11" x14ac:dyDescent="0.25">
      <c r="A27" s="163">
        <v>26</v>
      </c>
      <c r="B27" s="163" t="s">
        <v>766</v>
      </c>
      <c r="C27" s="163" t="s">
        <v>767</v>
      </c>
      <c r="D27" s="163" t="s">
        <v>577</v>
      </c>
      <c r="E27" s="163" t="s">
        <v>7</v>
      </c>
      <c r="F27" s="163" t="s">
        <v>1040</v>
      </c>
      <c r="G27" s="163" t="s">
        <v>1050</v>
      </c>
      <c r="H27" s="163" t="s">
        <v>781</v>
      </c>
      <c r="I27" s="163" t="s">
        <v>1042</v>
      </c>
      <c r="J27" s="163" t="s">
        <v>1043</v>
      </c>
      <c r="K27" s="163" t="s">
        <v>1044</v>
      </c>
    </row>
    <row r="28" spans="1:11" x14ac:dyDescent="0.25">
      <c r="A28" s="163">
        <v>27</v>
      </c>
      <c r="B28" s="163" t="s">
        <v>145</v>
      </c>
      <c r="C28" s="163" t="s">
        <v>97</v>
      </c>
      <c r="D28" s="163" t="s">
        <v>1046</v>
      </c>
      <c r="E28" s="163" t="s">
        <v>1</v>
      </c>
      <c r="F28" s="163" t="s">
        <v>147</v>
      </c>
      <c r="G28" s="163" t="s">
        <v>1019</v>
      </c>
      <c r="H28" s="163" t="s">
        <v>3</v>
      </c>
      <c r="I28" s="163" t="s">
        <v>148</v>
      </c>
      <c r="J28" s="163" t="s">
        <v>53</v>
      </c>
      <c r="K28" s="163" t="s">
        <v>1047</v>
      </c>
    </row>
    <row r="29" spans="1:11" x14ac:dyDescent="0.25">
      <c r="A29" s="163">
        <v>28</v>
      </c>
      <c r="B29" s="163" t="s">
        <v>803</v>
      </c>
      <c r="C29" s="163" t="s">
        <v>804</v>
      </c>
      <c r="D29" s="163" t="s">
        <v>17</v>
      </c>
      <c r="E29" s="163" t="s">
        <v>7</v>
      </c>
      <c r="F29" s="163" t="s">
        <v>805</v>
      </c>
      <c r="G29" s="163" t="s">
        <v>1136</v>
      </c>
      <c r="H29" s="163" t="s">
        <v>5</v>
      </c>
      <c r="I29" s="163" t="s">
        <v>806</v>
      </c>
      <c r="J29" s="163" t="s">
        <v>6</v>
      </c>
      <c r="K29" s="163" t="s">
        <v>996</v>
      </c>
    </row>
    <row r="30" spans="1:11" x14ac:dyDescent="0.25">
      <c r="A30" s="163">
        <v>29</v>
      </c>
      <c r="B30" s="163" t="s">
        <v>982</v>
      </c>
      <c r="C30" s="163" t="s">
        <v>292</v>
      </c>
      <c r="D30" s="163" t="s">
        <v>462</v>
      </c>
      <c r="E30" s="163" t="s">
        <v>1</v>
      </c>
      <c r="F30" s="163" t="s">
        <v>422</v>
      </c>
      <c r="G30" s="163" t="s">
        <v>1019</v>
      </c>
      <c r="H30" s="163" t="s">
        <v>3</v>
      </c>
      <c r="I30" s="163" t="s">
        <v>423</v>
      </c>
      <c r="J30" s="163" t="s">
        <v>2</v>
      </c>
      <c r="K30" s="163" t="s">
        <v>983</v>
      </c>
    </row>
    <row r="31" spans="1:11" x14ac:dyDescent="0.25">
      <c r="A31" s="163">
        <v>30</v>
      </c>
      <c r="B31" s="163" t="s">
        <v>64</v>
      </c>
      <c r="C31" s="163" t="s">
        <v>65</v>
      </c>
      <c r="D31" s="163" t="s">
        <v>66</v>
      </c>
      <c r="E31" s="163" t="s">
        <v>1</v>
      </c>
      <c r="F31" s="163" t="s">
        <v>67</v>
      </c>
      <c r="G31" s="163" t="s">
        <v>1019</v>
      </c>
      <c r="H31" s="163" t="s">
        <v>30</v>
      </c>
      <c r="I31" s="163" t="s">
        <v>68</v>
      </c>
      <c r="J31" s="163" t="s">
        <v>32</v>
      </c>
      <c r="K31" s="163" t="s">
        <v>959</v>
      </c>
    </row>
    <row r="32" spans="1:11" x14ac:dyDescent="0.25">
      <c r="A32" s="163">
        <v>31</v>
      </c>
      <c r="B32" s="163" t="s">
        <v>242</v>
      </c>
      <c r="C32" s="163" t="s">
        <v>243</v>
      </c>
      <c r="D32" s="163" t="s">
        <v>957</v>
      </c>
      <c r="E32" s="163" t="s">
        <v>43</v>
      </c>
      <c r="F32" s="163" t="s">
        <v>244</v>
      </c>
      <c r="G32" s="163" t="s">
        <v>1019</v>
      </c>
      <c r="H32" s="163" t="s">
        <v>3</v>
      </c>
      <c r="I32" s="163" t="s">
        <v>245</v>
      </c>
      <c r="J32" s="163" t="s">
        <v>125</v>
      </c>
      <c r="K32" s="163" t="s">
        <v>958</v>
      </c>
    </row>
    <row r="33" spans="1:11" x14ac:dyDescent="0.25">
      <c r="A33" s="163">
        <v>32</v>
      </c>
      <c r="B33" s="163" t="s">
        <v>322</v>
      </c>
      <c r="C33" s="163" t="s">
        <v>323</v>
      </c>
      <c r="D33" s="163" t="s">
        <v>66</v>
      </c>
      <c r="E33" s="163" t="s">
        <v>1</v>
      </c>
      <c r="F33" s="163" t="s">
        <v>324</v>
      </c>
      <c r="G33" s="163" t="s">
        <v>1019</v>
      </c>
      <c r="H33" s="163" t="s">
        <v>287</v>
      </c>
      <c r="I33" s="163" t="s">
        <v>325</v>
      </c>
      <c r="J33" s="163" t="s">
        <v>289</v>
      </c>
      <c r="K33" s="163" t="s">
        <v>956</v>
      </c>
    </row>
    <row r="34" spans="1:11" x14ac:dyDescent="0.25">
      <c r="A34" s="163">
        <v>33</v>
      </c>
      <c r="B34" s="163" t="s">
        <v>49</v>
      </c>
      <c r="C34" s="163" t="s">
        <v>97</v>
      </c>
      <c r="D34" s="163" t="s">
        <v>66</v>
      </c>
      <c r="E34" s="163" t="s">
        <v>1</v>
      </c>
      <c r="F34" s="163" t="s">
        <v>391</v>
      </c>
      <c r="G34" s="163" t="s">
        <v>1019</v>
      </c>
      <c r="H34" s="163" t="s">
        <v>294</v>
      </c>
      <c r="I34" s="163" t="s">
        <v>392</v>
      </c>
      <c r="J34" s="163" t="s">
        <v>289</v>
      </c>
      <c r="K34" s="163" t="s">
        <v>921</v>
      </c>
    </row>
    <row r="35" spans="1:11" x14ac:dyDescent="0.25">
      <c r="A35" s="163">
        <v>34</v>
      </c>
      <c r="B35" s="163" t="s">
        <v>361</v>
      </c>
      <c r="C35" s="163" t="s">
        <v>362</v>
      </c>
      <c r="D35" s="163" t="s">
        <v>0</v>
      </c>
      <c r="E35" s="163" t="s">
        <v>1</v>
      </c>
      <c r="F35" s="163" t="s">
        <v>886</v>
      </c>
      <c r="G35" s="163" t="s">
        <v>1019</v>
      </c>
      <c r="H35" s="163" t="s">
        <v>3</v>
      </c>
      <c r="I35" s="163" t="s">
        <v>861</v>
      </c>
      <c r="J35" s="163" t="s">
        <v>516</v>
      </c>
      <c r="K35" s="163" t="s">
        <v>896</v>
      </c>
    </row>
    <row r="36" spans="1:11" x14ac:dyDescent="0.25">
      <c r="A36" s="163">
        <v>35</v>
      </c>
      <c r="B36" s="163" t="s">
        <v>845</v>
      </c>
      <c r="C36" s="163" t="s">
        <v>846</v>
      </c>
      <c r="D36" s="163" t="s">
        <v>27</v>
      </c>
      <c r="E36" s="163" t="s">
        <v>28</v>
      </c>
      <c r="F36" s="163" t="s">
        <v>847</v>
      </c>
      <c r="G36" s="163" t="s">
        <v>1019</v>
      </c>
      <c r="H36" s="163" t="s">
        <v>294</v>
      </c>
      <c r="I36" s="163" t="s">
        <v>848</v>
      </c>
      <c r="J36" s="163" t="s">
        <v>289</v>
      </c>
      <c r="K36" s="163" t="s">
        <v>849</v>
      </c>
    </row>
    <row r="37" spans="1:11" x14ac:dyDescent="0.25">
      <c r="A37" s="163">
        <v>36</v>
      </c>
      <c r="B37" s="163" t="s">
        <v>651</v>
      </c>
      <c r="C37" s="163" t="s">
        <v>652</v>
      </c>
      <c r="D37" s="163" t="s">
        <v>653</v>
      </c>
      <c r="E37" s="163" t="s">
        <v>1</v>
      </c>
      <c r="F37" s="163" t="s">
        <v>654</v>
      </c>
      <c r="G37" s="163" t="s">
        <v>1019</v>
      </c>
      <c r="H37" s="163" t="s">
        <v>294</v>
      </c>
      <c r="I37" s="163" t="s">
        <v>655</v>
      </c>
      <c r="J37" s="163" t="s">
        <v>289</v>
      </c>
      <c r="K37" s="163" t="s">
        <v>656</v>
      </c>
    </row>
    <row r="38" spans="1:11" x14ac:dyDescent="0.25">
      <c r="A38" s="163">
        <v>37</v>
      </c>
      <c r="B38" s="163" t="s">
        <v>425</v>
      </c>
      <c r="C38" s="163" t="s">
        <v>426</v>
      </c>
      <c r="D38" s="163" t="s">
        <v>427</v>
      </c>
      <c r="E38" s="163" t="s">
        <v>28</v>
      </c>
      <c r="F38" s="163" t="s">
        <v>428</v>
      </c>
      <c r="G38" s="163" t="s">
        <v>1019</v>
      </c>
      <c r="H38" s="163" t="s">
        <v>287</v>
      </c>
      <c r="I38" s="163" t="s">
        <v>429</v>
      </c>
      <c r="J38" s="163" t="s">
        <v>289</v>
      </c>
      <c r="K38" s="163" t="s">
        <v>659</v>
      </c>
    </row>
    <row r="39" spans="1:11" x14ac:dyDescent="0.25">
      <c r="A39" s="163">
        <v>38</v>
      </c>
      <c r="B39" s="163" t="s">
        <v>608</v>
      </c>
      <c r="C39" s="163" t="s">
        <v>378</v>
      </c>
      <c r="D39" s="163" t="s">
        <v>27</v>
      </c>
      <c r="E39" s="163" t="s">
        <v>28</v>
      </c>
      <c r="F39" s="163" t="s">
        <v>609</v>
      </c>
      <c r="G39" s="163" t="s">
        <v>1019</v>
      </c>
      <c r="H39" s="163" t="s">
        <v>294</v>
      </c>
      <c r="I39" s="163" t="s">
        <v>610</v>
      </c>
      <c r="J39" s="163" t="s">
        <v>289</v>
      </c>
      <c r="K39" s="163" t="s">
        <v>663</v>
      </c>
    </row>
    <row r="40" spans="1:11" x14ac:dyDescent="0.25">
      <c r="A40" s="163">
        <v>39</v>
      </c>
      <c r="B40" s="163"/>
      <c r="C40" s="163"/>
      <c r="D40" s="163"/>
      <c r="E40" s="163"/>
      <c r="F40" s="163" t="s">
        <v>572</v>
      </c>
      <c r="G40" s="163" t="s">
        <v>1019</v>
      </c>
      <c r="H40" s="163" t="s">
        <v>287</v>
      </c>
      <c r="I40" s="163" t="s">
        <v>573</v>
      </c>
      <c r="J40" s="163" t="s">
        <v>289</v>
      </c>
      <c r="K40" s="163" t="s">
        <v>665</v>
      </c>
    </row>
    <row r="41" spans="1:11" x14ac:dyDescent="0.25">
      <c r="A41" s="163">
        <v>40</v>
      </c>
      <c r="B41" s="163" t="s">
        <v>590</v>
      </c>
      <c r="C41" s="163" t="s">
        <v>591</v>
      </c>
      <c r="D41" s="163" t="s">
        <v>592</v>
      </c>
      <c r="E41" s="163" t="s">
        <v>43</v>
      </c>
      <c r="F41" s="163" t="s">
        <v>593</v>
      </c>
      <c r="G41" s="163" t="s">
        <v>1131</v>
      </c>
      <c r="H41" s="163" t="s">
        <v>30</v>
      </c>
      <c r="I41" s="163" t="s">
        <v>594</v>
      </c>
      <c r="J41" s="163" t="s">
        <v>32</v>
      </c>
      <c r="K41" s="163" t="s">
        <v>669</v>
      </c>
    </row>
    <row r="42" spans="1:11" x14ac:dyDescent="0.25">
      <c r="A42" s="163">
        <v>41</v>
      </c>
      <c r="B42" s="163" t="s">
        <v>566</v>
      </c>
      <c r="C42" s="163" t="s">
        <v>556</v>
      </c>
      <c r="D42" s="163" t="s">
        <v>0</v>
      </c>
      <c r="E42" s="163" t="s">
        <v>1</v>
      </c>
      <c r="F42" s="163" t="s">
        <v>557</v>
      </c>
      <c r="G42" s="163" t="s">
        <v>1019</v>
      </c>
      <c r="H42" s="163" t="s">
        <v>287</v>
      </c>
      <c r="I42" s="163" t="s">
        <v>558</v>
      </c>
      <c r="J42" s="163" t="s">
        <v>289</v>
      </c>
      <c r="K42" s="163" t="s">
        <v>673</v>
      </c>
    </row>
    <row r="43" spans="1:11" x14ac:dyDescent="0.25">
      <c r="A43" s="163">
        <v>42</v>
      </c>
      <c r="B43" s="163"/>
      <c r="C43" s="163"/>
      <c r="D43" s="163"/>
      <c r="E43" s="163"/>
      <c r="F43" s="163" t="s">
        <v>540</v>
      </c>
      <c r="G43" s="163" t="s">
        <v>1019</v>
      </c>
      <c r="H43" s="163" t="s">
        <v>294</v>
      </c>
      <c r="I43" s="163" t="s">
        <v>541</v>
      </c>
      <c r="J43" s="163" t="s">
        <v>289</v>
      </c>
      <c r="K43" s="163" t="s">
        <v>677</v>
      </c>
    </row>
    <row r="44" spans="1:11" x14ac:dyDescent="0.25">
      <c r="A44" s="163">
        <v>43</v>
      </c>
      <c r="B44" s="163" t="s">
        <v>291</v>
      </c>
      <c r="C44" s="163" t="s">
        <v>292</v>
      </c>
      <c r="D44" s="163" t="s">
        <v>0</v>
      </c>
      <c r="E44" s="163" t="s">
        <v>1</v>
      </c>
      <c r="F44" s="163" t="s">
        <v>293</v>
      </c>
      <c r="G44" s="163" t="s">
        <v>1019</v>
      </c>
      <c r="H44" s="163" t="s">
        <v>294</v>
      </c>
      <c r="I44" s="163" t="s">
        <v>295</v>
      </c>
      <c r="J44" s="163" t="s">
        <v>289</v>
      </c>
      <c r="K44" s="163" t="s">
        <v>679</v>
      </c>
    </row>
    <row r="45" spans="1:11" x14ac:dyDescent="0.25">
      <c r="A45" s="163">
        <v>44</v>
      </c>
      <c r="B45" s="163" t="s">
        <v>311</v>
      </c>
      <c r="C45" s="163" t="s">
        <v>312</v>
      </c>
      <c r="D45" s="163" t="s">
        <v>313</v>
      </c>
      <c r="E45" s="163" t="s">
        <v>43</v>
      </c>
      <c r="F45" s="163" t="s">
        <v>314</v>
      </c>
      <c r="G45" s="163" t="s">
        <v>1019</v>
      </c>
      <c r="H45" s="163" t="s">
        <v>294</v>
      </c>
      <c r="I45" s="163" t="s">
        <v>315</v>
      </c>
      <c r="J45" s="163" t="s">
        <v>289</v>
      </c>
      <c r="K45" s="163" t="s">
        <v>683</v>
      </c>
    </row>
    <row r="46" spans="1:11" x14ac:dyDescent="0.25">
      <c r="A46" s="163">
        <v>45</v>
      </c>
      <c r="B46" s="163" t="s">
        <v>317</v>
      </c>
      <c r="C46" s="163" t="s">
        <v>279</v>
      </c>
      <c r="D46" s="163" t="s">
        <v>318</v>
      </c>
      <c r="E46" s="163" t="s">
        <v>28</v>
      </c>
      <c r="F46" s="163" t="s">
        <v>319</v>
      </c>
      <c r="G46" s="163" t="s">
        <v>1019</v>
      </c>
      <c r="H46" s="163" t="s">
        <v>287</v>
      </c>
      <c r="I46" s="163" t="s">
        <v>320</v>
      </c>
      <c r="J46" s="163" t="s">
        <v>289</v>
      </c>
      <c r="K46" s="163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3">
        <v>47</v>
      </c>
      <c r="B48" s="163" t="s">
        <v>355</v>
      </c>
      <c r="C48" s="163" t="s">
        <v>356</v>
      </c>
      <c r="D48" s="163" t="s">
        <v>0</v>
      </c>
      <c r="E48" s="163" t="s">
        <v>1</v>
      </c>
      <c r="F48" s="163" t="s">
        <v>357</v>
      </c>
      <c r="G48" s="163" t="s">
        <v>1019</v>
      </c>
      <c r="H48" s="163" t="s">
        <v>294</v>
      </c>
      <c r="I48" s="163" t="s">
        <v>358</v>
      </c>
      <c r="J48" s="163" t="s">
        <v>289</v>
      </c>
      <c r="K48" s="163" t="s">
        <v>690</v>
      </c>
    </row>
    <row r="49" spans="1:11" x14ac:dyDescent="0.25">
      <c r="A49" s="163">
        <v>48</v>
      </c>
      <c r="B49" s="163" t="s">
        <v>238</v>
      </c>
      <c r="C49" s="163" t="s">
        <v>239</v>
      </c>
      <c r="D49" s="163" t="s">
        <v>0</v>
      </c>
      <c r="E49" s="163" t="s">
        <v>1</v>
      </c>
      <c r="F49" s="163" t="s">
        <v>240</v>
      </c>
      <c r="G49" s="163" t="s">
        <v>1019</v>
      </c>
      <c r="H49" s="163" t="s">
        <v>3</v>
      </c>
      <c r="I49" s="163" t="s">
        <v>241</v>
      </c>
      <c r="J49" s="163" t="s">
        <v>53</v>
      </c>
      <c r="K49" s="163" t="s">
        <v>691</v>
      </c>
    </row>
    <row r="50" spans="1:11" s="57" customFormat="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3">
        <v>50</v>
      </c>
      <c r="B51" s="163" t="s">
        <v>137</v>
      </c>
      <c r="C51" s="163" t="s">
        <v>138</v>
      </c>
      <c r="D51" s="163" t="s">
        <v>0</v>
      </c>
      <c r="E51" s="163" t="s">
        <v>1</v>
      </c>
      <c r="F51" s="163" t="s">
        <v>139</v>
      </c>
      <c r="G51" s="163" t="s">
        <v>1019</v>
      </c>
      <c r="H51" s="163" t="s">
        <v>3</v>
      </c>
      <c r="I51" s="163" t="s">
        <v>140</v>
      </c>
      <c r="J51" s="163" t="s">
        <v>53</v>
      </c>
      <c r="K51" s="163" t="s">
        <v>699</v>
      </c>
    </row>
    <row r="52" spans="1:11" x14ac:dyDescent="0.25">
      <c r="A52" s="163">
        <v>51</v>
      </c>
      <c r="B52" s="163" t="s">
        <v>262</v>
      </c>
      <c r="C52" s="163" t="s">
        <v>399</v>
      </c>
      <c r="D52" s="163" t="s">
        <v>0</v>
      </c>
      <c r="E52" s="163" t="s">
        <v>1</v>
      </c>
      <c r="F52" s="163" t="s">
        <v>400</v>
      </c>
      <c r="G52" s="163" t="s">
        <v>1019</v>
      </c>
      <c r="H52" s="163" t="s">
        <v>294</v>
      </c>
      <c r="I52" s="163" t="s">
        <v>401</v>
      </c>
      <c r="J52" s="163" t="s">
        <v>289</v>
      </c>
      <c r="K52" s="163" t="s">
        <v>700</v>
      </c>
    </row>
    <row r="53" spans="1:11" x14ac:dyDescent="0.25">
      <c r="A53" s="163">
        <v>52</v>
      </c>
      <c r="B53" s="163" t="s">
        <v>403</v>
      </c>
      <c r="C53" s="163" t="s">
        <v>60</v>
      </c>
      <c r="D53" s="163" t="s">
        <v>27</v>
      </c>
      <c r="E53" s="163" t="s">
        <v>28</v>
      </c>
      <c r="F53" s="163" t="s">
        <v>404</v>
      </c>
      <c r="G53" s="163" t="s">
        <v>1019</v>
      </c>
      <c r="H53" s="163" t="s">
        <v>287</v>
      </c>
      <c r="I53" s="163" t="s">
        <v>405</v>
      </c>
      <c r="J53" s="163" t="s">
        <v>289</v>
      </c>
      <c r="K53" s="163" t="s">
        <v>701</v>
      </c>
    </row>
    <row r="54" spans="1:11" x14ac:dyDescent="0.25">
      <c r="A54" s="163">
        <v>53</v>
      </c>
      <c r="B54" s="163" t="s">
        <v>431</v>
      </c>
      <c r="C54" s="163" t="s">
        <v>172</v>
      </c>
      <c r="D54" s="163" t="s">
        <v>432</v>
      </c>
      <c r="E54" s="163" t="s">
        <v>28</v>
      </c>
      <c r="F54" s="163" t="s">
        <v>433</v>
      </c>
      <c r="G54" s="163" t="s">
        <v>1019</v>
      </c>
      <c r="H54" s="163" t="s">
        <v>294</v>
      </c>
      <c r="I54" s="163" t="s">
        <v>434</v>
      </c>
      <c r="J54" s="163" t="s">
        <v>289</v>
      </c>
      <c r="K54" s="163" t="s">
        <v>704</v>
      </c>
    </row>
    <row r="55" spans="1:11" x14ac:dyDescent="0.25">
      <c r="A55" s="163">
        <v>54</v>
      </c>
      <c r="B55" s="163" t="s">
        <v>443</v>
      </c>
      <c r="C55" s="163" t="s">
        <v>444</v>
      </c>
      <c r="D55" s="163" t="s">
        <v>0</v>
      </c>
      <c r="E55" s="163" t="s">
        <v>1</v>
      </c>
      <c r="F55" s="163" t="s">
        <v>445</v>
      </c>
      <c r="G55" s="163" t="s">
        <v>1257</v>
      </c>
      <c r="H55" s="163" t="s">
        <v>5</v>
      </c>
      <c r="I55" s="163" t="s">
        <v>446</v>
      </c>
      <c r="J55" s="163" t="s">
        <v>6</v>
      </c>
      <c r="K55" s="163" t="s">
        <v>708</v>
      </c>
    </row>
    <row r="56" spans="1:11" x14ac:dyDescent="0.25">
      <c r="A56" s="163">
        <v>55</v>
      </c>
      <c r="B56" s="163" t="s">
        <v>460</v>
      </c>
      <c r="C56" s="163" t="s">
        <v>461</v>
      </c>
      <c r="D56" s="163" t="s">
        <v>462</v>
      </c>
      <c r="E56" s="163" t="s">
        <v>1</v>
      </c>
      <c r="F56" s="163" t="s">
        <v>463</v>
      </c>
      <c r="G56" s="163" t="s">
        <v>1019</v>
      </c>
      <c r="H56" s="163" t="s">
        <v>30</v>
      </c>
      <c r="I56" s="163" t="s">
        <v>464</v>
      </c>
      <c r="J56" s="163" t="s">
        <v>32</v>
      </c>
      <c r="K56" s="163" t="s">
        <v>711</v>
      </c>
    </row>
    <row r="57" spans="1:11" x14ac:dyDescent="0.25">
      <c r="A57" s="163">
        <v>56</v>
      </c>
      <c r="B57" s="163" t="s">
        <v>165</v>
      </c>
      <c r="C57" s="163" t="s">
        <v>166</v>
      </c>
      <c r="D57" s="163" t="s">
        <v>27</v>
      </c>
      <c r="E57" s="163" t="s">
        <v>28</v>
      </c>
      <c r="F57" s="163" t="s">
        <v>167</v>
      </c>
      <c r="G57" s="163" t="s">
        <v>1019</v>
      </c>
      <c r="H57" s="163" t="s">
        <v>30</v>
      </c>
      <c r="I57" s="163" t="s">
        <v>168</v>
      </c>
      <c r="J57" s="163" t="s">
        <v>32</v>
      </c>
      <c r="K57" s="163" t="s">
        <v>712</v>
      </c>
    </row>
    <row r="58" spans="1:11" x14ac:dyDescent="0.25">
      <c r="A58" s="163">
        <v>57</v>
      </c>
      <c r="B58" s="163" t="s">
        <v>25</v>
      </c>
      <c r="C58" s="163" t="s">
        <v>26</v>
      </c>
      <c r="D58" s="163" t="s">
        <v>27</v>
      </c>
      <c r="E58" s="163" t="s">
        <v>28</v>
      </c>
      <c r="F58" s="163" t="s">
        <v>29</v>
      </c>
      <c r="G58" s="163" t="s">
        <v>1019</v>
      </c>
      <c r="H58" s="163" t="s">
        <v>30</v>
      </c>
      <c r="I58" s="163" t="s">
        <v>31</v>
      </c>
      <c r="J58" s="163" t="s">
        <v>32</v>
      </c>
      <c r="K58" s="163" t="s">
        <v>714</v>
      </c>
    </row>
    <row r="59" spans="1:11" x14ac:dyDescent="0.25">
      <c r="A59" s="163">
        <v>58</v>
      </c>
      <c r="B59" s="163" t="s">
        <v>54</v>
      </c>
      <c r="C59" s="163" t="s">
        <v>55</v>
      </c>
      <c r="D59" s="163" t="s">
        <v>0</v>
      </c>
      <c r="E59" s="163" t="s">
        <v>1</v>
      </c>
      <c r="F59" s="163" t="s">
        <v>56</v>
      </c>
      <c r="G59" s="163" t="s">
        <v>1257</v>
      </c>
      <c r="H59" s="163" t="s">
        <v>5</v>
      </c>
      <c r="I59" s="163" t="s">
        <v>57</v>
      </c>
      <c r="J59" s="163" t="s">
        <v>6</v>
      </c>
      <c r="K59" s="163" t="s">
        <v>717</v>
      </c>
    </row>
    <row r="60" spans="1:11" x14ac:dyDescent="0.25">
      <c r="A60" s="163">
        <v>59</v>
      </c>
      <c r="B60" s="163" t="s">
        <v>50</v>
      </c>
      <c r="C60" s="163" t="s">
        <v>51</v>
      </c>
      <c r="D60" s="163" t="s">
        <v>52</v>
      </c>
      <c r="E60" s="163" t="s">
        <v>43</v>
      </c>
      <c r="F60" s="163" t="s">
        <v>94</v>
      </c>
      <c r="G60" s="163" t="s">
        <v>1136</v>
      </c>
      <c r="H60" s="163" t="s">
        <v>5</v>
      </c>
      <c r="I60" s="163" t="s">
        <v>95</v>
      </c>
      <c r="J60" s="163" t="s">
        <v>6</v>
      </c>
      <c r="K60" s="163" t="s">
        <v>724</v>
      </c>
    </row>
    <row r="61" spans="1:11" x14ac:dyDescent="0.25">
      <c r="A61" s="163">
        <v>60</v>
      </c>
      <c r="B61" s="163" t="s">
        <v>110</v>
      </c>
      <c r="C61" s="163" t="s">
        <v>111</v>
      </c>
      <c r="D61" s="163" t="s">
        <v>112</v>
      </c>
      <c r="E61" s="163" t="s">
        <v>43</v>
      </c>
      <c r="F61" s="163" t="s">
        <v>113</v>
      </c>
      <c r="G61" s="163" t="s">
        <v>1019</v>
      </c>
      <c r="H61" s="163" t="s">
        <v>3</v>
      </c>
      <c r="I61" s="163" t="s">
        <v>114</v>
      </c>
      <c r="J61" s="163" t="s">
        <v>53</v>
      </c>
      <c r="K61" s="163" t="s">
        <v>727</v>
      </c>
    </row>
    <row r="62" spans="1:11" x14ac:dyDescent="0.25">
      <c r="A62" s="163">
        <v>61</v>
      </c>
      <c r="B62" s="163" t="s">
        <v>120</v>
      </c>
      <c r="C62" s="163" t="s">
        <v>121</v>
      </c>
      <c r="D62" s="163" t="s">
        <v>122</v>
      </c>
      <c r="E62" s="163" t="s">
        <v>43</v>
      </c>
      <c r="F62" s="163" t="s">
        <v>123</v>
      </c>
      <c r="G62" s="163" t="s">
        <v>1019</v>
      </c>
      <c r="H62" s="163" t="s">
        <v>3</v>
      </c>
      <c r="I62" s="163" t="s">
        <v>124</v>
      </c>
      <c r="J62" s="163" t="s">
        <v>125</v>
      </c>
      <c r="K62" s="163" t="s">
        <v>728</v>
      </c>
    </row>
    <row r="63" spans="1:11" x14ac:dyDescent="0.25">
      <c r="A63" s="163">
        <v>62</v>
      </c>
      <c r="B63" s="163" t="s">
        <v>797</v>
      </c>
      <c r="C63" s="163" t="s">
        <v>798</v>
      </c>
      <c r="D63" s="163" t="s">
        <v>799</v>
      </c>
      <c r="E63" s="163" t="s">
        <v>1</v>
      </c>
      <c r="F63" s="163" t="s">
        <v>800</v>
      </c>
      <c r="G63" s="163" t="s">
        <v>1257</v>
      </c>
      <c r="H63" s="163" t="s">
        <v>8</v>
      </c>
      <c r="I63" s="163" t="s">
        <v>801</v>
      </c>
      <c r="J63" s="163" t="s">
        <v>9</v>
      </c>
      <c r="K63" s="163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3">
        <v>64</v>
      </c>
      <c r="B65" s="163" t="s">
        <v>174</v>
      </c>
      <c r="C65" s="163" t="s">
        <v>175</v>
      </c>
      <c r="D65" s="163" t="s">
        <v>0</v>
      </c>
      <c r="E65" s="163" t="s">
        <v>1</v>
      </c>
      <c r="F65" s="163" t="s">
        <v>176</v>
      </c>
      <c r="G65" s="163" t="s">
        <v>1257</v>
      </c>
      <c r="H65" s="163" t="s">
        <v>8</v>
      </c>
      <c r="I65" s="163" t="s">
        <v>177</v>
      </c>
      <c r="J65" s="163" t="s">
        <v>9</v>
      </c>
      <c r="K65" s="163" t="s">
        <v>736</v>
      </c>
    </row>
    <row r="66" spans="1:11" x14ac:dyDescent="0.25">
      <c r="A66" s="163">
        <v>65</v>
      </c>
      <c r="B66" s="163" t="s">
        <v>174</v>
      </c>
      <c r="C66" s="163" t="s">
        <v>175</v>
      </c>
      <c r="D66" s="163" t="s">
        <v>0</v>
      </c>
      <c r="E66" s="163" t="s">
        <v>1</v>
      </c>
      <c r="F66" s="163" t="s">
        <v>472</v>
      </c>
      <c r="G66" s="163" t="s">
        <v>1050</v>
      </c>
      <c r="H66" s="163" t="s">
        <v>473</v>
      </c>
      <c r="I66" s="163" t="s">
        <v>474</v>
      </c>
      <c r="J66" s="163" t="s">
        <v>475</v>
      </c>
      <c r="K66" s="163" t="s">
        <v>737</v>
      </c>
    </row>
    <row r="67" spans="1:11" x14ac:dyDescent="0.25">
      <c r="A67" s="163">
        <v>66</v>
      </c>
      <c r="B67" s="163" t="s">
        <v>179</v>
      </c>
      <c r="C67" s="163" t="s">
        <v>180</v>
      </c>
      <c r="D67" s="163" t="s">
        <v>181</v>
      </c>
      <c r="E67" s="163" t="s">
        <v>43</v>
      </c>
      <c r="F67" s="163" t="s">
        <v>182</v>
      </c>
      <c r="G67" s="163" t="s">
        <v>1136</v>
      </c>
      <c r="H67" s="163" t="s">
        <v>8</v>
      </c>
      <c r="I67" s="163" t="s">
        <v>183</v>
      </c>
      <c r="J67" s="163" t="s">
        <v>9</v>
      </c>
      <c r="K67" s="163" t="s">
        <v>738</v>
      </c>
    </row>
    <row r="68" spans="1:11" x14ac:dyDescent="0.25">
      <c r="A68" s="163">
        <v>67</v>
      </c>
      <c r="B68" s="163" t="s">
        <v>467</v>
      </c>
      <c r="C68" s="163" t="s">
        <v>468</v>
      </c>
      <c r="D68" s="163" t="s">
        <v>0</v>
      </c>
      <c r="E68" s="163" t="s">
        <v>1</v>
      </c>
      <c r="F68" s="163" t="s">
        <v>477</v>
      </c>
      <c r="G68" s="163" t="s">
        <v>1019</v>
      </c>
      <c r="H68" s="163" t="s">
        <v>30</v>
      </c>
      <c r="I68" s="163" t="s">
        <v>478</v>
      </c>
      <c r="J68" s="163" t="s">
        <v>32</v>
      </c>
      <c r="K68" s="163" t="s">
        <v>740</v>
      </c>
    </row>
    <row r="69" spans="1:11" x14ac:dyDescent="0.25">
      <c r="A69" s="163">
        <v>68</v>
      </c>
      <c r="B69" s="163" t="s">
        <v>54</v>
      </c>
      <c r="C69" s="163" t="s">
        <v>55</v>
      </c>
      <c r="D69" s="163" t="s">
        <v>0</v>
      </c>
      <c r="E69" s="163" t="s">
        <v>1</v>
      </c>
      <c r="F69" s="163" t="s">
        <v>480</v>
      </c>
      <c r="G69" s="163" t="s">
        <v>1050</v>
      </c>
      <c r="H69" s="163" t="s">
        <v>473</v>
      </c>
      <c r="I69" s="163" t="s">
        <v>481</v>
      </c>
      <c r="J69" s="163" t="s">
        <v>475</v>
      </c>
      <c r="K69" s="163" t="s">
        <v>744</v>
      </c>
    </row>
    <row r="70" spans="1:11" x14ac:dyDescent="0.25">
      <c r="A70" s="163">
        <v>69</v>
      </c>
      <c r="B70" s="163" t="s">
        <v>206</v>
      </c>
      <c r="C70" s="163" t="s">
        <v>207</v>
      </c>
      <c r="D70" s="163" t="s">
        <v>173</v>
      </c>
      <c r="E70" s="163" t="s">
        <v>43</v>
      </c>
      <c r="F70" s="163" t="s">
        <v>208</v>
      </c>
      <c r="G70" s="163" t="s">
        <v>1019</v>
      </c>
      <c r="H70" s="163" t="s">
        <v>3</v>
      </c>
      <c r="I70" s="163" t="s">
        <v>209</v>
      </c>
      <c r="J70" s="163" t="s">
        <v>53</v>
      </c>
      <c r="K70" s="163" t="s">
        <v>745</v>
      </c>
    </row>
    <row r="71" spans="1:11" x14ac:dyDescent="0.25">
      <c r="A71" s="163">
        <v>70</v>
      </c>
      <c r="B71" s="163" t="s">
        <v>224</v>
      </c>
      <c r="C71" s="163" t="s">
        <v>225</v>
      </c>
      <c r="D71" s="163" t="s">
        <v>0</v>
      </c>
      <c r="E71" s="163" t="s">
        <v>1</v>
      </c>
      <c r="F71" s="163" t="s">
        <v>226</v>
      </c>
      <c r="G71" s="163" t="s">
        <v>1019</v>
      </c>
      <c r="H71" s="163" t="s">
        <v>3</v>
      </c>
      <c r="I71" s="163" t="s">
        <v>227</v>
      </c>
      <c r="J71" s="163" t="s">
        <v>53</v>
      </c>
      <c r="K71" s="163" t="s">
        <v>748</v>
      </c>
    </row>
    <row r="72" spans="1:11" x14ac:dyDescent="0.25">
      <c r="A72" s="163">
        <v>71</v>
      </c>
      <c r="B72" s="163" t="s">
        <v>54</v>
      </c>
      <c r="C72" s="163" t="s">
        <v>55</v>
      </c>
      <c r="D72" s="163" t="s">
        <v>0</v>
      </c>
      <c r="E72" s="163" t="s">
        <v>1</v>
      </c>
      <c r="F72" s="163" t="s">
        <v>229</v>
      </c>
      <c r="G72" s="163" t="s">
        <v>1019</v>
      </c>
      <c r="H72" s="163" t="s">
        <v>3</v>
      </c>
      <c r="I72" s="163" t="s">
        <v>230</v>
      </c>
      <c r="J72" s="163" t="s">
        <v>53</v>
      </c>
      <c r="K72" s="163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3">
        <v>73</v>
      </c>
      <c r="B74" s="163" t="s">
        <v>278</v>
      </c>
      <c r="C74" s="163" t="s">
        <v>279</v>
      </c>
      <c r="D74" s="163" t="s">
        <v>66</v>
      </c>
      <c r="E74" s="163" t="s">
        <v>1</v>
      </c>
      <c r="F74" s="163" t="s">
        <v>280</v>
      </c>
      <c r="G74" s="163" t="s">
        <v>1019</v>
      </c>
      <c r="H74" s="163" t="s">
        <v>3</v>
      </c>
      <c r="I74" s="163" t="s">
        <v>281</v>
      </c>
      <c r="J74" s="163" t="s">
        <v>53</v>
      </c>
      <c r="K74" s="163" t="s">
        <v>756</v>
      </c>
    </row>
  </sheetData>
  <sortState ref="A2:K74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O77" sqref="O77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1</v>
      </c>
      <c r="B2" s="57" t="s">
        <v>803</v>
      </c>
      <c r="C2" s="57" t="s">
        <v>804</v>
      </c>
      <c r="D2" s="57" t="s">
        <v>17</v>
      </c>
      <c r="E2" s="57" t="s">
        <v>7</v>
      </c>
      <c r="F2" s="57" t="s">
        <v>1207</v>
      </c>
      <c r="G2" s="57" t="s">
        <v>960</v>
      </c>
      <c r="H2" s="57" t="s">
        <v>1013</v>
      </c>
      <c r="I2" s="57" t="s">
        <v>1208</v>
      </c>
      <c r="J2" s="57" t="s">
        <v>960</v>
      </c>
      <c r="K2" s="57" t="s">
        <v>1464</v>
      </c>
    </row>
    <row r="3" spans="1:11" s="57" customFormat="1" x14ac:dyDescent="0.25">
      <c r="A3" s="170">
        <v>2</v>
      </c>
      <c r="B3" s="170" t="s">
        <v>174</v>
      </c>
      <c r="C3" s="170" t="s">
        <v>175</v>
      </c>
      <c r="D3" s="170" t="s">
        <v>0</v>
      </c>
      <c r="E3" s="170" t="s">
        <v>1</v>
      </c>
      <c r="F3" s="170" t="s">
        <v>1232</v>
      </c>
      <c r="G3" s="170" t="s">
        <v>1257</v>
      </c>
      <c r="H3" s="170" t="s">
        <v>1013</v>
      </c>
      <c r="I3" s="170" t="s">
        <v>1234</v>
      </c>
      <c r="J3" s="170" t="s">
        <v>960</v>
      </c>
      <c r="K3" s="170" t="s">
        <v>1457</v>
      </c>
    </row>
    <row r="4" spans="1:11" s="57" customFormat="1" x14ac:dyDescent="0.25">
      <c r="A4" s="170">
        <v>3</v>
      </c>
      <c r="B4" s="170" t="s">
        <v>1458</v>
      </c>
      <c r="C4" s="170" t="s">
        <v>1459</v>
      </c>
      <c r="D4" s="170" t="s">
        <v>42</v>
      </c>
      <c r="E4" s="170" t="s">
        <v>43</v>
      </c>
      <c r="F4" s="170" t="s">
        <v>1460</v>
      </c>
      <c r="G4" s="170" t="s">
        <v>1136</v>
      </c>
      <c r="H4" s="170" t="s">
        <v>1013</v>
      </c>
      <c r="I4" s="170" t="s">
        <v>1461</v>
      </c>
      <c r="J4" s="170" t="s">
        <v>960</v>
      </c>
      <c r="K4" s="170" t="s">
        <v>1462</v>
      </c>
    </row>
    <row r="5" spans="1:11" s="57" customFormat="1" x14ac:dyDescent="0.25">
      <c r="A5" s="170">
        <v>4</v>
      </c>
      <c r="B5" s="170" t="s">
        <v>366</v>
      </c>
      <c r="C5" s="170" t="s">
        <v>367</v>
      </c>
      <c r="D5" s="170" t="s">
        <v>368</v>
      </c>
      <c r="E5" s="170" t="s">
        <v>43</v>
      </c>
      <c r="F5" s="170" t="s">
        <v>369</v>
      </c>
      <c r="G5" s="170" t="s">
        <v>1019</v>
      </c>
      <c r="H5" s="170" t="s">
        <v>294</v>
      </c>
      <c r="I5" s="170" t="s">
        <v>370</v>
      </c>
      <c r="J5" s="170" t="s">
        <v>289</v>
      </c>
      <c r="K5" s="170" t="s">
        <v>1240</v>
      </c>
    </row>
    <row r="6" spans="1:11" x14ac:dyDescent="0.25">
      <c r="A6" s="162">
        <v>5</v>
      </c>
      <c r="B6" s="162" t="s">
        <v>366</v>
      </c>
      <c r="C6" s="162" t="s">
        <v>367</v>
      </c>
      <c r="D6" s="162" t="s">
        <v>368</v>
      </c>
      <c r="E6" s="162" t="s">
        <v>43</v>
      </c>
      <c r="F6" s="162" t="s">
        <v>395</v>
      </c>
      <c r="G6" s="162" t="s">
        <v>1257</v>
      </c>
      <c r="H6" s="162" t="s">
        <v>5</v>
      </c>
      <c r="I6" s="162" t="s">
        <v>396</v>
      </c>
      <c r="J6" s="162" t="s">
        <v>6</v>
      </c>
      <c r="K6" s="162" t="s">
        <v>1241</v>
      </c>
    </row>
    <row r="7" spans="1:11" x14ac:dyDescent="0.25">
      <c r="A7" s="162">
        <v>6</v>
      </c>
      <c r="B7" s="162" t="s">
        <v>366</v>
      </c>
      <c r="C7" s="162" t="s">
        <v>367</v>
      </c>
      <c r="D7" s="162" t="s">
        <v>368</v>
      </c>
      <c r="E7" s="162" t="s">
        <v>43</v>
      </c>
      <c r="F7" s="162" t="s">
        <v>1100</v>
      </c>
      <c r="G7" s="162" t="s">
        <v>1257</v>
      </c>
      <c r="H7" s="162" t="s">
        <v>1013</v>
      </c>
      <c r="I7" s="162" t="s">
        <v>1101</v>
      </c>
      <c r="J7" s="162" t="s">
        <v>960</v>
      </c>
      <c r="K7" s="162" t="s">
        <v>1258</v>
      </c>
    </row>
    <row r="8" spans="1:11" x14ac:dyDescent="0.25">
      <c r="A8" s="162">
        <v>7</v>
      </c>
      <c r="B8" s="162" t="s">
        <v>1215</v>
      </c>
      <c r="C8" s="162" t="s">
        <v>1216</v>
      </c>
      <c r="D8" s="162" t="s">
        <v>0</v>
      </c>
      <c r="E8" s="162" t="s">
        <v>1</v>
      </c>
      <c r="F8" s="162" t="s">
        <v>1218</v>
      </c>
      <c r="G8" s="162" t="s">
        <v>1257</v>
      </c>
      <c r="H8" s="162" t="s">
        <v>1013</v>
      </c>
      <c r="I8" s="162" t="s">
        <v>1219</v>
      </c>
      <c r="J8" s="162" t="s">
        <v>960</v>
      </c>
      <c r="K8" s="162" t="s">
        <v>1242</v>
      </c>
    </row>
    <row r="9" spans="1:11" x14ac:dyDescent="0.25">
      <c r="A9" s="57">
        <v>8</v>
      </c>
      <c r="B9" s="57" t="s">
        <v>623</v>
      </c>
      <c r="C9" s="57" t="s">
        <v>624</v>
      </c>
      <c r="D9" s="57" t="s">
        <v>625</v>
      </c>
      <c r="E9" s="57" t="s">
        <v>48</v>
      </c>
      <c r="F9" s="57" t="s">
        <v>626</v>
      </c>
      <c r="G9" s="57" t="s">
        <v>666</v>
      </c>
      <c r="H9" s="57" t="s">
        <v>294</v>
      </c>
      <c r="I9" s="57" t="s">
        <v>627</v>
      </c>
      <c r="J9" s="57" t="s">
        <v>289</v>
      </c>
      <c r="K9" s="57" t="s">
        <v>1221</v>
      </c>
    </row>
    <row r="10" spans="1:11" x14ac:dyDescent="0.25">
      <c r="A10" s="162">
        <v>9</v>
      </c>
      <c r="B10" s="162" t="s">
        <v>1194</v>
      </c>
      <c r="C10" s="162" t="s">
        <v>1195</v>
      </c>
      <c r="D10" s="162" t="s">
        <v>1196</v>
      </c>
      <c r="E10" s="162" t="s">
        <v>28</v>
      </c>
      <c r="F10" s="162" t="s">
        <v>1197</v>
      </c>
      <c r="G10" s="162" t="s">
        <v>1257</v>
      </c>
      <c r="H10" s="162" t="s">
        <v>1013</v>
      </c>
      <c r="I10" s="162" t="s">
        <v>1198</v>
      </c>
      <c r="J10" s="162" t="s">
        <v>960</v>
      </c>
      <c r="K10" s="162" t="s">
        <v>1214</v>
      </c>
    </row>
    <row r="11" spans="1:11" x14ac:dyDescent="0.25">
      <c r="A11" s="162">
        <v>10</v>
      </c>
      <c r="B11" s="162" t="s">
        <v>117</v>
      </c>
      <c r="C11" s="162" t="s">
        <v>1210</v>
      </c>
      <c r="D11" s="162" t="s">
        <v>648</v>
      </c>
      <c r="E11" s="162" t="s">
        <v>1</v>
      </c>
      <c r="F11" s="162" t="s">
        <v>1211</v>
      </c>
      <c r="G11" s="162" t="s">
        <v>1019</v>
      </c>
      <c r="H11" s="162" t="s">
        <v>3</v>
      </c>
      <c r="I11" s="162" t="s">
        <v>1212</v>
      </c>
      <c r="J11" s="162" t="s">
        <v>53</v>
      </c>
      <c r="K11" s="162" t="s">
        <v>1213</v>
      </c>
    </row>
    <row r="12" spans="1:11" x14ac:dyDescent="0.25">
      <c r="A12" s="162">
        <v>11</v>
      </c>
      <c r="B12" s="162" t="s">
        <v>262</v>
      </c>
      <c r="C12" s="162" t="s">
        <v>399</v>
      </c>
      <c r="D12" s="162" t="s">
        <v>0</v>
      </c>
      <c r="E12" s="162" t="s">
        <v>1</v>
      </c>
      <c r="F12" s="162" t="s">
        <v>1103</v>
      </c>
      <c r="G12" s="162" t="s">
        <v>1136</v>
      </c>
      <c r="H12" s="162" t="s">
        <v>1013</v>
      </c>
      <c r="I12" s="162" t="s">
        <v>1104</v>
      </c>
      <c r="J12" s="162" t="s">
        <v>960</v>
      </c>
      <c r="K12" s="162" t="s">
        <v>1206</v>
      </c>
    </row>
    <row r="13" spans="1:11" x14ac:dyDescent="0.25">
      <c r="A13" s="162">
        <v>12</v>
      </c>
      <c r="B13" s="162" t="s">
        <v>116</v>
      </c>
      <c r="C13" s="162" t="s">
        <v>117</v>
      </c>
      <c r="D13" s="162" t="s">
        <v>648</v>
      </c>
      <c r="E13" s="162" t="s">
        <v>1</v>
      </c>
      <c r="F13" s="162" t="s">
        <v>118</v>
      </c>
      <c r="G13" s="162" t="s">
        <v>1019</v>
      </c>
      <c r="H13" s="162" t="s">
        <v>3</v>
      </c>
      <c r="I13" s="162" t="s">
        <v>119</v>
      </c>
      <c r="J13" s="162" t="s">
        <v>53</v>
      </c>
      <c r="K13" s="162" t="s">
        <v>1167</v>
      </c>
    </row>
    <row r="14" spans="1:11" x14ac:dyDescent="0.25">
      <c r="A14" s="162">
        <v>13</v>
      </c>
      <c r="B14" s="162" t="s">
        <v>196</v>
      </c>
      <c r="C14" s="162" t="s">
        <v>104</v>
      </c>
      <c r="D14" s="162" t="s">
        <v>197</v>
      </c>
      <c r="E14" s="162" t="s">
        <v>198</v>
      </c>
      <c r="F14" s="162" t="s">
        <v>1168</v>
      </c>
      <c r="G14" s="162" t="s">
        <v>1136</v>
      </c>
      <c r="H14" s="162" t="s">
        <v>1013</v>
      </c>
      <c r="I14" s="162" t="s">
        <v>1169</v>
      </c>
      <c r="J14" s="162" t="s">
        <v>960</v>
      </c>
      <c r="K14" s="162" t="s">
        <v>1170</v>
      </c>
    </row>
    <row r="15" spans="1:11" x14ac:dyDescent="0.25">
      <c r="A15" s="162">
        <v>14</v>
      </c>
      <c r="B15" s="162" t="s">
        <v>1176</v>
      </c>
      <c r="C15" s="162" t="s">
        <v>1177</v>
      </c>
      <c r="D15" s="162" t="s">
        <v>173</v>
      </c>
      <c r="E15" s="162" t="s">
        <v>43</v>
      </c>
      <c r="F15" s="162" t="s">
        <v>1178</v>
      </c>
      <c r="G15" s="162" t="s">
        <v>1136</v>
      </c>
      <c r="H15" s="162" t="s">
        <v>1013</v>
      </c>
      <c r="I15" s="162" t="s">
        <v>1179</v>
      </c>
      <c r="J15" s="162" t="s">
        <v>960</v>
      </c>
      <c r="K15" s="162" t="s">
        <v>1180</v>
      </c>
    </row>
    <row r="16" spans="1:11" x14ac:dyDescent="0.25">
      <c r="A16" s="162">
        <v>15</v>
      </c>
      <c r="B16" s="162" t="s">
        <v>1181</v>
      </c>
      <c r="C16" s="162" t="s">
        <v>1182</v>
      </c>
      <c r="D16" s="162" t="s">
        <v>1183</v>
      </c>
      <c r="E16" s="162" t="s">
        <v>48</v>
      </c>
      <c r="F16" s="162" t="s">
        <v>1184</v>
      </c>
      <c r="G16" s="162" t="s">
        <v>1136</v>
      </c>
      <c r="H16" s="162" t="s">
        <v>1013</v>
      </c>
      <c r="I16" s="162" t="s">
        <v>1185</v>
      </c>
      <c r="J16" s="162" t="s">
        <v>960</v>
      </c>
      <c r="K16" s="162" t="s">
        <v>1186</v>
      </c>
    </row>
    <row r="17" spans="1:11" x14ac:dyDescent="0.25">
      <c r="A17" s="162">
        <v>16</v>
      </c>
      <c r="B17" s="162" t="s">
        <v>1187</v>
      </c>
      <c r="C17" s="162" t="s">
        <v>1188</v>
      </c>
      <c r="D17" s="162" t="s">
        <v>1189</v>
      </c>
      <c r="E17" s="162" t="s">
        <v>43</v>
      </c>
      <c r="F17" s="162" t="s">
        <v>1190</v>
      </c>
      <c r="G17" s="162" t="s">
        <v>1136</v>
      </c>
      <c r="H17" s="162" t="s">
        <v>1013</v>
      </c>
      <c r="I17" s="162" t="s">
        <v>1191</v>
      </c>
      <c r="J17" s="162" t="s">
        <v>960</v>
      </c>
      <c r="K17" s="162" t="s">
        <v>1192</v>
      </c>
    </row>
    <row r="18" spans="1:11" x14ac:dyDescent="0.25">
      <c r="A18" s="162">
        <v>17</v>
      </c>
      <c r="B18" s="162" t="s">
        <v>262</v>
      </c>
      <c r="C18" s="162" t="s">
        <v>1141</v>
      </c>
      <c r="D18" s="162" t="s">
        <v>1142</v>
      </c>
      <c r="E18" s="162" t="s">
        <v>1</v>
      </c>
      <c r="F18" s="162" t="s">
        <v>1143</v>
      </c>
      <c r="G18" s="162" t="s">
        <v>1136</v>
      </c>
      <c r="H18" s="162" t="s">
        <v>1013</v>
      </c>
      <c r="I18" s="162" t="s">
        <v>1144</v>
      </c>
      <c r="J18" s="162" t="s">
        <v>960</v>
      </c>
      <c r="K18" s="162" t="s">
        <v>1145</v>
      </c>
    </row>
    <row r="19" spans="1:11" x14ac:dyDescent="0.25">
      <c r="A19" s="162">
        <v>18</v>
      </c>
      <c r="B19" s="162" t="s">
        <v>1146</v>
      </c>
      <c r="C19" s="162" t="s">
        <v>1147</v>
      </c>
      <c r="D19" s="162" t="s">
        <v>1142</v>
      </c>
      <c r="E19" s="162" t="s">
        <v>1</v>
      </c>
      <c r="F19" s="162" t="s">
        <v>1148</v>
      </c>
      <c r="G19" s="162" t="s">
        <v>1136</v>
      </c>
      <c r="H19" s="162" t="s">
        <v>1013</v>
      </c>
      <c r="I19" s="162" t="s">
        <v>1149</v>
      </c>
      <c r="J19" s="162" t="s">
        <v>960</v>
      </c>
      <c r="K19" s="162" t="s">
        <v>1150</v>
      </c>
    </row>
    <row r="20" spans="1:11" x14ac:dyDescent="0.25">
      <c r="A20" s="162">
        <v>19</v>
      </c>
      <c r="B20" s="162" t="s">
        <v>50</v>
      </c>
      <c r="C20" s="162" t="s">
        <v>51</v>
      </c>
      <c r="D20" s="162" t="s">
        <v>52</v>
      </c>
      <c r="E20" s="162" t="s">
        <v>43</v>
      </c>
      <c r="F20" s="162" t="s">
        <v>1085</v>
      </c>
      <c r="G20" s="162" t="s">
        <v>1136</v>
      </c>
      <c r="H20" s="162" t="s">
        <v>1013</v>
      </c>
      <c r="I20" s="162" t="s">
        <v>1086</v>
      </c>
      <c r="J20" s="162" t="s">
        <v>960</v>
      </c>
      <c r="K20" s="162" t="s">
        <v>1087</v>
      </c>
    </row>
    <row r="21" spans="1:11" x14ac:dyDescent="0.25">
      <c r="A21" s="162">
        <v>20</v>
      </c>
      <c r="B21" s="162" t="s">
        <v>196</v>
      </c>
      <c r="C21" s="162" t="s">
        <v>104</v>
      </c>
      <c r="D21" s="162" t="s">
        <v>197</v>
      </c>
      <c r="E21" s="162" t="s">
        <v>198</v>
      </c>
      <c r="F21" s="162" t="s">
        <v>1107</v>
      </c>
      <c r="G21" s="162" t="s">
        <v>1136</v>
      </c>
      <c r="H21" s="162" t="s">
        <v>1013</v>
      </c>
      <c r="I21" s="162" t="s">
        <v>1108</v>
      </c>
      <c r="J21" s="162" t="s">
        <v>960</v>
      </c>
      <c r="K21" s="162" t="s">
        <v>1109</v>
      </c>
    </row>
    <row r="22" spans="1:11" x14ac:dyDescent="0.25">
      <c r="A22" s="162">
        <v>21</v>
      </c>
      <c r="B22" s="162" t="s">
        <v>1110</v>
      </c>
      <c r="C22" s="162" t="s">
        <v>408</v>
      </c>
      <c r="D22" s="162" t="s">
        <v>1111</v>
      </c>
      <c r="E22" s="162" t="s">
        <v>912</v>
      </c>
      <c r="F22" s="162" t="s">
        <v>1112</v>
      </c>
      <c r="G22" s="162" t="s">
        <v>1136</v>
      </c>
      <c r="H22" s="162" t="s">
        <v>1013</v>
      </c>
      <c r="I22" s="162" t="s">
        <v>1113</v>
      </c>
      <c r="J22" s="162" t="s">
        <v>960</v>
      </c>
      <c r="K22" s="162" t="s">
        <v>1114</v>
      </c>
    </row>
    <row r="23" spans="1:11" x14ac:dyDescent="0.25">
      <c r="A23" s="162">
        <v>22</v>
      </c>
      <c r="B23" s="162" t="s">
        <v>1115</v>
      </c>
      <c r="C23" s="162" t="s">
        <v>1116</v>
      </c>
      <c r="D23" s="162" t="s">
        <v>1117</v>
      </c>
      <c r="E23" s="162" t="s">
        <v>1</v>
      </c>
      <c r="F23" s="162" t="s">
        <v>1118</v>
      </c>
      <c r="G23" s="162" t="s">
        <v>1136</v>
      </c>
      <c r="H23" s="162" t="s">
        <v>1013</v>
      </c>
      <c r="I23" s="162" t="s">
        <v>1119</v>
      </c>
      <c r="J23" s="162" t="s">
        <v>960</v>
      </c>
      <c r="K23" s="162" t="s">
        <v>1120</v>
      </c>
    </row>
    <row r="24" spans="1:11" x14ac:dyDescent="0.25">
      <c r="A24" s="162">
        <v>23</v>
      </c>
      <c r="B24" s="162" t="s">
        <v>50</v>
      </c>
      <c r="C24" s="162" t="s">
        <v>51</v>
      </c>
      <c r="D24" s="162" t="s">
        <v>52</v>
      </c>
      <c r="E24" s="162" t="s">
        <v>43</v>
      </c>
      <c r="F24" s="162" t="s">
        <v>246</v>
      </c>
      <c r="G24" s="162" t="s">
        <v>1019</v>
      </c>
      <c r="H24" s="162" t="s">
        <v>3</v>
      </c>
      <c r="I24" s="162" t="s">
        <v>247</v>
      </c>
      <c r="J24" s="162" t="s">
        <v>125</v>
      </c>
      <c r="K24" s="162" t="s">
        <v>1127</v>
      </c>
    </row>
    <row r="25" spans="1:11" x14ac:dyDescent="0.25">
      <c r="A25" s="162">
        <v>24</v>
      </c>
      <c r="B25" s="162" t="s">
        <v>1072</v>
      </c>
      <c r="C25" s="162" t="s">
        <v>1073</v>
      </c>
      <c r="D25" s="162" t="s">
        <v>122</v>
      </c>
      <c r="E25" s="162" t="s">
        <v>43</v>
      </c>
      <c r="F25" s="162" t="s">
        <v>221</v>
      </c>
      <c r="G25" s="162" t="s">
        <v>1131</v>
      </c>
      <c r="H25" s="162" t="s">
        <v>3</v>
      </c>
      <c r="I25" s="162" t="s">
        <v>222</v>
      </c>
      <c r="J25" s="162" t="s">
        <v>53</v>
      </c>
      <c r="K25" s="162" t="s">
        <v>1074</v>
      </c>
    </row>
    <row r="26" spans="1:11" x14ac:dyDescent="0.25">
      <c r="A26" s="162">
        <v>25</v>
      </c>
      <c r="B26" s="162" t="s">
        <v>262</v>
      </c>
      <c r="C26" s="162" t="s">
        <v>263</v>
      </c>
      <c r="D26" s="162" t="s">
        <v>264</v>
      </c>
      <c r="E26" s="162" t="s">
        <v>1</v>
      </c>
      <c r="F26" s="162" t="s">
        <v>265</v>
      </c>
      <c r="G26" s="162" t="s">
        <v>1019</v>
      </c>
      <c r="H26" s="162" t="s">
        <v>3</v>
      </c>
      <c r="I26" s="162" t="s">
        <v>266</v>
      </c>
      <c r="J26" s="162" t="s">
        <v>53</v>
      </c>
      <c r="K26" s="162" t="s">
        <v>1057</v>
      </c>
    </row>
    <row r="27" spans="1:11" x14ac:dyDescent="0.25">
      <c r="A27" s="162">
        <v>26</v>
      </c>
      <c r="B27" s="162" t="s">
        <v>71</v>
      </c>
      <c r="C27" s="162" t="s">
        <v>72</v>
      </c>
      <c r="D27" s="162" t="s">
        <v>73</v>
      </c>
      <c r="E27" s="162" t="s">
        <v>28</v>
      </c>
      <c r="F27" s="162" t="s">
        <v>74</v>
      </c>
      <c r="G27" s="162" t="s">
        <v>1019</v>
      </c>
      <c r="H27" s="162" t="s">
        <v>30</v>
      </c>
      <c r="I27" s="162" t="s">
        <v>75</v>
      </c>
      <c r="J27" s="162" t="s">
        <v>32</v>
      </c>
      <c r="K27" s="162" t="s">
        <v>1058</v>
      </c>
    </row>
    <row r="28" spans="1:11" x14ac:dyDescent="0.25">
      <c r="A28" s="162">
        <v>27</v>
      </c>
      <c r="B28" s="162" t="s">
        <v>273</v>
      </c>
      <c r="C28" s="162" t="s">
        <v>274</v>
      </c>
      <c r="D28" s="162" t="s">
        <v>0</v>
      </c>
      <c r="E28" s="162" t="s">
        <v>1</v>
      </c>
      <c r="F28" s="162" t="s">
        <v>275</v>
      </c>
      <c r="G28" s="162" t="s">
        <v>1019</v>
      </c>
      <c r="H28" s="162" t="s">
        <v>3</v>
      </c>
      <c r="I28" s="162" t="s">
        <v>276</v>
      </c>
      <c r="J28" s="162" t="s">
        <v>53</v>
      </c>
      <c r="K28" s="162" t="s">
        <v>1069</v>
      </c>
    </row>
    <row r="29" spans="1:11" x14ac:dyDescent="0.25">
      <c r="A29" s="162">
        <v>28</v>
      </c>
      <c r="B29" s="162" t="s">
        <v>102</v>
      </c>
      <c r="C29" s="162" t="s">
        <v>141</v>
      </c>
      <c r="D29" s="162" t="s">
        <v>42</v>
      </c>
      <c r="E29" s="162" t="s">
        <v>43</v>
      </c>
      <c r="F29" s="162" t="s">
        <v>142</v>
      </c>
      <c r="G29" s="162" t="s">
        <v>1019</v>
      </c>
      <c r="H29" s="162" t="s">
        <v>3</v>
      </c>
      <c r="I29" s="162" t="s">
        <v>143</v>
      </c>
      <c r="J29" s="162" t="s">
        <v>53</v>
      </c>
      <c r="K29" s="162" t="s">
        <v>1070</v>
      </c>
    </row>
    <row r="30" spans="1:11" x14ac:dyDescent="0.25">
      <c r="A30" s="162">
        <v>29</v>
      </c>
      <c r="B30" s="162" t="s">
        <v>766</v>
      </c>
      <c r="C30" s="162" t="s">
        <v>767</v>
      </c>
      <c r="D30" s="162" t="s">
        <v>577</v>
      </c>
      <c r="E30" s="162" t="s">
        <v>7</v>
      </c>
      <c r="F30" s="162" t="s">
        <v>1040</v>
      </c>
      <c r="G30" s="162" t="s">
        <v>1050</v>
      </c>
      <c r="H30" s="162" t="s">
        <v>781</v>
      </c>
      <c r="I30" s="162" t="s">
        <v>1042</v>
      </c>
      <c r="J30" s="162" t="s">
        <v>1043</v>
      </c>
      <c r="K30" s="162" t="s">
        <v>1044</v>
      </c>
    </row>
    <row r="31" spans="1:11" x14ac:dyDescent="0.25">
      <c r="A31" s="162">
        <v>30</v>
      </c>
      <c r="B31" s="162" t="s">
        <v>145</v>
      </c>
      <c r="C31" s="162" t="s">
        <v>97</v>
      </c>
      <c r="D31" s="162" t="s">
        <v>1046</v>
      </c>
      <c r="E31" s="162" t="s">
        <v>1</v>
      </c>
      <c r="F31" s="162" t="s">
        <v>147</v>
      </c>
      <c r="G31" s="162" t="s">
        <v>1019</v>
      </c>
      <c r="H31" s="162" t="s">
        <v>3</v>
      </c>
      <c r="I31" s="162" t="s">
        <v>148</v>
      </c>
      <c r="J31" s="162" t="s">
        <v>53</v>
      </c>
      <c r="K31" s="162" t="s">
        <v>1047</v>
      </c>
    </row>
    <row r="32" spans="1:11" x14ac:dyDescent="0.25">
      <c r="A32" s="162">
        <v>31</v>
      </c>
      <c r="B32" s="162" t="s">
        <v>803</v>
      </c>
      <c r="C32" s="162" t="s">
        <v>804</v>
      </c>
      <c r="D32" s="162" t="s">
        <v>17</v>
      </c>
      <c r="E32" s="162" t="s">
        <v>7</v>
      </c>
      <c r="F32" s="162" t="s">
        <v>805</v>
      </c>
      <c r="G32" s="162" t="s">
        <v>1136</v>
      </c>
      <c r="H32" s="162" t="s">
        <v>5</v>
      </c>
      <c r="I32" s="162" t="s">
        <v>806</v>
      </c>
      <c r="J32" s="162" t="s">
        <v>6</v>
      </c>
      <c r="K32" s="162" t="s">
        <v>996</v>
      </c>
    </row>
    <row r="33" spans="1:11" x14ac:dyDescent="0.25">
      <c r="A33" s="162">
        <v>32</v>
      </c>
      <c r="B33" s="162" t="s">
        <v>982</v>
      </c>
      <c r="C33" s="162" t="s">
        <v>292</v>
      </c>
      <c r="D33" s="162" t="s">
        <v>462</v>
      </c>
      <c r="E33" s="162" t="s">
        <v>1</v>
      </c>
      <c r="F33" s="162" t="s">
        <v>422</v>
      </c>
      <c r="G33" s="162" t="s">
        <v>1019</v>
      </c>
      <c r="H33" s="162" t="s">
        <v>3</v>
      </c>
      <c r="I33" s="162" t="s">
        <v>423</v>
      </c>
      <c r="J33" s="162" t="s">
        <v>2</v>
      </c>
      <c r="K33" s="162" t="s">
        <v>983</v>
      </c>
    </row>
    <row r="34" spans="1:11" x14ac:dyDescent="0.25">
      <c r="A34" s="162">
        <v>33</v>
      </c>
      <c r="B34" s="162" t="s">
        <v>64</v>
      </c>
      <c r="C34" s="162" t="s">
        <v>65</v>
      </c>
      <c r="D34" s="162" t="s">
        <v>66</v>
      </c>
      <c r="E34" s="162" t="s">
        <v>1</v>
      </c>
      <c r="F34" s="162" t="s">
        <v>67</v>
      </c>
      <c r="G34" s="162" t="s">
        <v>1019</v>
      </c>
      <c r="H34" s="162" t="s">
        <v>30</v>
      </c>
      <c r="I34" s="162" t="s">
        <v>68</v>
      </c>
      <c r="J34" s="162" t="s">
        <v>32</v>
      </c>
      <c r="K34" s="162" t="s">
        <v>959</v>
      </c>
    </row>
    <row r="35" spans="1:11" x14ac:dyDescent="0.25">
      <c r="A35" s="162">
        <v>34</v>
      </c>
      <c r="B35" s="162" t="s">
        <v>242</v>
      </c>
      <c r="C35" s="162" t="s">
        <v>243</v>
      </c>
      <c r="D35" s="162" t="s">
        <v>957</v>
      </c>
      <c r="E35" s="162" t="s">
        <v>43</v>
      </c>
      <c r="F35" s="162" t="s">
        <v>244</v>
      </c>
      <c r="G35" s="162" t="s">
        <v>1019</v>
      </c>
      <c r="H35" s="162" t="s">
        <v>3</v>
      </c>
      <c r="I35" s="162" t="s">
        <v>245</v>
      </c>
      <c r="J35" s="162" t="s">
        <v>125</v>
      </c>
      <c r="K35" s="162" t="s">
        <v>958</v>
      </c>
    </row>
    <row r="36" spans="1:11" x14ac:dyDescent="0.25">
      <c r="A36" s="162">
        <v>35</v>
      </c>
      <c r="B36" s="162" t="s">
        <v>322</v>
      </c>
      <c r="C36" s="162" t="s">
        <v>323</v>
      </c>
      <c r="D36" s="162" t="s">
        <v>66</v>
      </c>
      <c r="E36" s="162" t="s">
        <v>1</v>
      </c>
      <c r="F36" s="162" t="s">
        <v>324</v>
      </c>
      <c r="G36" s="162" t="s">
        <v>1019</v>
      </c>
      <c r="H36" s="162" t="s">
        <v>287</v>
      </c>
      <c r="I36" s="162" t="s">
        <v>325</v>
      </c>
      <c r="J36" s="162" t="s">
        <v>289</v>
      </c>
      <c r="K36" s="162" t="s">
        <v>956</v>
      </c>
    </row>
    <row r="37" spans="1:11" x14ac:dyDescent="0.25">
      <c r="A37" s="162">
        <v>36</v>
      </c>
      <c r="B37" s="162" t="s">
        <v>49</v>
      </c>
      <c r="C37" s="162" t="s">
        <v>97</v>
      </c>
      <c r="D37" s="162" t="s">
        <v>66</v>
      </c>
      <c r="E37" s="162" t="s">
        <v>1</v>
      </c>
      <c r="F37" s="162" t="s">
        <v>391</v>
      </c>
      <c r="G37" s="162" t="s">
        <v>1019</v>
      </c>
      <c r="H37" s="162" t="s">
        <v>294</v>
      </c>
      <c r="I37" s="162" t="s">
        <v>392</v>
      </c>
      <c r="J37" s="162" t="s">
        <v>289</v>
      </c>
      <c r="K37" s="162" t="s">
        <v>921</v>
      </c>
    </row>
    <row r="38" spans="1:11" x14ac:dyDescent="0.25">
      <c r="A38" s="162">
        <v>37</v>
      </c>
      <c r="B38" s="162" t="s">
        <v>361</v>
      </c>
      <c r="C38" s="162" t="s">
        <v>362</v>
      </c>
      <c r="D38" s="162" t="s">
        <v>0</v>
      </c>
      <c r="E38" s="162" t="s">
        <v>1</v>
      </c>
      <c r="F38" s="162" t="s">
        <v>886</v>
      </c>
      <c r="G38" s="162" t="s">
        <v>1019</v>
      </c>
      <c r="H38" s="162" t="s">
        <v>3</v>
      </c>
      <c r="I38" s="162" t="s">
        <v>861</v>
      </c>
      <c r="J38" s="162" t="s">
        <v>516</v>
      </c>
      <c r="K38" s="162" t="s">
        <v>896</v>
      </c>
    </row>
    <row r="39" spans="1:11" x14ac:dyDescent="0.25">
      <c r="A39" s="162">
        <v>38</v>
      </c>
      <c r="B39" s="162" t="s">
        <v>845</v>
      </c>
      <c r="C39" s="162" t="s">
        <v>846</v>
      </c>
      <c r="D39" s="162" t="s">
        <v>27</v>
      </c>
      <c r="E39" s="162" t="s">
        <v>28</v>
      </c>
      <c r="F39" s="162" t="s">
        <v>847</v>
      </c>
      <c r="G39" s="162" t="s">
        <v>1019</v>
      </c>
      <c r="H39" s="162" t="s">
        <v>294</v>
      </c>
      <c r="I39" s="162" t="s">
        <v>848</v>
      </c>
      <c r="J39" s="162" t="s">
        <v>289</v>
      </c>
      <c r="K39" s="162" t="s">
        <v>849</v>
      </c>
    </row>
    <row r="40" spans="1:11" x14ac:dyDescent="0.25">
      <c r="A40" s="162">
        <v>39</v>
      </c>
      <c r="B40" s="162" t="s">
        <v>651</v>
      </c>
      <c r="C40" s="162" t="s">
        <v>652</v>
      </c>
      <c r="D40" s="162" t="s">
        <v>653</v>
      </c>
      <c r="E40" s="162" t="s">
        <v>1</v>
      </c>
      <c r="F40" s="162" t="s">
        <v>654</v>
      </c>
      <c r="G40" s="162" t="s">
        <v>1019</v>
      </c>
      <c r="H40" s="162" t="s">
        <v>294</v>
      </c>
      <c r="I40" s="162" t="s">
        <v>655</v>
      </c>
      <c r="J40" s="162" t="s">
        <v>289</v>
      </c>
      <c r="K40" s="162" t="s">
        <v>656</v>
      </c>
    </row>
    <row r="41" spans="1:11" x14ac:dyDescent="0.25">
      <c r="A41" s="162">
        <v>40</v>
      </c>
      <c r="B41" s="162" t="s">
        <v>425</v>
      </c>
      <c r="C41" s="162" t="s">
        <v>426</v>
      </c>
      <c r="D41" s="162" t="s">
        <v>427</v>
      </c>
      <c r="E41" s="162" t="s">
        <v>28</v>
      </c>
      <c r="F41" s="162" t="s">
        <v>428</v>
      </c>
      <c r="G41" s="162" t="s">
        <v>1019</v>
      </c>
      <c r="H41" s="162" t="s">
        <v>287</v>
      </c>
      <c r="I41" s="162" t="s">
        <v>429</v>
      </c>
      <c r="J41" s="162" t="s">
        <v>289</v>
      </c>
      <c r="K41" s="162" t="s">
        <v>659</v>
      </c>
    </row>
    <row r="42" spans="1:11" x14ac:dyDescent="0.25">
      <c r="A42" s="162">
        <v>41</v>
      </c>
      <c r="B42" s="162" t="s">
        <v>608</v>
      </c>
      <c r="C42" s="162" t="s">
        <v>378</v>
      </c>
      <c r="D42" s="162" t="s">
        <v>27</v>
      </c>
      <c r="E42" s="162" t="s">
        <v>28</v>
      </c>
      <c r="F42" s="162" t="s">
        <v>609</v>
      </c>
      <c r="G42" s="162" t="s">
        <v>1019</v>
      </c>
      <c r="H42" s="162" t="s">
        <v>294</v>
      </c>
      <c r="I42" s="162" t="s">
        <v>610</v>
      </c>
      <c r="J42" s="162" t="s">
        <v>289</v>
      </c>
      <c r="K42" s="162" t="s">
        <v>663</v>
      </c>
    </row>
    <row r="43" spans="1:11" x14ac:dyDescent="0.25">
      <c r="A43" s="162">
        <v>42</v>
      </c>
      <c r="B43" s="162"/>
      <c r="C43" s="162"/>
      <c r="D43" s="162"/>
      <c r="E43" s="162"/>
      <c r="F43" s="162" t="s">
        <v>572</v>
      </c>
      <c r="G43" s="162" t="s">
        <v>1019</v>
      </c>
      <c r="H43" s="162" t="s">
        <v>287</v>
      </c>
      <c r="I43" s="162" t="s">
        <v>573</v>
      </c>
      <c r="J43" s="162" t="s">
        <v>289</v>
      </c>
      <c r="K43" s="162" t="s">
        <v>665</v>
      </c>
    </row>
    <row r="44" spans="1:11" x14ac:dyDescent="0.25">
      <c r="A44" s="162">
        <v>43</v>
      </c>
      <c r="B44" s="162" t="s">
        <v>590</v>
      </c>
      <c r="C44" s="162" t="s">
        <v>591</v>
      </c>
      <c r="D44" s="162" t="s">
        <v>592</v>
      </c>
      <c r="E44" s="162" t="s">
        <v>43</v>
      </c>
      <c r="F44" s="162" t="s">
        <v>593</v>
      </c>
      <c r="G44" s="162" t="s">
        <v>1131</v>
      </c>
      <c r="H44" s="162" t="s">
        <v>30</v>
      </c>
      <c r="I44" s="162" t="s">
        <v>594</v>
      </c>
      <c r="J44" s="162" t="s">
        <v>32</v>
      </c>
      <c r="K44" s="162" t="s">
        <v>669</v>
      </c>
    </row>
    <row r="45" spans="1:11" x14ac:dyDescent="0.25">
      <c r="A45" s="162">
        <v>44</v>
      </c>
      <c r="B45" s="162" t="s">
        <v>566</v>
      </c>
      <c r="C45" s="162" t="s">
        <v>556</v>
      </c>
      <c r="D45" s="162" t="s">
        <v>0</v>
      </c>
      <c r="E45" s="162" t="s">
        <v>1</v>
      </c>
      <c r="F45" s="162" t="s">
        <v>557</v>
      </c>
      <c r="G45" s="162" t="s">
        <v>1019</v>
      </c>
      <c r="H45" s="162" t="s">
        <v>287</v>
      </c>
      <c r="I45" s="162" t="s">
        <v>558</v>
      </c>
      <c r="J45" s="162" t="s">
        <v>289</v>
      </c>
      <c r="K45" s="162" t="s">
        <v>673</v>
      </c>
    </row>
    <row r="46" spans="1:11" x14ac:dyDescent="0.25">
      <c r="A46" s="162">
        <v>45</v>
      </c>
      <c r="B46" s="162"/>
      <c r="C46" s="162"/>
      <c r="D46" s="162"/>
      <c r="E46" s="162"/>
      <c r="F46" s="162" t="s">
        <v>540</v>
      </c>
      <c r="G46" s="162" t="s">
        <v>1019</v>
      </c>
      <c r="H46" s="162" t="s">
        <v>294</v>
      </c>
      <c r="I46" s="162" t="s">
        <v>541</v>
      </c>
      <c r="J46" s="162" t="s">
        <v>289</v>
      </c>
      <c r="K46" s="162" t="s">
        <v>677</v>
      </c>
    </row>
    <row r="47" spans="1:11" x14ac:dyDescent="0.25">
      <c r="A47" s="162">
        <v>46</v>
      </c>
      <c r="B47" s="162" t="s">
        <v>291</v>
      </c>
      <c r="C47" s="162" t="s">
        <v>292</v>
      </c>
      <c r="D47" s="162" t="s">
        <v>0</v>
      </c>
      <c r="E47" s="162" t="s">
        <v>1</v>
      </c>
      <c r="F47" s="162" t="s">
        <v>293</v>
      </c>
      <c r="G47" s="162" t="s">
        <v>1019</v>
      </c>
      <c r="H47" s="162" t="s">
        <v>294</v>
      </c>
      <c r="I47" s="162" t="s">
        <v>295</v>
      </c>
      <c r="J47" s="162" t="s">
        <v>289</v>
      </c>
      <c r="K47" s="162" t="s">
        <v>679</v>
      </c>
    </row>
    <row r="48" spans="1:11" x14ac:dyDescent="0.25">
      <c r="A48" s="162">
        <v>47</v>
      </c>
      <c r="B48" s="162" t="s">
        <v>311</v>
      </c>
      <c r="C48" s="162" t="s">
        <v>312</v>
      </c>
      <c r="D48" s="162" t="s">
        <v>313</v>
      </c>
      <c r="E48" s="162" t="s">
        <v>43</v>
      </c>
      <c r="F48" s="162" t="s">
        <v>314</v>
      </c>
      <c r="G48" s="162" t="s">
        <v>1019</v>
      </c>
      <c r="H48" s="162" t="s">
        <v>294</v>
      </c>
      <c r="I48" s="162" t="s">
        <v>315</v>
      </c>
      <c r="J48" s="162" t="s">
        <v>289</v>
      </c>
      <c r="K48" s="162" t="s">
        <v>683</v>
      </c>
    </row>
    <row r="49" spans="1:11" x14ac:dyDescent="0.25">
      <c r="A49" s="162">
        <v>48</v>
      </c>
      <c r="B49" s="162" t="s">
        <v>317</v>
      </c>
      <c r="C49" s="162" t="s">
        <v>279</v>
      </c>
      <c r="D49" s="162" t="s">
        <v>318</v>
      </c>
      <c r="E49" s="162" t="s">
        <v>28</v>
      </c>
      <c r="F49" s="162" t="s">
        <v>319</v>
      </c>
      <c r="G49" s="162" t="s">
        <v>1019</v>
      </c>
      <c r="H49" s="162" t="s">
        <v>287</v>
      </c>
      <c r="I49" s="162" t="s">
        <v>320</v>
      </c>
      <c r="J49" s="162" t="s">
        <v>289</v>
      </c>
      <c r="K49" s="162" t="s">
        <v>758</v>
      </c>
    </row>
    <row r="50" spans="1:11" x14ac:dyDescent="0.25">
      <c r="A50" s="162">
        <v>49</v>
      </c>
      <c r="B50" s="162" t="s">
        <v>15</v>
      </c>
      <c r="C50" s="162" t="s">
        <v>16</v>
      </c>
      <c r="D50" s="162" t="s">
        <v>17</v>
      </c>
      <c r="E50" s="162" t="s">
        <v>7</v>
      </c>
      <c r="F50" s="162" t="s">
        <v>18</v>
      </c>
      <c r="G50" s="162" t="s">
        <v>1136</v>
      </c>
      <c r="H50" s="162" t="s">
        <v>5</v>
      </c>
      <c r="I50" s="162" t="s">
        <v>19</v>
      </c>
      <c r="J50" s="162" t="s">
        <v>6</v>
      </c>
      <c r="K50" s="162" t="s">
        <v>685</v>
      </c>
    </row>
    <row r="51" spans="1:11" x14ac:dyDescent="0.25">
      <c r="A51" s="57">
        <v>50</v>
      </c>
      <c r="B51" s="57" t="s">
        <v>333</v>
      </c>
      <c r="C51" s="57" t="s">
        <v>334</v>
      </c>
      <c r="D51" s="57" t="s">
        <v>335</v>
      </c>
      <c r="E51" s="57" t="s">
        <v>48</v>
      </c>
      <c r="F51" s="57" t="s">
        <v>336</v>
      </c>
      <c r="G51" s="57" t="s">
        <v>666</v>
      </c>
      <c r="H51" s="57" t="s">
        <v>287</v>
      </c>
      <c r="I51" s="57" t="s">
        <v>337</v>
      </c>
      <c r="J51" s="57" t="s">
        <v>289</v>
      </c>
      <c r="K51" s="57" t="s">
        <v>686</v>
      </c>
    </row>
    <row r="52" spans="1:11" s="57" customFormat="1" x14ac:dyDescent="0.25">
      <c r="A52" s="170">
        <v>51</v>
      </c>
      <c r="B52" s="170" t="s">
        <v>355</v>
      </c>
      <c r="C52" s="170" t="s">
        <v>356</v>
      </c>
      <c r="D52" s="170" t="s">
        <v>0</v>
      </c>
      <c r="E52" s="170" t="s">
        <v>1</v>
      </c>
      <c r="F52" s="170" t="s">
        <v>357</v>
      </c>
      <c r="G52" s="170" t="s">
        <v>1019</v>
      </c>
      <c r="H52" s="170" t="s">
        <v>294</v>
      </c>
      <c r="I52" s="170" t="s">
        <v>358</v>
      </c>
      <c r="J52" s="170" t="s">
        <v>289</v>
      </c>
      <c r="K52" s="170" t="s">
        <v>690</v>
      </c>
    </row>
    <row r="53" spans="1:11" s="57" customFormat="1" x14ac:dyDescent="0.25">
      <c r="A53" s="170">
        <v>52</v>
      </c>
      <c r="B53" s="170" t="s">
        <v>238</v>
      </c>
      <c r="C53" s="170" t="s">
        <v>239</v>
      </c>
      <c r="D53" s="170" t="s">
        <v>0</v>
      </c>
      <c r="E53" s="170" t="s">
        <v>1</v>
      </c>
      <c r="F53" s="170" t="s">
        <v>240</v>
      </c>
      <c r="G53" s="170" t="s">
        <v>1019</v>
      </c>
      <c r="H53" s="170" t="s">
        <v>3</v>
      </c>
      <c r="I53" s="170" t="s">
        <v>241</v>
      </c>
      <c r="J53" s="170" t="s">
        <v>53</v>
      </c>
      <c r="K53" s="170" t="s">
        <v>691</v>
      </c>
    </row>
    <row r="54" spans="1:11" x14ac:dyDescent="0.25">
      <c r="A54" s="57">
        <v>53</v>
      </c>
      <c r="B54" s="57" t="s">
        <v>377</v>
      </c>
      <c r="C54" s="57" t="s">
        <v>378</v>
      </c>
      <c r="D54" s="57" t="s">
        <v>256</v>
      </c>
      <c r="E54" s="57" t="s">
        <v>1</v>
      </c>
      <c r="F54" s="57" t="s">
        <v>379</v>
      </c>
      <c r="G54" s="57" t="s">
        <v>666</v>
      </c>
      <c r="H54" s="57" t="s">
        <v>294</v>
      </c>
      <c r="I54" s="57" t="s">
        <v>380</v>
      </c>
      <c r="J54" s="57" t="s">
        <v>289</v>
      </c>
      <c r="K54" s="57" t="s">
        <v>695</v>
      </c>
    </row>
    <row r="55" spans="1:11" x14ac:dyDescent="0.25">
      <c r="A55" s="162">
        <v>54</v>
      </c>
      <c r="B55" s="162" t="s">
        <v>137</v>
      </c>
      <c r="C55" s="162" t="s">
        <v>138</v>
      </c>
      <c r="D55" s="162" t="s">
        <v>0</v>
      </c>
      <c r="E55" s="162" t="s">
        <v>1</v>
      </c>
      <c r="F55" s="162" t="s">
        <v>139</v>
      </c>
      <c r="G55" s="162" t="s">
        <v>1019</v>
      </c>
      <c r="H55" s="162" t="s">
        <v>3</v>
      </c>
      <c r="I55" s="162" t="s">
        <v>140</v>
      </c>
      <c r="J55" s="162" t="s">
        <v>53</v>
      </c>
      <c r="K55" s="162" t="s">
        <v>699</v>
      </c>
    </row>
    <row r="56" spans="1:11" x14ac:dyDescent="0.25">
      <c r="A56" s="162">
        <v>55</v>
      </c>
      <c r="B56" s="162" t="s">
        <v>262</v>
      </c>
      <c r="C56" s="162" t="s">
        <v>399</v>
      </c>
      <c r="D56" s="162" t="s">
        <v>0</v>
      </c>
      <c r="E56" s="162" t="s">
        <v>1</v>
      </c>
      <c r="F56" s="162" t="s">
        <v>400</v>
      </c>
      <c r="G56" s="162" t="s">
        <v>1019</v>
      </c>
      <c r="H56" s="162" t="s">
        <v>294</v>
      </c>
      <c r="I56" s="162" t="s">
        <v>401</v>
      </c>
      <c r="J56" s="162" t="s">
        <v>289</v>
      </c>
      <c r="K56" s="162" t="s">
        <v>700</v>
      </c>
    </row>
    <row r="57" spans="1:11" x14ac:dyDescent="0.25">
      <c r="A57" s="162">
        <v>56</v>
      </c>
      <c r="B57" s="162" t="s">
        <v>403</v>
      </c>
      <c r="C57" s="162" t="s">
        <v>60</v>
      </c>
      <c r="D57" s="162" t="s">
        <v>27</v>
      </c>
      <c r="E57" s="162" t="s">
        <v>28</v>
      </c>
      <c r="F57" s="162" t="s">
        <v>404</v>
      </c>
      <c r="G57" s="162" t="s">
        <v>1019</v>
      </c>
      <c r="H57" s="162" t="s">
        <v>287</v>
      </c>
      <c r="I57" s="162" t="s">
        <v>405</v>
      </c>
      <c r="J57" s="162" t="s">
        <v>289</v>
      </c>
      <c r="K57" s="162" t="s">
        <v>701</v>
      </c>
    </row>
    <row r="58" spans="1:11" x14ac:dyDescent="0.25">
      <c r="A58" s="162">
        <v>57</v>
      </c>
      <c r="B58" s="162" t="s">
        <v>431</v>
      </c>
      <c r="C58" s="162" t="s">
        <v>172</v>
      </c>
      <c r="D58" s="162" t="s">
        <v>432</v>
      </c>
      <c r="E58" s="162" t="s">
        <v>28</v>
      </c>
      <c r="F58" s="162" t="s">
        <v>433</v>
      </c>
      <c r="G58" s="162" t="s">
        <v>1019</v>
      </c>
      <c r="H58" s="162" t="s">
        <v>294</v>
      </c>
      <c r="I58" s="162" t="s">
        <v>434</v>
      </c>
      <c r="J58" s="162" t="s">
        <v>289</v>
      </c>
      <c r="K58" s="162" t="s">
        <v>704</v>
      </c>
    </row>
    <row r="59" spans="1:11" x14ac:dyDescent="0.25">
      <c r="A59" s="162">
        <v>58</v>
      </c>
      <c r="B59" s="162" t="s">
        <v>443</v>
      </c>
      <c r="C59" s="162" t="s">
        <v>444</v>
      </c>
      <c r="D59" s="162" t="s">
        <v>0</v>
      </c>
      <c r="E59" s="162" t="s">
        <v>1</v>
      </c>
      <c r="F59" s="162" t="s">
        <v>445</v>
      </c>
      <c r="G59" s="162" t="s">
        <v>1257</v>
      </c>
      <c r="H59" s="162" t="s">
        <v>5</v>
      </c>
      <c r="I59" s="162" t="s">
        <v>446</v>
      </c>
      <c r="J59" s="162" t="s">
        <v>6</v>
      </c>
      <c r="K59" s="162" t="s">
        <v>708</v>
      </c>
    </row>
    <row r="60" spans="1:11" x14ac:dyDescent="0.25">
      <c r="A60" s="162">
        <v>59</v>
      </c>
      <c r="B60" s="162" t="s">
        <v>460</v>
      </c>
      <c r="C60" s="162" t="s">
        <v>461</v>
      </c>
      <c r="D60" s="162" t="s">
        <v>462</v>
      </c>
      <c r="E60" s="162" t="s">
        <v>1</v>
      </c>
      <c r="F60" s="162" t="s">
        <v>463</v>
      </c>
      <c r="G60" s="162" t="s">
        <v>1019</v>
      </c>
      <c r="H60" s="162" t="s">
        <v>30</v>
      </c>
      <c r="I60" s="162" t="s">
        <v>464</v>
      </c>
      <c r="J60" s="162" t="s">
        <v>32</v>
      </c>
      <c r="K60" s="162" t="s">
        <v>711</v>
      </c>
    </row>
    <row r="61" spans="1:11" x14ac:dyDescent="0.25">
      <c r="A61" s="162">
        <v>60</v>
      </c>
      <c r="B61" s="162" t="s">
        <v>165</v>
      </c>
      <c r="C61" s="162" t="s">
        <v>166</v>
      </c>
      <c r="D61" s="162" t="s">
        <v>27</v>
      </c>
      <c r="E61" s="162" t="s">
        <v>28</v>
      </c>
      <c r="F61" s="162" t="s">
        <v>167</v>
      </c>
      <c r="G61" s="162" t="s">
        <v>1019</v>
      </c>
      <c r="H61" s="162" t="s">
        <v>30</v>
      </c>
      <c r="I61" s="162" t="s">
        <v>168</v>
      </c>
      <c r="J61" s="162" t="s">
        <v>32</v>
      </c>
      <c r="K61" s="162" t="s">
        <v>712</v>
      </c>
    </row>
    <row r="62" spans="1:11" x14ac:dyDescent="0.25">
      <c r="A62" s="162">
        <v>61</v>
      </c>
      <c r="B62" s="162" t="s">
        <v>25</v>
      </c>
      <c r="C62" s="162" t="s">
        <v>26</v>
      </c>
      <c r="D62" s="162" t="s">
        <v>27</v>
      </c>
      <c r="E62" s="162" t="s">
        <v>28</v>
      </c>
      <c r="F62" s="162" t="s">
        <v>29</v>
      </c>
      <c r="G62" s="162" t="s">
        <v>1019</v>
      </c>
      <c r="H62" s="162" t="s">
        <v>30</v>
      </c>
      <c r="I62" s="162" t="s">
        <v>31</v>
      </c>
      <c r="J62" s="162" t="s">
        <v>32</v>
      </c>
      <c r="K62" s="162" t="s">
        <v>714</v>
      </c>
    </row>
    <row r="63" spans="1:11" x14ac:dyDescent="0.25">
      <c r="A63" s="162">
        <v>62</v>
      </c>
      <c r="B63" s="162" t="s">
        <v>54</v>
      </c>
      <c r="C63" s="162" t="s">
        <v>55</v>
      </c>
      <c r="D63" s="162" t="s">
        <v>0</v>
      </c>
      <c r="E63" s="162" t="s">
        <v>1</v>
      </c>
      <c r="F63" s="162" t="s">
        <v>56</v>
      </c>
      <c r="G63" s="162" t="s">
        <v>1257</v>
      </c>
      <c r="H63" s="162" t="s">
        <v>5</v>
      </c>
      <c r="I63" s="162" t="s">
        <v>57</v>
      </c>
      <c r="J63" s="162" t="s">
        <v>6</v>
      </c>
      <c r="K63" s="162" t="s">
        <v>717</v>
      </c>
    </row>
    <row r="64" spans="1:11" x14ac:dyDescent="0.25">
      <c r="A64" s="162">
        <v>63</v>
      </c>
      <c r="B64" s="162" t="s">
        <v>467</v>
      </c>
      <c r="C64" s="162" t="s">
        <v>468</v>
      </c>
      <c r="D64" s="162" t="s">
        <v>0</v>
      </c>
      <c r="E64" s="162" t="s">
        <v>1</v>
      </c>
      <c r="F64" s="162" t="s">
        <v>469</v>
      </c>
      <c r="G64" s="162" t="s">
        <v>1257</v>
      </c>
      <c r="H64" s="162" t="s">
        <v>5</v>
      </c>
      <c r="I64" s="162" t="s">
        <v>470</v>
      </c>
      <c r="J64" s="162" t="s">
        <v>6</v>
      </c>
      <c r="K64" s="162" t="s">
        <v>720</v>
      </c>
    </row>
    <row r="65" spans="1:11" x14ac:dyDescent="0.25">
      <c r="A65" s="162">
        <v>64</v>
      </c>
      <c r="B65" s="162" t="s">
        <v>50</v>
      </c>
      <c r="C65" s="162" t="s">
        <v>51</v>
      </c>
      <c r="D65" s="162" t="s">
        <v>52</v>
      </c>
      <c r="E65" s="162" t="s">
        <v>43</v>
      </c>
      <c r="F65" s="162" t="s">
        <v>94</v>
      </c>
      <c r="G65" s="162" t="s">
        <v>1136</v>
      </c>
      <c r="H65" s="162" t="s">
        <v>5</v>
      </c>
      <c r="I65" s="162" t="s">
        <v>95</v>
      </c>
      <c r="J65" s="162" t="s">
        <v>6</v>
      </c>
      <c r="K65" s="162" t="s">
        <v>724</v>
      </c>
    </row>
    <row r="66" spans="1:11" x14ac:dyDescent="0.25">
      <c r="A66" s="162">
        <v>65</v>
      </c>
      <c r="B66" s="162" t="s">
        <v>110</v>
      </c>
      <c r="C66" s="162" t="s">
        <v>111</v>
      </c>
      <c r="D66" s="162" t="s">
        <v>112</v>
      </c>
      <c r="E66" s="162" t="s">
        <v>43</v>
      </c>
      <c r="F66" s="162" t="s">
        <v>113</v>
      </c>
      <c r="G66" s="162" t="s">
        <v>1019</v>
      </c>
      <c r="H66" s="162" t="s">
        <v>3</v>
      </c>
      <c r="I66" s="162" t="s">
        <v>114</v>
      </c>
      <c r="J66" s="162" t="s">
        <v>53</v>
      </c>
      <c r="K66" s="162" t="s">
        <v>727</v>
      </c>
    </row>
    <row r="67" spans="1:11" x14ac:dyDescent="0.25">
      <c r="A67" s="162">
        <v>66</v>
      </c>
      <c r="B67" s="162" t="s">
        <v>120</v>
      </c>
      <c r="C67" s="162" t="s">
        <v>121</v>
      </c>
      <c r="D67" s="162" t="s">
        <v>122</v>
      </c>
      <c r="E67" s="162" t="s">
        <v>43</v>
      </c>
      <c r="F67" s="162" t="s">
        <v>123</v>
      </c>
      <c r="G67" s="162" t="s">
        <v>1019</v>
      </c>
      <c r="H67" s="162" t="s">
        <v>3</v>
      </c>
      <c r="I67" s="162" t="s">
        <v>124</v>
      </c>
      <c r="J67" s="162" t="s">
        <v>125</v>
      </c>
      <c r="K67" s="162" t="s">
        <v>728</v>
      </c>
    </row>
    <row r="68" spans="1:11" x14ac:dyDescent="0.25">
      <c r="A68" s="162">
        <v>67</v>
      </c>
      <c r="B68" s="162" t="s">
        <v>797</v>
      </c>
      <c r="C68" s="162" t="s">
        <v>798</v>
      </c>
      <c r="D68" s="162" t="s">
        <v>799</v>
      </c>
      <c r="E68" s="162" t="s">
        <v>1</v>
      </c>
      <c r="F68" s="162" t="s">
        <v>800</v>
      </c>
      <c r="G68" s="162" t="s">
        <v>1257</v>
      </c>
      <c r="H68" s="162" t="s">
        <v>8</v>
      </c>
      <c r="I68" s="162" t="s">
        <v>801</v>
      </c>
      <c r="J68" s="162" t="s">
        <v>9</v>
      </c>
      <c r="K68" s="162" t="s">
        <v>802</v>
      </c>
    </row>
    <row r="69" spans="1:11" x14ac:dyDescent="0.25">
      <c r="A69" s="162">
        <v>68</v>
      </c>
      <c r="B69" s="162" t="s">
        <v>101</v>
      </c>
      <c r="C69" s="162" t="s">
        <v>102</v>
      </c>
      <c r="D69" s="162" t="s">
        <v>103</v>
      </c>
      <c r="E69" s="162" t="s">
        <v>43</v>
      </c>
      <c r="F69" s="162" t="s">
        <v>169</v>
      </c>
      <c r="G69" s="162" t="s">
        <v>1136</v>
      </c>
      <c r="H69" s="162" t="s">
        <v>8</v>
      </c>
      <c r="I69" s="162" t="s">
        <v>170</v>
      </c>
      <c r="J69" s="162" t="s">
        <v>9</v>
      </c>
      <c r="K69" s="162" t="s">
        <v>735</v>
      </c>
    </row>
    <row r="70" spans="1:11" x14ac:dyDescent="0.25">
      <c r="A70" s="57">
        <v>69</v>
      </c>
      <c r="B70" s="57" t="s">
        <v>882</v>
      </c>
      <c r="C70" s="57" t="s">
        <v>97</v>
      </c>
      <c r="D70" s="57" t="s">
        <v>173</v>
      </c>
      <c r="E70" s="57" t="s">
        <v>43</v>
      </c>
      <c r="F70" s="57" t="s">
        <v>883</v>
      </c>
      <c r="G70" s="57" t="s">
        <v>960</v>
      </c>
      <c r="H70" s="57" t="s">
        <v>8</v>
      </c>
      <c r="I70" s="57" t="s">
        <v>884</v>
      </c>
      <c r="J70" s="57" t="s">
        <v>9</v>
      </c>
      <c r="K70" s="57" t="s">
        <v>885</v>
      </c>
    </row>
    <row r="71" spans="1:11" x14ac:dyDescent="0.25">
      <c r="A71" s="162">
        <v>70</v>
      </c>
      <c r="B71" s="162" t="s">
        <v>174</v>
      </c>
      <c r="C71" s="162" t="s">
        <v>175</v>
      </c>
      <c r="D71" s="162" t="s">
        <v>0</v>
      </c>
      <c r="E71" s="162" t="s">
        <v>1</v>
      </c>
      <c r="F71" s="162" t="s">
        <v>176</v>
      </c>
      <c r="G71" s="162" t="s">
        <v>1257</v>
      </c>
      <c r="H71" s="162" t="s">
        <v>8</v>
      </c>
      <c r="I71" s="162" t="s">
        <v>177</v>
      </c>
      <c r="J71" s="162" t="s">
        <v>9</v>
      </c>
      <c r="K71" s="162" t="s">
        <v>736</v>
      </c>
    </row>
    <row r="72" spans="1:11" x14ac:dyDescent="0.25">
      <c r="A72" s="162">
        <v>71</v>
      </c>
      <c r="B72" s="162" t="s">
        <v>174</v>
      </c>
      <c r="C72" s="162" t="s">
        <v>175</v>
      </c>
      <c r="D72" s="162" t="s">
        <v>0</v>
      </c>
      <c r="E72" s="162" t="s">
        <v>1</v>
      </c>
      <c r="F72" s="162" t="s">
        <v>472</v>
      </c>
      <c r="G72" s="162" t="s">
        <v>1050</v>
      </c>
      <c r="H72" s="162" t="s">
        <v>473</v>
      </c>
      <c r="I72" s="162" t="s">
        <v>474</v>
      </c>
      <c r="J72" s="162" t="s">
        <v>475</v>
      </c>
      <c r="K72" s="162" t="s">
        <v>737</v>
      </c>
    </row>
    <row r="73" spans="1:11" x14ac:dyDescent="0.25">
      <c r="A73" s="162">
        <v>72</v>
      </c>
      <c r="B73" s="162" t="s">
        <v>179</v>
      </c>
      <c r="C73" s="162" t="s">
        <v>180</v>
      </c>
      <c r="D73" s="162" t="s">
        <v>181</v>
      </c>
      <c r="E73" s="162" t="s">
        <v>43</v>
      </c>
      <c r="F73" s="162" t="s">
        <v>182</v>
      </c>
      <c r="G73" s="162" t="s">
        <v>1136</v>
      </c>
      <c r="H73" s="162" t="s">
        <v>8</v>
      </c>
      <c r="I73" s="162" t="s">
        <v>183</v>
      </c>
      <c r="J73" s="162" t="s">
        <v>9</v>
      </c>
      <c r="K73" s="162" t="s">
        <v>738</v>
      </c>
    </row>
    <row r="74" spans="1:11" x14ac:dyDescent="0.25">
      <c r="A74" s="162">
        <v>73</v>
      </c>
      <c r="B74" s="162" t="s">
        <v>467</v>
      </c>
      <c r="C74" s="162" t="s">
        <v>468</v>
      </c>
      <c r="D74" s="162" t="s">
        <v>0</v>
      </c>
      <c r="E74" s="162" t="s">
        <v>1</v>
      </c>
      <c r="F74" s="162" t="s">
        <v>477</v>
      </c>
      <c r="G74" s="162" t="s">
        <v>1019</v>
      </c>
      <c r="H74" s="162" t="s">
        <v>30</v>
      </c>
      <c r="I74" s="162" t="s">
        <v>478</v>
      </c>
      <c r="J74" s="162" t="s">
        <v>32</v>
      </c>
      <c r="K74" s="162" t="s">
        <v>740</v>
      </c>
    </row>
    <row r="75" spans="1:11" x14ac:dyDescent="0.25">
      <c r="A75" s="162">
        <v>74</v>
      </c>
      <c r="B75" s="162" t="s">
        <v>54</v>
      </c>
      <c r="C75" s="162" t="s">
        <v>55</v>
      </c>
      <c r="D75" s="162" t="s">
        <v>0</v>
      </c>
      <c r="E75" s="162" t="s">
        <v>1</v>
      </c>
      <c r="F75" s="162" t="s">
        <v>480</v>
      </c>
      <c r="G75" s="162" t="s">
        <v>1050</v>
      </c>
      <c r="H75" s="162" t="s">
        <v>473</v>
      </c>
      <c r="I75" s="162" t="s">
        <v>481</v>
      </c>
      <c r="J75" s="162" t="s">
        <v>475</v>
      </c>
      <c r="K75" s="162" t="s">
        <v>744</v>
      </c>
    </row>
    <row r="76" spans="1:11" x14ac:dyDescent="0.25">
      <c r="A76" s="162">
        <v>75</v>
      </c>
      <c r="B76" s="162" t="s">
        <v>206</v>
      </c>
      <c r="C76" s="162" t="s">
        <v>207</v>
      </c>
      <c r="D76" s="162" t="s">
        <v>173</v>
      </c>
      <c r="E76" s="162" t="s">
        <v>43</v>
      </c>
      <c r="F76" s="162" t="s">
        <v>208</v>
      </c>
      <c r="G76" s="162" t="s">
        <v>1019</v>
      </c>
      <c r="H76" s="162" t="s">
        <v>3</v>
      </c>
      <c r="I76" s="162" t="s">
        <v>209</v>
      </c>
      <c r="J76" s="162" t="s">
        <v>53</v>
      </c>
      <c r="K76" s="162" t="s">
        <v>745</v>
      </c>
    </row>
    <row r="77" spans="1:11" x14ac:dyDescent="0.25">
      <c r="A77" s="162">
        <v>76</v>
      </c>
      <c r="B77" s="162" t="s">
        <v>224</v>
      </c>
      <c r="C77" s="162" t="s">
        <v>225</v>
      </c>
      <c r="D77" s="162" t="s">
        <v>0</v>
      </c>
      <c r="E77" s="162" t="s">
        <v>1</v>
      </c>
      <c r="F77" s="162" t="s">
        <v>226</v>
      </c>
      <c r="G77" s="162" t="s">
        <v>1019</v>
      </c>
      <c r="H77" s="162" t="s">
        <v>3</v>
      </c>
      <c r="I77" s="162" t="s">
        <v>227</v>
      </c>
      <c r="J77" s="162" t="s">
        <v>53</v>
      </c>
      <c r="K77" s="162" t="s">
        <v>748</v>
      </c>
    </row>
    <row r="78" spans="1:11" x14ac:dyDescent="0.25">
      <c r="A78" s="162">
        <v>77</v>
      </c>
      <c r="B78" s="162" t="s">
        <v>54</v>
      </c>
      <c r="C78" s="162" t="s">
        <v>55</v>
      </c>
      <c r="D78" s="162" t="s">
        <v>0</v>
      </c>
      <c r="E78" s="162" t="s">
        <v>1</v>
      </c>
      <c r="F78" s="162" t="s">
        <v>229</v>
      </c>
      <c r="G78" s="162" t="s">
        <v>1019</v>
      </c>
      <c r="H78" s="162" t="s">
        <v>3</v>
      </c>
      <c r="I78" s="162" t="s">
        <v>230</v>
      </c>
      <c r="J78" s="162" t="s">
        <v>53</v>
      </c>
      <c r="K78" s="162" t="s">
        <v>749</v>
      </c>
    </row>
    <row r="79" spans="1:11" x14ac:dyDescent="0.25">
      <c r="A79" s="57">
        <v>78</v>
      </c>
      <c r="B79" s="57" t="s">
        <v>232</v>
      </c>
      <c r="C79" s="57" t="s">
        <v>233</v>
      </c>
      <c r="D79" s="57" t="s">
        <v>234</v>
      </c>
      <c r="E79" s="57" t="s">
        <v>1</v>
      </c>
      <c r="F79" s="57" t="s">
        <v>235</v>
      </c>
      <c r="G79" s="57" t="s">
        <v>666</v>
      </c>
      <c r="H79" s="57" t="s">
        <v>3</v>
      </c>
      <c r="I79" s="57" t="s">
        <v>236</v>
      </c>
      <c r="J79" s="57" t="s">
        <v>53</v>
      </c>
      <c r="K79" s="57" t="s">
        <v>750</v>
      </c>
    </row>
    <row r="80" spans="1:11" x14ac:dyDescent="0.25">
      <c r="A80" s="162">
        <v>79</v>
      </c>
      <c r="B80" s="162" t="s">
        <v>278</v>
      </c>
      <c r="C80" s="162" t="s">
        <v>279</v>
      </c>
      <c r="D80" s="162" t="s">
        <v>66</v>
      </c>
      <c r="E80" s="162" t="s">
        <v>1</v>
      </c>
      <c r="F80" s="162" t="s">
        <v>280</v>
      </c>
      <c r="G80" s="162" t="s">
        <v>1019</v>
      </c>
      <c r="H80" s="162" t="s">
        <v>3</v>
      </c>
      <c r="I80" s="162" t="s">
        <v>281</v>
      </c>
      <c r="J80" s="162" t="s">
        <v>53</v>
      </c>
      <c r="K80" s="162" t="s">
        <v>756</v>
      </c>
    </row>
  </sheetData>
  <sortState ref="A2:K80">
    <sortCondition ref="A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selection activeCell="J32" sqref="J32"/>
    </sheetView>
  </sheetViews>
  <sheetFormatPr defaultRowHeight="15" x14ac:dyDescent="0.25"/>
  <cols>
    <col min="7" max="7" width="11.42578125" customWidth="1"/>
    <col min="17" max="17" width="9" customWidth="1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1" t="s">
        <v>623</v>
      </c>
      <c r="C2" s="161" t="s">
        <v>624</v>
      </c>
      <c r="D2" s="161" t="s">
        <v>625</v>
      </c>
      <c r="E2" s="161" t="s">
        <v>48</v>
      </c>
      <c r="F2" s="161" t="s">
        <v>626</v>
      </c>
      <c r="G2" s="161" t="s">
        <v>666</v>
      </c>
      <c r="H2" s="161" t="s">
        <v>294</v>
      </c>
      <c r="I2" s="161" t="s">
        <v>627</v>
      </c>
      <c r="J2" s="161" t="s">
        <v>289</v>
      </c>
      <c r="K2" s="161" t="s">
        <v>1221</v>
      </c>
    </row>
    <row r="3" spans="1:11" x14ac:dyDescent="0.25">
      <c r="A3">
        <v>51</v>
      </c>
      <c r="B3" s="161" t="s">
        <v>377</v>
      </c>
      <c r="C3" s="161" t="s">
        <v>378</v>
      </c>
      <c r="D3" s="161" t="s">
        <v>256</v>
      </c>
      <c r="E3" s="161" t="s">
        <v>1</v>
      </c>
      <c r="F3" s="161" t="s">
        <v>379</v>
      </c>
      <c r="G3" s="161" t="s">
        <v>666</v>
      </c>
      <c r="H3" s="161" t="s">
        <v>294</v>
      </c>
      <c r="I3" s="161" t="s">
        <v>380</v>
      </c>
      <c r="J3" s="161" t="s">
        <v>289</v>
      </c>
      <c r="K3" s="161" t="s">
        <v>695</v>
      </c>
    </row>
    <row r="4" spans="1:11" x14ac:dyDescent="0.25">
      <c r="A4">
        <v>48</v>
      </c>
      <c r="B4" s="161" t="s">
        <v>333</v>
      </c>
      <c r="C4" s="161" t="s">
        <v>334</v>
      </c>
      <c r="D4" s="161" t="s">
        <v>335</v>
      </c>
      <c r="E4" s="161" t="s">
        <v>48</v>
      </c>
      <c r="F4" s="161" t="s">
        <v>336</v>
      </c>
      <c r="G4" s="161" t="s">
        <v>666</v>
      </c>
      <c r="H4" s="161" t="s">
        <v>287</v>
      </c>
      <c r="I4" s="161" t="s">
        <v>337</v>
      </c>
      <c r="J4" s="161" t="s">
        <v>289</v>
      </c>
      <c r="K4" s="161" t="s">
        <v>686</v>
      </c>
    </row>
    <row r="5" spans="1:11" x14ac:dyDescent="0.25">
      <c r="A5" s="161">
        <v>76</v>
      </c>
      <c r="B5" s="161" t="s">
        <v>232</v>
      </c>
      <c r="C5" s="161" t="s">
        <v>233</v>
      </c>
      <c r="D5" s="161" t="s">
        <v>234</v>
      </c>
      <c r="E5" s="161" t="s">
        <v>1</v>
      </c>
      <c r="F5" s="161" t="s">
        <v>235</v>
      </c>
      <c r="G5" s="161" t="s">
        <v>666</v>
      </c>
      <c r="H5" s="161" t="s">
        <v>3</v>
      </c>
      <c r="I5" s="161" t="s">
        <v>236</v>
      </c>
      <c r="J5" s="161" t="s">
        <v>53</v>
      </c>
      <c r="K5" s="161" t="s">
        <v>750</v>
      </c>
    </row>
    <row r="6" spans="1:11" x14ac:dyDescent="0.25">
      <c r="A6" s="161">
        <v>24</v>
      </c>
      <c r="B6" s="161" t="s">
        <v>71</v>
      </c>
      <c r="C6" s="161" t="s">
        <v>72</v>
      </c>
      <c r="D6" s="161" t="s">
        <v>73</v>
      </c>
      <c r="E6" s="161" t="s">
        <v>28</v>
      </c>
      <c r="F6" s="161" t="s">
        <v>74</v>
      </c>
      <c r="G6" s="161" t="s">
        <v>1019</v>
      </c>
      <c r="H6" s="161" t="s">
        <v>30</v>
      </c>
      <c r="I6" s="161" t="s">
        <v>75</v>
      </c>
      <c r="J6" s="161" t="s">
        <v>32</v>
      </c>
      <c r="K6" s="161" t="s">
        <v>1058</v>
      </c>
    </row>
    <row r="7" spans="1:11" x14ac:dyDescent="0.25">
      <c r="A7" s="161">
        <v>30</v>
      </c>
      <c r="B7" s="161" t="s">
        <v>64</v>
      </c>
      <c r="C7" s="161" t="s">
        <v>65</v>
      </c>
      <c r="D7" s="161" t="s">
        <v>66</v>
      </c>
      <c r="E7" s="161" t="s">
        <v>1</v>
      </c>
      <c r="F7" s="161" t="s">
        <v>67</v>
      </c>
      <c r="G7" s="161" t="s">
        <v>1019</v>
      </c>
      <c r="H7" s="161" t="s">
        <v>30</v>
      </c>
      <c r="I7" s="161" t="s">
        <v>68</v>
      </c>
      <c r="J7" s="161" t="s">
        <v>32</v>
      </c>
      <c r="K7" s="161" t="s">
        <v>959</v>
      </c>
    </row>
    <row r="8" spans="1:11" x14ac:dyDescent="0.25">
      <c r="A8" s="161">
        <v>57</v>
      </c>
      <c r="B8" s="161" t="s">
        <v>460</v>
      </c>
      <c r="C8" s="161" t="s">
        <v>461</v>
      </c>
      <c r="D8" s="161" t="s">
        <v>462</v>
      </c>
      <c r="E8" s="161" t="s">
        <v>1</v>
      </c>
      <c r="F8" s="161" t="s">
        <v>463</v>
      </c>
      <c r="G8" s="161" t="s">
        <v>1019</v>
      </c>
      <c r="H8" s="161" t="s">
        <v>30</v>
      </c>
      <c r="I8" s="161" t="s">
        <v>464</v>
      </c>
      <c r="J8" s="161" t="s">
        <v>32</v>
      </c>
      <c r="K8" s="161" t="s">
        <v>711</v>
      </c>
    </row>
    <row r="9" spans="1:11" x14ac:dyDescent="0.25">
      <c r="A9" s="161">
        <v>58</v>
      </c>
      <c r="B9" s="161" t="s">
        <v>165</v>
      </c>
      <c r="C9" s="161" t="s">
        <v>166</v>
      </c>
      <c r="D9" s="161" t="s">
        <v>27</v>
      </c>
      <c r="E9" s="161" t="s">
        <v>28</v>
      </c>
      <c r="F9" s="161" t="s">
        <v>167</v>
      </c>
      <c r="G9" s="161" t="s">
        <v>1019</v>
      </c>
      <c r="H9" s="161" t="s">
        <v>30</v>
      </c>
      <c r="I9" s="161" t="s">
        <v>168</v>
      </c>
      <c r="J9" s="161" t="s">
        <v>32</v>
      </c>
      <c r="K9" s="161" t="s">
        <v>712</v>
      </c>
    </row>
    <row r="10" spans="1:11" x14ac:dyDescent="0.25">
      <c r="A10" s="161">
        <v>59</v>
      </c>
      <c r="B10" s="161" t="s">
        <v>25</v>
      </c>
      <c r="C10" s="161" t="s">
        <v>26</v>
      </c>
      <c r="D10" s="161" t="s">
        <v>27</v>
      </c>
      <c r="E10" s="161" t="s">
        <v>28</v>
      </c>
      <c r="F10" s="161" t="s">
        <v>29</v>
      </c>
      <c r="G10" s="161" t="s">
        <v>1019</v>
      </c>
      <c r="H10" s="161" t="s">
        <v>30</v>
      </c>
      <c r="I10" s="161" t="s">
        <v>31</v>
      </c>
      <c r="J10" s="161" t="s">
        <v>32</v>
      </c>
      <c r="K10" s="161" t="s">
        <v>714</v>
      </c>
    </row>
    <row r="11" spans="1:11" x14ac:dyDescent="0.25">
      <c r="A11" s="161">
        <v>71</v>
      </c>
      <c r="B11" s="161" t="s">
        <v>467</v>
      </c>
      <c r="C11" s="161" t="s">
        <v>468</v>
      </c>
      <c r="D11" s="161" t="s">
        <v>0</v>
      </c>
      <c r="E11" s="161" t="s">
        <v>1</v>
      </c>
      <c r="F11" s="161" t="s">
        <v>477</v>
      </c>
      <c r="G11" s="161" t="s">
        <v>1019</v>
      </c>
      <c r="H11" s="161" t="s">
        <v>30</v>
      </c>
      <c r="I11" s="161" t="s">
        <v>478</v>
      </c>
      <c r="J11" s="161" t="s">
        <v>32</v>
      </c>
      <c r="K11" s="161" t="s">
        <v>740</v>
      </c>
    </row>
    <row r="12" spans="1:11" x14ac:dyDescent="0.25">
      <c r="A12" s="161">
        <v>3</v>
      </c>
      <c r="B12" s="161" t="s">
        <v>366</v>
      </c>
      <c r="C12" s="161" t="s">
        <v>367</v>
      </c>
      <c r="D12" s="161" t="s">
        <v>368</v>
      </c>
      <c r="E12" s="161" t="s">
        <v>43</v>
      </c>
      <c r="F12" s="161" t="s">
        <v>369</v>
      </c>
      <c r="G12" s="161" t="s">
        <v>1019</v>
      </c>
      <c r="H12" s="161" t="s">
        <v>294</v>
      </c>
      <c r="I12" s="161" t="s">
        <v>370</v>
      </c>
      <c r="J12" s="161" t="s">
        <v>289</v>
      </c>
      <c r="K12" s="161" t="s">
        <v>1240</v>
      </c>
    </row>
    <row r="13" spans="1:11" x14ac:dyDescent="0.25">
      <c r="A13" s="161">
        <v>33</v>
      </c>
      <c r="B13" s="161" t="s">
        <v>49</v>
      </c>
      <c r="C13" s="161" t="s">
        <v>97</v>
      </c>
      <c r="D13" s="161" t="s">
        <v>66</v>
      </c>
      <c r="E13" s="161" t="s">
        <v>1</v>
      </c>
      <c r="F13" s="161" t="s">
        <v>391</v>
      </c>
      <c r="G13" s="161" t="s">
        <v>1019</v>
      </c>
      <c r="H13" s="161" t="s">
        <v>294</v>
      </c>
      <c r="I13" s="161" t="s">
        <v>392</v>
      </c>
      <c r="J13" s="161" t="s">
        <v>289</v>
      </c>
      <c r="K13" s="161" t="s">
        <v>921</v>
      </c>
    </row>
    <row r="14" spans="1:11" x14ac:dyDescent="0.25">
      <c r="A14" s="161">
        <v>35</v>
      </c>
      <c r="B14" s="161" t="s">
        <v>845</v>
      </c>
      <c r="C14" s="161" t="s">
        <v>846</v>
      </c>
      <c r="D14" s="161" t="s">
        <v>27</v>
      </c>
      <c r="E14" s="161" t="s">
        <v>28</v>
      </c>
      <c r="F14" s="161" t="s">
        <v>847</v>
      </c>
      <c r="G14" s="161" t="s">
        <v>1019</v>
      </c>
      <c r="H14" s="161" t="s">
        <v>294</v>
      </c>
      <c r="I14" s="161" t="s">
        <v>848</v>
      </c>
      <c r="J14" s="161" t="s">
        <v>289</v>
      </c>
      <c r="K14" s="161" t="s">
        <v>849</v>
      </c>
    </row>
    <row r="15" spans="1:11" x14ac:dyDescent="0.25">
      <c r="A15" s="161">
        <v>36</v>
      </c>
      <c r="B15" s="161" t="s">
        <v>651</v>
      </c>
      <c r="C15" s="161" t="s">
        <v>652</v>
      </c>
      <c r="D15" s="161" t="s">
        <v>653</v>
      </c>
      <c r="E15" s="161" t="s">
        <v>1</v>
      </c>
      <c r="F15" s="161" t="s">
        <v>654</v>
      </c>
      <c r="G15" s="161" t="s">
        <v>1019</v>
      </c>
      <c r="H15" s="161" t="s">
        <v>294</v>
      </c>
      <c r="I15" s="161" t="s">
        <v>655</v>
      </c>
      <c r="J15" s="161" t="s">
        <v>289</v>
      </c>
      <c r="K15" s="161" t="s">
        <v>656</v>
      </c>
    </row>
    <row r="16" spans="1:11" x14ac:dyDescent="0.25">
      <c r="A16" s="161">
        <v>38</v>
      </c>
      <c r="B16" s="161" t="s">
        <v>608</v>
      </c>
      <c r="C16" s="161" t="s">
        <v>378</v>
      </c>
      <c r="D16" s="161" t="s">
        <v>27</v>
      </c>
      <c r="E16" s="161" t="s">
        <v>28</v>
      </c>
      <c r="F16" s="161" t="s">
        <v>609</v>
      </c>
      <c r="G16" s="161" t="s">
        <v>1019</v>
      </c>
      <c r="H16" s="161" t="s">
        <v>294</v>
      </c>
      <c r="I16" s="161" t="s">
        <v>610</v>
      </c>
      <c r="J16" s="161" t="s">
        <v>289</v>
      </c>
      <c r="K16" s="161" t="s">
        <v>663</v>
      </c>
    </row>
    <row r="17" spans="1:11" x14ac:dyDescent="0.25">
      <c r="A17" s="161">
        <v>42</v>
      </c>
      <c r="B17" s="161"/>
      <c r="C17" s="161"/>
      <c r="D17" s="161"/>
      <c r="E17" s="161"/>
      <c r="F17" s="161" t="s">
        <v>540</v>
      </c>
      <c r="G17" s="161" t="s">
        <v>1019</v>
      </c>
      <c r="H17" s="161" t="s">
        <v>294</v>
      </c>
      <c r="I17" s="161" t="s">
        <v>541</v>
      </c>
      <c r="J17" s="161" t="s">
        <v>289</v>
      </c>
      <c r="K17" s="161" t="s">
        <v>677</v>
      </c>
    </row>
    <row r="18" spans="1:11" x14ac:dyDescent="0.25">
      <c r="A18" s="161">
        <v>43</v>
      </c>
      <c r="B18" s="161" t="s">
        <v>291</v>
      </c>
      <c r="C18" s="161" t="s">
        <v>292</v>
      </c>
      <c r="D18" s="161" t="s">
        <v>0</v>
      </c>
      <c r="E18" s="161" t="s">
        <v>1</v>
      </c>
      <c r="F18" s="161" t="s">
        <v>293</v>
      </c>
      <c r="G18" s="161" t="s">
        <v>1019</v>
      </c>
      <c r="H18" s="161" t="s">
        <v>294</v>
      </c>
      <c r="I18" s="161" t="s">
        <v>295</v>
      </c>
      <c r="J18" s="161" t="s">
        <v>289</v>
      </c>
      <c r="K18" s="161" t="s">
        <v>679</v>
      </c>
    </row>
    <row r="19" spans="1:11" x14ac:dyDescent="0.25">
      <c r="A19" s="161">
        <v>44</v>
      </c>
      <c r="B19" s="161" t="s">
        <v>297</v>
      </c>
      <c r="C19" s="161" t="s">
        <v>255</v>
      </c>
      <c r="D19" s="161" t="s">
        <v>0</v>
      </c>
      <c r="E19" s="161" t="s">
        <v>1</v>
      </c>
      <c r="F19" s="161" t="s">
        <v>298</v>
      </c>
      <c r="G19" s="161" t="s">
        <v>1019</v>
      </c>
      <c r="H19" s="161" t="s">
        <v>294</v>
      </c>
      <c r="I19" s="161" t="s">
        <v>299</v>
      </c>
      <c r="J19" s="161" t="s">
        <v>289</v>
      </c>
      <c r="K19" s="161" t="s">
        <v>680</v>
      </c>
    </row>
    <row r="20" spans="1:11" x14ac:dyDescent="0.25">
      <c r="A20" s="161">
        <v>45</v>
      </c>
      <c r="B20" s="161" t="s">
        <v>311</v>
      </c>
      <c r="C20" s="161" t="s">
        <v>312</v>
      </c>
      <c r="D20" s="161" t="s">
        <v>313</v>
      </c>
      <c r="E20" s="161" t="s">
        <v>43</v>
      </c>
      <c r="F20" s="161" t="s">
        <v>314</v>
      </c>
      <c r="G20" s="161" t="s">
        <v>1019</v>
      </c>
      <c r="H20" s="161" t="s">
        <v>294</v>
      </c>
      <c r="I20" s="161" t="s">
        <v>315</v>
      </c>
      <c r="J20" s="161" t="s">
        <v>289</v>
      </c>
      <c r="K20" s="161" t="s">
        <v>683</v>
      </c>
    </row>
    <row r="21" spans="1:11" x14ac:dyDescent="0.25">
      <c r="A21" s="161">
        <v>49</v>
      </c>
      <c r="B21" s="161" t="s">
        <v>355</v>
      </c>
      <c r="C21" s="161" t="s">
        <v>356</v>
      </c>
      <c r="D21" s="161" t="s">
        <v>0</v>
      </c>
      <c r="E21" s="161" t="s">
        <v>1</v>
      </c>
      <c r="F21" s="161" t="s">
        <v>357</v>
      </c>
      <c r="G21" s="161" t="s">
        <v>1019</v>
      </c>
      <c r="H21" s="161" t="s">
        <v>294</v>
      </c>
      <c r="I21" s="161" t="s">
        <v>358</v>
      </c>
      <c r="J21" s="161" t="s">
        <v>289</v>
      </c>
      <c r="K21" s="161" t="s">
        <v>690</v>
      </c>
    </row>
    <row r="22" spans="1:11" x14ac:dyDescent="0.25">
      <c r="A22" s="161">
        <v>53</v>
      </c>
      <c r="B22" s="161" t="s">
        <v>262</v>
      </c>
      <c r="C22" s="161" t="s">
        <v>399</v>
      </c>
      <c r="D22" s="161" t="s">
        <v>0</v>
      </c>
      <c r="E22" s="161" t="s">
        <v>1</v>
      </c>
      <c r="F22" s="161" t="s">
        <v>400</v>
      </c>
      <c r="G22" s="161" t="s">
        <v>1019</v>
      </c>
      <c r="H22" s="161" t="s">
        <v>294</v>
      </c>
      <c r="I22" s="161" t="s">
        <v>401</v>
      </c>
      <c r="J22" s="161" t="s">
        <v>289</v>
      </c>
      <c r="K22" s="161" t="s">
        <v>700</v>
      </c>
    </row>
    <row r="23" spans="1:11" x14ac:dyDescent="0.25">
      <c r="A23" s="161">
        <v>55</v>
      </c>
      <c r="B23" s="161" t="s">
        <v>431</v>
      </c>
      <c r="C23" s="161" t="s">
        <v>172</v>
      </c>
      <c r="D23" s="161" t="s">
        <v>432</v>
      </c>
      <c r="E23" s="161" t="s">
        <v>28</v>
      </c>
      <c r="F23" s="161" t="s">
        <v>433</v>
      </c>
      <c r="G23" s="161" t="s">
        <v>1019</v>
      </c>
      <c r="H23" s="161" t="s">
        <v>294</v>
      </c>
      <c r="I23" s="161" t="s">
        <v>434</v>
      </c>
      <c r="J23" s="161" t="s">
        <v>289</v>
      </c>
      <c r="K23" s="161" t="s">
        <v>704</v>
      </c>
    </row>
    <row r="24" spans="1:11" x14ac:dyDescent="0.25">
      <c r="A24" s="161">
        <v>32</v>
      </c>
      <c r="B24" s="161" t="s">
        <v>322</v>
      </c>
      <c r="C24" s="161" t="s">
        <v>323</v>
      </c>
      <c r="D24" s="161" t="s">
        <v>66</v>
      </c>
      <c r="E24" s="161" t="s">
        <v>1</v>
      </c>
      <c r="F24" s="161" t="s">
        <v>324</v>
      </c>
      <c r="G24" s="161" t="s">
        <v>1019</v>
      </c>
      <c r="H24" s="161" t="s">
        <v>287</v>
      </c>
      <c r="I24" s="161" t="s">
        <v>325</v>
      </c>
      <c r="J24" s="161" t="s">
        <v>289</v>
      </c>
      <c r="K24" s="161" t="s">
        <v>956</v>
      </c>
    </row>
    <row r="25" spans="1:11" x14ac:dyDescent="0.25">
      <c r="A25" s="161">
        <v>37</v>
      </c>
      <c r="B25" s="161" t="s">
        <v>425</v>
      </c>
      <c r="C25" s="161" t="s">
        <v>426</v>
      </c>
      <c r="D25" s="161" t="s">
        <v>427</v>
      </c>
      <c r="E25" s="161" t="s">
        <v>28</v>
      </c>
      <c r="F25" s="161" t="s">
        <v>428</v>
      </c>
      <c r="G25" s="161" t="s">
        <v>1019</v>
      </c>
      <c r="H25" s="161" t="s">
        <v>287</v>
      </c>
      <c r="I25" s="161" t="s">
        <v>429</v>
      </c>
      <c r="J25" s="161" t="s">
        <v>289</v>
      </c>
      <c r="K25" s="161" t="s">
        <v>659</v>
      </c>
    </row>
    <row r="26" spans="1:11" x14ac:dyDescent="0.25">
      <c r="A26" s="161">
        <v>39</v>
      </c>
      <c r="B26" s="161"/>
      <c r="C26" s="161"/>
      <c r="D26" s="161"/>
      <c r="E26" s="161"/>
      <c r="F26" s="161" t="s">
        <v>572</v>
      </c>
      <c r="G26" s="161" t="s">
        <v>1019</v>
      </c>
      <c r="H26" s="161" t="s">
        <v>287</v>
      </c>
      <c r="I26" s="161" t="s">
        <v>573</v>
      </c>
      <c r="J26" s="161" t="s">
        <v>289</v>
      </c>
      <c r="K26" s="161" t="s">
        <v>665</v>
      </c>
    </row>
    <row r="27" spans="1:11" x14ac:dyDescent="0.25">
      <c r="A27" s="161">
        <v>41</v>
      </c>
      <c r="B27" s="161" t="s">
        <v>566</v>
      </c>
      <c r="C27" s="161" t="s">
        <v>556</v>
      </c>
      <c r="D27" s="161" t="s">
        <v>0</v>
      </c>
      <c r="E27" s="161" t="s">
        <v>1</v>
      </c>
      <c r="F27" s="161" t="s">
        <v>557</v>
      </c>
      <c r="G27" s="161" t="s">
        <v>1019</v>
      </c>
      <c r="H27" s="161" t="s">
        <v>287</v>
      </c>
      <c r="I27" s="161" t="s">
        <v>558</v>
      </c>
      <c r="J27" s="161" t="s">
        <v>289</v>
      </c>
      <c r="K27" s="161" t="s">
        <v>673</v>
      </c>
    </row>
    <row r="28" spans="1:11" x14ac:dyDescent="0.25">
      <c r="A28" s="161">
        <v>46</v>
      </c>
      <c r="B28" s="161" t="s">
        <v>317</v>
      </c>
      <c r="C28" s="161" t="s">
        <v>279</v>
      </c>
      <c r="D28" s="161" t="s">
        <v>318</v>
      </c>
      <c r="E28" s="161" t="s">
        <v>28</v>
      </c>
      <c r="F28" s="161" t="s">
        <v>319</v>
      </c>
      <c r="G28" s="161" t="s">
        <v>1019</v>
      </c>
      <c r="H28" s="161" t="s">
        <v>287</v>
      </c>
      <c r="I28" s="161" t="s">
        <v>320</v>
      </c>
      <c r="J28" s="161" t="s">
        <v>289</v>
      </c>
      <c r="K28" s="161" t="s">
        <v>758</v>
      </c>
    </row>
    <row r="29" spans="1:11" x14ac:dyDescent="0.25">
      <c r="A29" s="161">
        <v>54</v>
      </c>
      <c r="B29" s="161" t="s">
        <v>403</v>
      </c>
      <c r="C29" s="161" t="s">
        <v>60</v>
      </c>
      <c r="D29" s="161" t="s">
        <v>27</v>
      </c>
      <c r="E29" s="161" t="s">
        <v>28</v>
      </c>
      <c r="F29" s="161" t="s">
        <v>404</v>
      </c>
      <c r="G29" s="161" t="s">
        <v>1019</v>
      </c>
      <c r="H29" s="161" t="s">
        <v>287</v>
      </c>
      <c r="I29" s="161" t="s">
        <v>405</v>
      </c>
      <c r="J29" s="161" t="s">
        <v>289</v>
      </c>
      <c r="K29" s="161" t="s">
        <v>701</v>
      </c>
    </row>
    <row r="30" spans="1:11" x14ac:dyDescent="0.25">
      <c r="A30" s="161">
        <v>9</v>
      </c>
      <c r="B30" s="161" t="s">
        <v>117</v>
      </c>
      <c r="C30" s="161" t="s">
        <v>1210</v>
      </c>
      <c r="D30" s="161" t="s">
        <v>648</v>
      </c>
      <c r="E30" s="161" t="s">
        <v>1</v>
      </c>
      <c r="F30" s="161" t="s">
        <v>1211</v>
      </c>
      <c r="G30" s="161" t="s">
        <v>1019</v>
      </c>
      <c r="H30" s="161" t="s">
        <v>3</v>
      </c>
      <c r="I30" s="161" t="s">
        <v>1212</v>
      </c>
      <c r="J30" s="161" t="s">
        <v>53</v>
      </c>
      <c r="K30" s="161" t="s">
        <v>1213</v>
      </c>
    </row>
    <row r="31" spans="1:11" x14ac:dyDescent="0.25">
      <c r="A31" s="161">
        <v>10</v>
      </c>
      <c r="B31" s="161" t="s">
        <v>116</v>
      </c>
      <c r="C31" s="161" t="s">
        <v>117</v>
      </c>
      <c r="D31" s="161" t="s">
        <v>648</v>
      </c>
      <c r="E31" s="161" t="s">
        <v>1</v>
      </c>
      <c r="F31" s="161" t="s">
        <v>118</v>
      </c>
      <c r="G31" s="161" t="s">
        <v>1019</v>
      </c>
      <c r="H31" s="161" t="s">
        <v>3</v>
      </c>
      <c r="I31" s="161" t="s">
        <v>119</v>
      </c>
      <c r="J31" s="161" t="s">
        <v>53</v>
      </c>
      <c r="K31" s="161" t="s">
        <v>1167</v>
      </c>
    </row>
    <row r="32" spans="1:11" x14ac:dyDescent="0.25">
      <c r="A32" s="161">
        <v>21</v>
      </c>
      <c r="B32" s="161" t="s">
        <v>50</v>
      </c>
      <c r="C32" s="161" t="s">
        <v>51</v>
      </c>
      <c r="D32" s="161" t="s">
        <v>52</v>
      </c>
      <c r="E32" s="161" t="s">
        <v>43</v>
      </c>
      <c r="F32" s="161" t="s">
        <v>246</v>
      </c>
      <c r="G32" s="161" t="s">
        <v>1019</v>
      </c>
      <c r="H32" s="161" t="s">
        <v>3</v>
      </c>
      <c r="I32" s="161" t="s">
        <v>247</v>
      </c>
      <c r="J32" s="161" t="s">
        <v>125</v>
      </c>
      <c r="K32" s="161" t="s">
        <v>1127</v>
      </c>
    </row>
    <row r="33" spans="1:11" x14ac:dyDescent="0.25">
      <c r="A33" s="161">
        <v>23</v>
      </c>
      <c r="B33" s="161" t="s">
        <v>262</v>
      </c>
      <c r="C33" s="161" t="s">
        <v>263</v>
      </c>
      <c r="D33" s="161" t="s">
        <v>264</v>
      </c>
      <c r="E33" s="161" t="s">
        <v>1</v>
      </c>
      <c r="F33" s="161" t="s">
        <v>265</v>
      </c>
      <c r="G33" s="161" t="s">
        <v>1019</v>
      </c>
      <c r="H33" s="161" t="s">
        <v>3</v>
      </c>
      <c r="I33" s="161" t="s">
        <v>266</v>
      </c>
      <c r="J33" s="161" t="s">
        <v>53</v>
      </c>
      <c r="K33" s="161" t="s">
        <v>1057</v>
      </c>
    </row>
    <row r="34" spans="1:11" x14ac:dyDescent="0.25">
      <c r="A34" s="161">
        <v>25</v>
      </c>
      <c r="B34" s="161" t="s">
        <v>273</v>
      </c>
      <c r="C34" s="161" t="s">
        <v>274</v>
      </c>
      <c r="D34" s="161" t="s">
        <v>0</v>
      </c>
      <c r="E34" s="161" t="s">
        <v>1</v>
      </c>
      <c r="F34" s="161" t="s">
        <v>275</v>
      </c>
      <c r="G34" s="161" t="s">
        <v>1019</v>
      </c>
      <c r="H34" s="161" t="s">
        <v>3</v>
      </c>
      <c r="I34" s="161" t="s">
        <v>276</v>
      </c>
      <c r="J34" s="161" t="s">
        <v>53</v>
      </c>
      <c r="K34" s="161" t="s">
        <v>1069</v>
      </c>
    </row>
    <row r="35" spans="1:11" x14ac:dyDescent="0.25">
      <c r="A35" s="161">
        <v>26</v>
      </c>
      <c r="B35" s="161" t="s">
        <v>102</v>
      </c>
      <c r="C35" s="161" t="s">
        <v>141</v>
      </c>
      <c r="D35" s="161" t="s">
        <v>42</v>
      </c>
      <c r="E35" s="161" t="s">
        <v>43</v>
      </c>
      <c r="F35" s="161" t="s">
        <v>142</v>
      </c>
      <c r="G35" s="161" t="s">
        <v>1019</v>
      </c>
      <c r="H35" s="161" t="s">
        <v>3</v>
      </c>
      <c r="I35" s="161" t="s">
        <v>143</v>
      </c>
      <c r="J35" s="161" t="s">
        <v>53</v>
      </c>
      <c r="K35" s="161" t="s">
        <v>1070</v>
      </c>
    </row>
    <row r="36" spans="1:11" x14ac:dyDescent="0.25">
      <c r="A36" s="161">
        <v>27</v>
      </c>
      <c r="B36" s="161" t="s">
        <v>145</v>
      </c>
      <c r="C36" s="161" t="s">
        <v>97</v>
      </c>
      <c r="D36" s="161" t="s">
        <v>1046</v>
      </c>
      <c r="E36" s="161" t="s">
        <v>1</v>
      </c>
      <c r="F36" s="161" t="s">
        <v>147</v>
      </c>
      <c r="G36" s="161" t="s">
        <v>1019</v>
      </c>
      <c r="H36" s="161" t="s">
        <v>3</v>
      </c>
      <c r="I36" s="161" t="s">
        <v>148</v>
      </c>
      <c r="J36" s="161" t="s">
        <v>53</v>
      </c>
      <c r="K36" s="161" t="s">
        <v>1047</v>
      </c>
    </row>
    <row r="37" spans="1:11" x14ac:dyDescent="0.25">
      <c r="A37" s="161">
        <v>29</v>
      </c>
      <c r="B37" s="161" t="s">
        <v>982</v>
      </c>
      <c r="C37" s="161" t="s">
        <v>292</v>
      </c>
      <c r="D37" s="161" t="s">
        <v>462</v>
      </c>
      <c r="E37" s="161" t="s">
        <v>1</v>
      </c>
      <c r="F37" s="161" t="s">
        <v>422</v>
      </c>
      <c r="G37" s="161" t="s">
        <v>1019</v>
      </c>
      <c r="H37" s="161" t="s">
        <v>3</v>
      </c>
      <c r="I37" s="161" t="s">
        <v>423</v>
      </c>
      <c r="J37" s="161" t="s">
        <v>2</v>
      </c>
      <c r="K37" s="161" t="s">
        <v>983</v>
      </c>
    </row>
    <row r="38" spans="1:11" x14ac:dyDescent="0.25">
      <c r="A38" s="161">
        <v>31</v>
      </c>
      <c r="B38" s="161" t="s">
        <v>242</v>
      </c>
      <c r="C38" s="161" t="s">
        <v>243</v>
      </c>
      <c r="D38" s="161" t="s">
        <v>957</v>
      </c>
      <c r="E38" s="161" t="s">
        <v>43</v>
      </c>
      <c r="F38" s="161" t="s">
        <v>244</v>
      </c>
      <c r="G38" s="161" t="s">
        <v>1019</v>
      </c>
      <c r="H38" s="161" t="s">
        <v>3</v>
      </c>
      <c r="I38" s="161" t="s">
        <v>245</v>
      </c>
      <c r="J38" s="161" t="s">
        <v>125</v>
      </c>
      <c r="K38" s="161" t="s">
        <v>958</v>
      </c>
    </row>
    <row r="39" spans="1:11" x14ac:dyDescent="0.25">
      <c r="A39" s="161">
        <v>34</v>
      </c>
      <c r="B39" s="161" t="s">
        <v>361</v>
      </c>
      <c r="C39" s="161" t="s">
        <v>362</v>
      </c>
      <c r="D39" s="161" t="s">
        <v>0</v>
      </c>
      <c r="E39" s="161" t="s">
        <v>1</v>
      </c>
      <c r="F39" s="161" t="s">
        <v>886</v>
      </c>
      <c r="G39" s="161" t="s">
        <v>1019</v>
      </c>
      <c r="H39" s="161" t="s">
        <v>3</v>
      </c>
      <c r="I39" s="161" t="s">
        <v>861</v>
      </c>
      <c r="J39" s="161" t="s">
        <v>516</v>
      </c>
      <c r="K39" s="161" t="s">
        <v>896</v>
      </c>
    </row>
    <row r="40" spans="1:11" x14ac:dyDescent="0.25">
      <c r="A40" s="161">
        <v>50</v>
      </c>
      <c r="B40" s="161" t="s">
        <v>238</v>
      </c>
      <c r="C40" s="161" t="s">
        <v>239</v>
      </c>
      <c r="D40" s="161" t="s">
        <v>0</v>
      </c>
      <c r="E40" s="161" t="s">
        <v>1</v>
      </c>
      <c r="F40" s="161" t="s">
        <v>240</v>
      </c>
      <c r="G40" s="161" t="s">
        <v>1019</v>
      </c>
      <c r="H40" s="161" t="s">
        <v>3</v>
      </c>
      <c r="I40" s="161" t="s">
        <v>241</v>
      </c>
      <c r="J40" s="161" t="s">
        <v>53</v>
      </c>
      <c r="K40" s="161" t="s">
        <v>691</v>
      </c>
    </row>
    <row r="41" spans="1:11" x14ac:dyDescent="0.25">
      <c r="A41" s="161">
        <v>52</v>
      </c>
      <c r="B41" s="161" t="s">
        <v>137</v>
      </c>
      <c r="C41" s="161" t="s">
        <v>138</v>
      </c>
      <c r="D41" s="161" t="s">
        <v>0</v>
      </c>
      <c r="E41" s="161" t="s">
        <v>1</v>
      </c>
      <c r="F41" s="161" t="s">
        <v>139</v>
      </c>
      <c r="G41" s="161" t="s">
        <v>1019</v>
      </c>
      <c r="H41" s="161" t="s">
        <v>3</v>
      </c>
      <c r="I41" s="161" t="s">
        <v>140</v>
      </c>
      <c r="J41" s="161" t="s">
        <v>53</v>
      </c>
      <c r="K41" s="161" t="s">
        <v>699</v>
      </c>
    </row>
    <row r="42" spans="1:11" x14ac:dyDescent="0.25">
      <c r="A42" s="161">
        <v>63</v>
      </c>
      <c r="B42" s="161" t="s">
        <v>110</v>
      </c>
      <c r="C42" s="161" t="s">
        <v>111</v>
      </c>
      <c r="D42" s="161" t="s">
        <v>112</v>
      </c>
      <c r="E42" s="161" t="s">
        <v>43</v>
      </c>
      <c r="F42" s="161" t="s">
        <v>113</v>
      </c>
      <c r="G42" s="161" t="s">
        <v>1019</v>
      </c>
      <c r="H42" s="161" t="s">
        <v>3</v>
      </c>
      <c r="I42" s="161" t="s">
        <v>114</v>
      </c>
      <c r="J42" s="161" t="s">
        <v>53</v>
      </c>
      <c r="K42" s="161" t="s">
        <v>727</v>
      </c>
    </row>
    <row r="43" spans="1:11" x14ac:dyDescent="0.25">
      <c r="A43" s="161">
        <v>64</v>
      </c>
      <c r="B43" s="161" t="s">
        <v>120</v>
      </c>
      <c r="C43" s="161" t="s">
        <v>121</v>
      </c>
      <c r="D43" s="161" t="s">
        <v>122</v>
      </c>
      <c r="E43" s="161" t="s">
        <v>43</v>
      </c>
      <c r="F43" s="161" t="s">
        <v>123</v>
      </c>
      <c r="G43" s="161" t="s">
        <v>1019</v>
      </c>
      <c r="H43" s="161" t="s">
        <v>3</v>
      </c>
      <c r="I43" s="161" t="s">
        <v>124</v>
      </c>
      <c r="J43" s="161" t="s">
        <v>125</v>
      </c>
      <c r="K43" s="161" t="s">
        <v>728</v>
      </c>
    </row>
    <row r="44" spans="1:11" x14ac:dyDescent="0.25">
      <c r="A44" s="161">
        <v>73</v>
      </c>
      <c r="B44" s="161" t="s">
        <v>206</v>
      </c>
      <c r="C44" s="161" t="s">
        <v>207</v>
      </c>
      <c r="D44" s="161" t="s">
        <v>173</v>
      </c>
      <c r="E44" s="161" t="s">
        <v>43</v>
      </c>
      <c r="F44" s="161" t="s">
        <v>208</v>
      </c>
      <c r="G44" s="161" t="s">
        <v>1019</v>
      </c>
      <c r="H44" s="161" t="s">
        <v>3</v>
      </c>
      <c r="I44" s="161" t="s">
        <v>209</v>
      </c>
      <c r="J44" s="161" t="s">
        <v>53</v>
      </c>
      <c r="K44" s="161" t="s">
        <v>745</v>
      </c>
    </row>
    <row r="45" spans="1:11" x14ac:dyDescent="0.25">
      <c r="A45" s="161">
        <v>74</v>
      </c>
      <c r="B45" s="161" t="s">
        <v>224</v>
      </c>
      <c r="C45" s="161" t="s">
        <v>225</v>
      </c>
      <c r="D45" s="161" t="s">
        <v>0</v>
      </c>
      <c r="E45" s="161" t="s">
        <v>1</v>
      </c>
      <c r="F45" s="161" t="s">
        <v>226</v>
      </c>
      <c r="G45" s="161" t="s">
        <v>1019</v>
      </c>
      <c r="H45" s="161" t="s">
        <v>3</v>
      </c>
      <c r="I45" s="161" t="s">
        <v>227</v>
      </c>
      <c r="J45" s="161" t="s">
        <v>53</v>
      </c>
      <c r="K45" s="161" t="s">
        <v>748</v>
      </c>
    </row>
    <row r="46" spans="1:11" x14ac:dyDescent="0.25">
      <c r="A46" s="161">
        <v>75</v>
      </c>
      <c r="B46" s="161" t="s">
        <v>54</v>
      </c>
      <c r="C46" s="161" t="s">
        <v>55</v>
      </c>
      <c r="D46" s="161" t="s">
        <v>0</v>
      </c>
      <c r="E46" s="161" t="s">
        <v>1</v>
      </c>
      <c r="F46" s="161" t="s">
        <v>229</v>
      </c>
      <c r="G46" s="161" t="s">
        <v>1019</v>
      </c>
      <c r="H46" s="161" t="s">
        <v>3</v>
      </c>
      <c r="I46" s="161" t="s">
        <v>230</v>
      </c>
      <c r="J46" s="161" t="s">
        <v>53</v>
      </c>
      <c r="K46" s="161" t="s">
        <v>749</v>
      </c>
    </row>
    <row r="47" spans="1:11" x14ac:dyDescent="0.25">
      <c r="A47" s="161">
        <v>77</v>
      </c>
      <c r="B47" s="161" t="s">
        <v>278</v>
      </c>
      <c r="C47" s="161" t="s">
        <v>279</v>
      </c>
      <c r="D47" s="161" t="s">
        <v>66</v>
      </c>
      <c r="E47" s="161" t="s">
        <v>1</v>
      </c>
      <c r="F47" s="161" t="s">
        <v>280</v>
      </c>
      <c r="G47" s="161" t="s">
        <v>1019</v>
      </c>
      <c r="H47" s="161" t="s">
        <v>3</v>
      </c>
      <c r="I47" s="161" t="s">
        <v>281</v>
      </c>
      <c r="J47" s="161" t="s">
        <v>53</v>
      </c>
      <c r="K47" s="161" t="s">
        <v>756</v>
      </c>
    </row>
    <row r="48" spans="1:11" x14ac:dyDescent="0.25">
      <c r="A48" s="161">
        <v>40</v>
      </c>
      <c r="B48" s="161" t="s">
        <v>590</v>
      </c>
      <c r="C48" s="161" t="s">
        <v>591</v>
      </c>
      <c r="D48" s="161" t="s">
        <v>592</v>
      </c>
      <c r="E48" s="161" t="s">
        <v>43</v>
      </c>
      <c r="F48" s="161" t="s">
        <v>593</v>
      </c>
      <c r="G48" s="161" t="s">
        <v>1131</v>
      </c>
      <c r="H48" s="161" t="s">
        <v>30</v>
      </c>
      <c r="I48" s="161" t="s">
        <v>594</v>
      </c>
      <c r="J48" s="161" t="s">
        <v>32</v>
      </c>
      <c r="K48" s="161" t="s">
        <v>669</v>
      </c>
    </row>
    <row r="49" spans="1:11" x14ac:dyDescent="0.25">
      <c r="A49" s="161">
        <v>22</v>
      </c>
      <c r="B49" s="161" t="s">
        <v>1072</v>
      </c>
      <c r="C49" s="161" t="s">
        <v>1073</v>
      </c>
      <c r="D49" s="161" t="s">
        <v>122</v>
      </c>
      <c r="E49" s="161" t="s">
        <v>43</v>
      </c>
      <c r="F49" s="161" t="s">
        <v>221</v>
      </c>
      <c r="G49" s="161" t="s">
        <v>1131</v>
      </c>
      <c r="H49" s="161" t="s">
        <v>3</v>
      </c>
      <c r="I49" s="161" t="s">
        <v>222</v>
      </c>
      <c r="J49" s="161" t="s">
        <v>53</v>
      </c>
      <c r="K49" s="161" t="s">
        <v>1074</v>
      </c>
    </row>
    <row r="50" spans="1:11" x14ac:dyDescent="0.25">
      <c r="A50" s="161">
        <v>69</v>
      </c>
      <c r="B50" s="161" t="s">
        <v>174</v>
      </c>
      <c r="C50" s="161" t="s">
        <v>175</v>
      </c>
      <c r="D50" s="161" t="s">
        <v>0</v>
      </c>
      <c r="E50" s="161" t="s">
        <v>1</v>
      </c>
      <c r="F50" s="161" t="s">
        <v>472</v>
      </c>
      <c r="G50" s="161" t="s">
        <v>1050</v>
      </c>
      <c r="H50" s="161" t="s">
        <v>473</v>
      </c>
      <c r="I50" s="161" t="s">
        <v>474</v>
      </c>
      <c r="J50" s="161" t="s">
        <v>475</v>
      </c>
      <c r="K50" s="161" t="s">
        <v>737</v>
      </c>
    </row>
    <row r="51" spans="1:11" x14ac:dyDescent="0.25">
      <c r="A51" s="161">
        <v>72</v>
      </c>
      <c r="B51" s="161" t="s">
        <v>54</v>
      </c>
      <c r="C51" s="161" t="s">
        <v>55</v>
      </c>
      <c r="D51" s="161" t="s">
        <v>0</v>
      </c>
      <c r="E51" s="161" t="s">
        <v>1</v>
      </c>
      <c r="F51" s="161" t="s">
        <v>480</v>
      </c>
      <c r="G51" s="161" t="s">
        <v>1050</v>
      </c>
      <c r="H51" s="161" t="s">
        <v>473</v>
      </c>
      <c r="I51" s="161" t="s">
        <v>481</v>
      </c>
      <c r="J51" s="161" t="s">
        <v>475</v>
      </c>
      <c r="K51" s="161" t="s">
        <v>744</v>
      </c>
    </row>
    <row r="52" spans="1:11" s="57" customFormat="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1">
        <v>2</v>
      </c>
      <c r="B53" s="161" t="s">
        <v>1458</v>
      </c>
      <c r="C53" s="161" t="s">
        <v>1459</v>
      </c>
      <c r="D53" s="161" t="s">
        <v>42</v>
      </c>
      <c r="E53" s="161" t="s">
        <v>43</v>
      </c>
      <c r="F53" s="161" t="s">
        <v>1460</v>
      </c>
      <c r="G53" s="161" t="s">
        <v>1136</v>
      </c>
      <c r="H53" s="161" t="s">
        <v>1013</v>
      </c>
      <c r="I53" s="161" t="s">
        <v>1461</v>
      </c>
      <c r="J53" s="161" t="s">
        <v>960</v>
      </c>
      <c r="K53" s="161" t="s">
        <v>1462</v>
      </c>
    </row>
    <row r="54" spans="1:11" x14ac:dyDescent="0.25">
      <c r="A54" s="161">
        <v>11</v>
      </c>
      <c r="B54" s="161" t="s">
        <v>196</v>
      </c>
      <c r="C54" s="161" t="s">
        <v>104</v>
      </c>
      <c r="D54" s="161" t="s">
        <v>197</v>
      </c>
      <c r="E54" s="161" t="s">
        <v>198</v>
      </c>
      <c r="F54" s="161" t="s">
        <v>1168</v>
      </c>
      <c r="G54" s="161" t="s">
        <v>1136</v>
      </c>
      <c r="H54" s="161" t="s">
        <v>1013</v>
      </c>
      <c r="I54" s="161" t="s">
        <v>1169</v>
      </c>
      <c r="J54" s="161" t="s">
        <v>960</v>
      </c>
      <c r="K54" s="161" t="s">
        <v>1170</v>
      </c>
    </row>
    <row r="55" spans="1:11" x14ac:dyDescent="0.25">
      <c r="A55" s="161">
        <v>12</v>
      </c>
      <c r="B55" s="161" t="s">
        <v>1181</v>
      </c>
      <c r="C55" s="161" t="s">
        <v>1182</v>
      </c>
      <c r="D55" s="161" t="s">
        <v>1183</v>
      </c>
      <c r="E55" s="161" t="s">
        <v>48</v>
      </c>
      <c r="F55" s="161" t="s">
        <v>1184</v>
      </c>
      <c r="G55" s="161" t="s">
        <v>1136</v>
      </c>
      <c r="H55" s="161" t="s">
        <v>1013</v>
      </c>
      <c r="I55" s="161" t="s">
        <v>1185</v>
      </c>
      <c r="J55" s="161" t="s">
        <v>960</v>
      </c>
      <c r="K55" s="161" t="s">
        <v>1186</v>
      </c>
    </row>
    <row r="56" spans="1:11" x14ac:dyDescent="0.25">
      <c r="A56" s="161">
        <v>13</v>
      </c>
      <c r="B56" s="161" t="s">
        <v>1187</v>
      </c>
      <c r="C56" s="161" t="s">
        <v>1188</v>
      </c>
      <c r="D56" s="161" t="s">
        <v>1189</v>
      </c>
      <c r="E56" s="161" t="s">
        <v>43</v>
      </c>
      <c r="F56" s="161" t="s">
        <v>1190</v>
      </c>
      <c r="G56" s="161" t="s">
        <v>1136</v>
      </c>
      <c r="H56" s="161" t="s">
        <v>1013</v>
      </c>
      <c r="I56" s="161" t="s">
        <v>1191</v>
      </c>
      <c r="J56" s="161" t="s">
        <v>960</v>
      </c>
      <c r="K56" s="161" t="s">
        <v>1192</v>
      </c>
    </row>
    <row r="57" spans="1:11" x14ac:dyDescent="0.25">
      <c r="A57" s="161">
        <v>14</v>
      </c>
      <c r="B57" s="161" t="s">
        <v>262</v>
      </c>
      <c r="C57" s="161" t="s">
        <v>1141</v>
      </c>
      <c r="D57" s="161" t="s">
        <v>1142</v>
      </c>
      <c r="E57" s="161" t="s">
        <v>1</v>
      </c>
      <c r="F57" s="161" t="s">
        <v>1143</v>
      </c>
      <c r="G57" s="161" t="s">
        <v>1136</v>
      </c>
      <c r="H57" s="161" t="s">
        <v>1013</v>
      </c>
      <c r="I57" s="161" t="s">
        <v>1144</v>
      </c>
      <c r="J57" s="161" t="s">
        <v>960</v>
      </c>
      <c r="K57" s="161" t="s">
        <v>1145</v>
      </c>
    </row>
    <row r="58" spans="1:11" x14ac:dyDescent="0.25">
      <c r="A58" s="161">
        <v>15</v>
      </c>
      <c r="B58" s="161" t="s">
        <v>1146</v>
      </c>
      <c r="C58" s="161" t="s">
        <v>1147</v>
      </c>
      <c r="D58" s="161" t="s">
        <v>1142</v>
      </c>
      <c r="E58" s="161" t="s">
        <v>1</v>
      </c>
      <c r="F58" s="161" t="s">
        <v>1148</v>
      </c>
      <c r="G58" s="161" t="s">
        <v>1136</v>
      </c>
      <c r="H58" s="161" t="s">
        <v>1013</v>
      </c>
      <c r="I58" s="161" t="s">
        <v>1149</v>
      </c>
      <c r="J58" s="161" t="s">
        <v>960</v>
      </c>
      <c r="K58" s="161" t="s">
        <v>1150</v>
      </c>
    </row>
    <row r="59" spans="1:11" x14ac:dyDescent="0.25">
      <c r="A59" s="161">
        <v>16</v>
      </c>
      <c r="B59" s="161" t="s">
        <v>50</v>
      </c>
      <c r="C59" s="161" t="s">
        <v>51</v>
      </c>
      <c r="D59" s="161" t="s">
        <v>52</v>
      </c>
      <c r="E59" s="161" t="s">
        <v>43</v>
      </c>
      <c r="F59" s="161" t="s">
        <v>1085</v>
      </c>
      <c r="G59" s="161" t="s">
        <v>1136</v>
      </c>
      <c r="H59" s="161" t="s">
        <v>1013</v>
      </c>
      <c r="I59" s="161" t="s">
        <v>1086</v>
      </c>
      <c r="J59" s="161" t="s">
        <v>960</v>
      </c>
      <c r="K59" s="161" t="s">
        <v>1087</v>
      </c>
    </row>
    <row r="60" spans="1:11" x14ac:dyDescent="0.25">
      <c r="A60" s="161">
        <v>17</v>
      </c>
      <c r="B60" s="161" t="s">
        <v>196</v>
      </c>
      <c r="C60" s="161" t="s">
        <v>104</v>
      </c>
      <c r="D60" s="161" t="s">
        <v>197</v>
      </c>
      <c r="E60" s="161" t="s">
        <v>198</v>
      </c>
      <c r="F60" s="161" t="s">
        <v>1107</v>
      </c>
      <c r="G60" s="161" t="s">
        <v>1136</v>
      </c>
      <c r="H60" s="161" t="s">
        <v>1013</v>
      </c>
      <c r="I60" s="161" t="s">
        <v>1108</v>
      </c>
      <c r="J60" s="161" t="s">
        <v>960</v>
      </c>
      <c r="K60" s="161" t="s">
        <v>1109</v>
      </c>
    </row>
    <row r="61" spans="1:11" x14ac:dyDescent="0.25">
      <c r="A61" s="161">
        <v>18</v>
      </c>
      <c r="B61" s="161" t="s">
        <v>1110</v>
      </c>
      <c r="C61" s="161" t="s">
        <v>408</v>
      </c>
      <c r="D61" s="161" t="s">
        <v>1111</v>
      </c>
      <c r="E61" s="161" t="s">
        <v>912</v>
      </c>
      <c r="F61" s="161" t="s">
        <v>1112</v>
      </c>
      <c r="G61" s="161" t="s">
        <v>1136</v>
      </c>
      <c r="H61" s="161" t="s">
        <v>1013</v>
      </c>
      <c r="I61" s="161" t="s">
        <v>1113</v>
      </c>
      <c r="J61" s="161" t="s">
        <v>960</v>
      </c>
      <c r="K61" s="161" t="s">
        <v>1114</v>
      </c>
    </row>
    <row r="62" spans="1:11" x14ac:dyDescent="0.25">
      <c r="A62" s="161">
        <v>19</v>
      </c>
      <c r="B62" s="161" t="s">
        <v>1115</v>
      </c>
      <c r="C62" s="161" t="s">
        <v>1116</v>
      </c>
      <c r="D62" s="161" t="s">
        <v>1117</v>
      </c>
      <c r="E62" s="161" t="s">
        <v>1</v>
      </c>
      <c r="F62" s="161" t="s">
        <v>1118</v>
      </c>
      <c r="G62" s="161" t="s">
        <v>1136</v>
      </c>
      <c r="H62" s="161" t="s">
        <v>1013</v>
      </c>
      <c r="I62" s="161" t="s">
        <v>1119</v>
      </c>
      <c r="J62" s="161" t="s">
        <v>960</v>
      </c>
      <c r="K62" s="161" t="s">
        <v>1120</v>
      </c>
    </row>
    <row r="63" spans="1:11" x14ac:dyDescent="0.25">
      <c r="A63" s="161">
        <v>20</v>
      </c>
      <c r="B63" s="161" t="s">
        <v>803</v>
      </c>
      <c r="C63" s="161" t="s">
        <v>804</v>
      </c>
      <c r="D63" s="161" t="s">
        <v>17</v>
      </c>
      <c r="E63" s="161" t="s">
        <v>7</v>
      </c>
      <c r="F63" s="161" t="s">
        <v>1121</v>
      </c>
      <c r="G63" s="161" t="s">
        <v>1136</v>
      </c>
      <c r="H63" s="161" t="s">
        <v>1013</v>
      </c>
      <c r="I63" s="161" t="s">
        <v>1122</v>
      </c>
      <c r="J63" s="161" t="s">
        <v>960</v>
      </c>
      <c r="K63" s="161" t="s">
        <v>1123</v>
      </c>
    </row>
    <row r="64" spans="1:11" x14ac:dyDescent="0.25">
      <c r="A64" s="161">
        <v>28</v>
      </c>
      <c r="B64" s="161" t="s">
        <v>803</v>
      </c>
      <c r="C64" s="161" t="s">
        <v>804</v>
      </c>
      <c r="D64" s="161" t="s">
        <v>17</v>
      </c>
      <c r="E64" s="161" t="s">
        <v>7</v>
      </c>
      <c r="F64" s="161" t="s">
        <v>805</v>
      </c>
      <c r="G64" s="161" t="s">
        <v>1136</v>
      </c>
      <c r="H64" s="161" t="s">
        <v>5</v>
      </c>
      <c r="I64" s="161" t="s">
        <v>806</v>
      </c>
      <c r="J64" s="161" t="s">
        <v>6</v>
      </c>
      <c r="K64" s="161" t="s">
        <v>996</v>
      </c>
    </row>
    <row r="65" spans="1:11" x14ac:dyDescent="0.25">
      <c r="A65" s="161">
        <v>47</v>
      </c>
      <c r="B65" s="161" t="s">
        <v>15</v>
      </c>
      <c r="C65" s="161" t="s">
        <v>16</v>
      </c>
      <c r="D65" s="161" t="s">
        <v>17</v>
      </c>
      <c r="E65" s="161" t="s">
        <v>7</v>
      </c>
      <c r="F65" s="161" t="s">
        <v>18</v>
      </c>
      <c r="G65" s="161" t="s">
        <v>1136</v>
      </c>
      <c r="H65" s="161" t="s">
        <v>5</v>
      </c>
      <c r="I65" s="161" t="s">
        <v>19</v>
      </c>
      <c r="J65" s="161" t="s">
        <v>6</v>
      </c>
      <c r="K65" s="161" t="s">
        <v>685</v>
      </c>
    </row>
    <row r="66" spans="1:11" x14ac:dyDescent="0.25">
      <c r="A66" s="161">
        <v>62</v>
      </c>
      <c r="B66" s="161" t="s">
        <v>50</v>
      </c>
      <c r="C66" s="161" t="s">
        <v>51</v>
      </c>
      <c r="D66" s="161" t="s">
        <v>52</v>
      </c>
      <c r="E66" s="161" t="s">
        <v>43</v>
      </c>
      <c r="F66" s="161" t="s">
        <v>94</v>
      </c>
      <c r="G66" s="161" t="s">
        <v>1136</v>
      </c>
      <c r="H66" s="161" t="s">
        <v>5</v>
      </c>
      <c r="I66" s="161" t="s">
        <v>95</v>
      </c>
      <c r="J66" s="161" t="s">
        <v>6</v>
      </c>
      <c r="K66" s="161" t="s">
        <v>724</v>
      </c>
    </row>
    <row r="67" spans="1:11" x14ac:dyDescent="0.25">
      <c r="A67" s="161">
        <v>66</v>
      </c>
      <c r="B67" s="161" t="s">
        <v>101</v>
      </c>
      <c r="C67" s="161" t="s">
        <v>102</v>
      </c>
      <c r="D67" s="161" t="s">
        <v>103</v>
      </c>
      <c r="E67" s="161" t="s">
        <v>43</v>
      </c>
      <c r="F67" s="161" t="s">
        <v>169</v>
      </c>
      <c r="G67" s="161" t="s">
        <v>1136</v>
      </c>
      <c r="H67" s="161" t="s">
        <v>8</v>
      </c>
      <c r="I67" s="161" t="s">
        <v>170</v>
      </c>
      <c r="J67" s="161" t="s">
        <v>9</v>
      </c>
      <c r="K67" s="161" t="s">
        <v>735</v>
      </c>
    </row>
    <row r="68" spans="1:11" x14ac:dyDescent="0.25">
      <c r="A68" s="161">
        <v>70</v>
      </c>
      <c r="B68" s="161" t="s">
        <v>179</v>
      </c>
      <c r="C68" s="161" t="s">
        <v>180</v>
      </c>
      <c r="D68" s="161" t="s">
        <v>181</v>
      </c>
      <c r="E68" s="161" t="s">
        <v>43</v>
      </c>
      <c r="F68" s="161" t="s">
        <v>182</v>
      </c>
      <c r="G68" s="161" t="s">
        <v>1136</v>
      </c>
      <c r="H68" s="161" t="s">
        <v>8</v>
      </c>
      <c r="I68" s="161" t="s">
        <v>183</v>
      </c>
      <c r="J68" s="161" t="s">
        <v>9</v>
      </c>
      <c r="K68" s="161" t="s">
        <v>738</v>
      </c>
    </row>
    <row r="69" spans="1:11" x14ac:dyDescent="0.25">
      <c r="A69" s="161">
        <v>1</v>
      </c>
      <c r="B69" s="161" t="s">
        <v>174</v>
      </c>
      <c r="C69" s="161" t="s">
        <v>175</v>
      </c>
      <c r="D69" s="161" t="s">
        <v>0</v>
      </c>
      <c r="E69" s="161" t="s">
        <v>1</v>
      </c>
      <c r="F69" s="161" t="s">
        <v>1232</v>
      </c>
      <c r="G69" s="161" t="s">
        <v>1257</v>
      </c>
      <c r="H69" s="161" t="s">
        <v>1013</v>
      </c>
      <c r="I69" s="161" t="s">
        <v>1234</v>
      </c>
      <c r="J69" s="161" t="s">
        <v>960</v>
      </c>
      <c r="K69" s="161" t="s">
        <v>1457</v>
      </c>
    </row>
    <row r="70" spans="1:11" x14ac:dyDescent="0.25">
      <c r="A70" s="161">
        <v>5</v>
      </c>
      <c r="B70" s="161" t="s">
        <v>366</v>
      </c>
      <c r="C70" s="161" t="s">
        <v>367</v>
      </c>
      <c r="D70" s="161" t="s">
        <v>368</v>
      </c>
      <c r="E70" s="161" t="s">
        <v>43</v>
      </c>
      <c r="F70" s="161" t="s">
        <v>1100</v>
      </c>
      <c r="G70" s="161" t="s">
        <v>1257</v>
      </c>
      <c r="H70" s="161" t="s">
        <v>1013</v>
      </c>
      <c r="I70" s="161" t="s">
        <v>1101</v>
      </c>
      <c r="J70" s="161" t="s">
        <v>960</v>
      </c>
      <c r="K70" s="161" t="s">
        <v>1258</v>
      </c>
    </row>
    <row r="71" spans="1:11" x14ac:dyDescent="0.25">
      <c r="A71" s="161">
        <v>6</v>
      </c>
      <c r="B71" s="161" t="s">
        <v>1215</v>
      </c>
      <c r="C71" s="161" t="s">
        <v>1216</v>
      </c>
      <c r="D71" s="161" t="s">
        <v>0</v>
      </c>
      <c r="E71" s="161" t="s">
        <v>1</v>
      </c>
      <c r="F71" s="161" t="s">
        <v>1218</v>
      </c>
      <c r="G71" s="161" t="s">
        <v>1257</v>
      </c>
      <c r="H71" s="161" t="s">
        <v>1013</v>
      </c>
      <c r="I71" s="161" t="s">
        <v>1219</v>
      </c>
      <c r="J71" s="161" t="s">
        <v>960</v>
      </c>
      <c r="K71" s="161" t="s">
        <v>1242</v>
      </c>
    </row>
    <row r="72" spans="1:11" x14ac:dyDescent="0.25">
      <c r="A72" s="161">
        <v>8</v>
      </c>
      <c r="B72" s="161" t="s">
        <v>1194</v>
      </c>
      <c r="C72" s="161" t="s">
        <v>1195</v>
      </c>
      <c r="D72" s="161" t="s">
        <v>1196</v>
      </c>
      <c r="E72" s="161" t="s">
        <v>28</v>
      </c>
      <c r="F72" s="161" t="s">
        <v>1197</v>
      </c>
      <c r="G72" s="161" t="s">
        <v>1257</v>
      </c>
      <c r="H72" s="161" t="s">
        <v>1013</v>
      </c>
      <c r="I72" s="161" t="s">
        <v>1198</v>
      </c>
      <c r="J72" s="161" t="s">
        <v>960</v>
      </c>
      <c r="K72" s="161" t="s">
        <v>1214</v>
      </c>
    </row>
    <row r="73" spans="1:11" x14ac:dyDescent="0.25">
      <c r="A73" s="161">
        <v>4</v>
      </c>
      <c r="B73" s="161" t="s">
        <v>366</v>
      </c>
      <c r="C73" s="161" t="s">
        <v>367</v>
      </c>
      <c r="D73" s="161" t="s">
        <v>368</v>
      </c>
      <c r="E73" s="161" t="s">
        <v>43</v>
      </c>
      <c r="F73" s="161" t="s">
        <v>395</v>
      </c>
      <c r="G73" s="161" t="s">
        <v>1257</v>
      </c>
      <c r="H73" s="161" t="s">
        <v>5</v>
      </c>
      <c r="I73" s="161" t="s">
        <v>396</v>
      </c>
      <c r="J73" s="161" t="s">
        <v>6</v>
      </c>
      <c r="K73" s="161" t="s">
        <v>1241</v>
      </c>
    </row>
    <row r="74" spans="1:11" x14ac:dyDescent="0.25">
      <c r="A74" s="161">
        <v>56</v>
      </c>
      <c r="B74" s="161" t="s">
        <v>443</v>
      </c>
      <c r="C74" s="161" t="s">
        <v>444</v>
      </c>
      <c r="D74" s="161" t="s">
        <v>0</v>
      </c>
      <c r="E74" s="161" t="s">
        <v>1</v>
      </c>
      <c r="F74" s="161" t="s">
        <v>445</v>
      </c>
      <c r="G74" s="161" t="s">
        <v>1257</v>
      </c>
      <c r="H74" s="161" t="s">
        <v>5</v>
      </c>
      <c r="I74" s="161" t="s">
        <v>446</v>
      </c>
      <c r="J74" s="161" t="s">
        <v>6</v>
      </c>
      <c r="K74" s="161" t="s">
        <v>708</v>
      </c>
    </row>
    <row r="75" spans="1:11" x14ac:dyDescent="0.25">
      <c r="A75" s="161">
        <v>60</v>
      </c>
      <c r="B75" s="161" t="s">
        <v>54</v>
      </c>
      <c r="C75" s="161" t="s">
        <v>55</v>
      </c>
      <c r="D75" s="161" t="s">
        <v>0</v>
      </c>
      <c r="E75" s="161" t="s">
        <v>1</v>
      </c>
      <c r="F75" s="161" t="s">
        <v>56</v>
      </c>
      <c r="G75" s="161" t="s">
        <v>1257</v>
      </c>
      <c r="H75" s="161" t="s">
        <v>5</v>
      </c>
      <c r="I75" s="161" t="s">
        <v>57</v>
      </c>
      <c r="J75" s="161" t="s">
        <v>6</v>
      </c>
      <c r="K75" s="161" t="s">
        <v>717</v>
      </c>
    </row>
    <row r="76" spans="1:11" x14ac:dyDescent="0.25">
      <c r="A76" s="161">
        <v>61</v>
      </c>
      <c r="B76" s="161" t="s">
        <v>467</v>
      </c>
      <c r="C76" s="161" t="s">
        <v>468</v>
      </c>
      <c r="D76" s="161" t="s">
        <v>0</v>
      </c>
      <c r="E76" s="161" t="s">
        <v>1</v>
      </c>
      <c r="F76" s="161" t="s">
        <v>469</v>
      </c>
      <c r="G76" s="161" t="s">
        <v>1257</v>
      </c>
      <c r="H76" s="161" t="s">
        <v>5</v>
      </c>
      <c r="I76" s="161" t="s">
        <v>470</v>
      </c>
      <c r="J76" s="161" t="s">
        <v>6</v>
      </c>
      <c r="K76" s="161" t="s">
        <v>720</v>
      </c>
    </row>
    <row r="77" spans="1:11" x14ac:dyDescent="0.25">
      <c r="A77" s="161">
        <v>65</v>
      </c>
      <c r="B77" s="161" t="s">
        <v>797</v>
      </c>
      <c r="C77" s="161" t="s">
        <v>798</v>
      </c>
      <c r="D77" s="161" t="s">
        <v>799</v>
      </c>
      <c r="E77" s="161" t="s">
        <v>1</v>
      </c>
      <c r="F77" s="161" t="s">
        <v>800</v>
      </c>
      <c r="G77" s="161" t="s">
        <v>1257</v>
      </c>
      <c r="H77" s="161" t="s">
        <v>8</v>
      </c>
      <c r="I77" s="161" t="s">
        <v>801</v>
      </c>
      <c r="J77" s="161" t="s">
        <v>9</v>
      </c>
      <c r="K77" s="161" t="s">
        <v>802</v>
      </c>
    </row>
    <row r="78" spans="1:11" x14ac:dyDescent="0.25">
      <c r="A78" s="161">
        <v>68</v>
      </c>
      <c r="B78" s="161" t="s">
        <v>174</v>
      </c>
      <c r="C78" s="161" t="s">
        <v>175</v>
      </c>
      <c r="D78" s="161" t="s">
        <v>0</v>
      </c>
      <c r="E78" s="161" t="s">
        <v>1</v>
      </c>
      <c r="F78" s="161" t="s">
        <v>176</v>
      </c>
      <c r="G78" s="161" t="s">
        <v>1257</v>
      </c>
      <c r="H78" s="161" t="s">
        <v>8</v>
      </c>
      <c r="I78" s="161" t="s">
        <v>177</v>
      </c>
      <c r="J78" s="161" t="s">
        <v>9</v>
      </c>
      <c r="K78" s="161" t="s">
        <v>736</v>
      </c>
    </row>
  </sheetData>
  <sortState ref="A2:K78">
    <sortCondition ref="G2:G78"/>
    <sortCondition ref="H2:H7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I17" sqref="I17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2" t="s">
        <v>623</v>
      </c>
      <c r="C2" s="152" t="s">
        <v>624</v>
      </c>
      <c r="D2" s="152" t="s">
        <v>625</v>
      </c>
      <c r="E2" s="152" t="s">
        <v>48</v>
      </c>
      <c r="F2" s="152" t="s">
        <v>626</v>
      </c>
      <c r="G2" s="152" t="s">
        <v>666</v>
      </c>
      <c r="H2" s="152" t="s">
        <v>294</v>
      </c>
      <c r="I2" s="152" t="s">
        <v>627</v>
      </c>
      <c r="J2" s="152" t="s">
        <v>289</v>
      </c>
      <c r="K2" s="152" t="s">
        <v>1221</v>
      </c>
    </row>
    <row r="3" spans="1:11" x14ac:dyDescent="0.25">
      <c r="A3">
        <v>55</v>
      </c>
      <c r="B3" s="152" t="s">
        <v>377</v>
      </c>
      <c r="C3" s="152" t="s">
        <v>378</v>
      </c>
      <c r="D3" s="152" t="s">
        <v>256</v>
      </c>
      <c r="E3" s="152" t="s">
        <v>1</v>
      </c>
      <c r="F3" s="152" t="s">
        <v>379</v>
      </c>
      <c r="G3" s="152" t="s">
        <v>666</v>
      </c>
      <c r="H3" s="152" t="s">
        <v>294</v>
      </c>
      <c r="I3" s="152" t="s">
        <v>380</v>
      </c>
      <c r="J3" s="152" t="s">
        <v>289</v>
      </c>
      <c r="K3" s="152" t="s">
        <v>695</v>
      </c>
    </row>
    <row r="4" spans="1:11" x14ac:dyDescent="0.25">
      <c r="A4" s="152">
        <v>52</v>
      </c>
      <c r="B4" s="152" t="s">
        <v>333</v>
      </c>
      <c r="C4" s="152" t="s">
        <v>334</v>
      </c>
      <c r="D4" s="152" t="s">
        <v>335</v>
      </c>
      <c r="E4" s="152" t="s">
        <v>48</v>
      </c>
      <c r="F4" s="152" t="s">
        <v>336</v>
      </c>
      <c r="G4" s="152" t="s">
        <v>666</v>
      </c>
      <c r="H4" s="152" t="s">
        <v>287</v>
      </c>
      <c r="I4" s="152" t="s">
        <v>337</v>
      </c>
      <c r="J4" s="152" t="s">
        <v>289</v>
      </c>
      <c r="K4" s="152" t="s">
        <v>686</v>
      </c>
    </row>
    <row r="5" spans="1:11" x14ac:dyDescent="0.25">
      <c r="A5" s="152">
        <v>36</v>
      </c>
      <c r="B5" s="152" t="s">
        <v>567</v>
      </c>
      <c r="C5" s="152" t="s">
        <v>561</v>
      </c>
      <c r="D5" s="152" t="s">
        <v>0</v>
      </c>
      <c r="E5" s="152" t="s">
        <v>1</v>
      </c>
      <c r="F5" s="152" t="s">
        <v>61</v>
      </c>
      <c r="G5" s="152" t="s">
        <v>666</v>
      </c>
      <c r="H5" s="152" t="s">
        <v>3</v>
      </c>
      <c r="I5" s="152" t="s">
        <v>62</v>
      </c>
      <c r="J5" s="152" t="s">
        <v>53</v>
      </c>
      <c r="K5" s="152" t="s">
        <v>919</v>
      </c>
    </row>
    <row r="6" spans="1:11" x14ac:dyDescent="0.25">
      <c r="A6" s="152">
        <v>80</v>
      </c>
      <c r="B6" s="152" t="s">
        <v>232</v>
      </c>
      <c r="C6" s="152" t="s">
        <v>233</v>
      </c>
      <c r="D6" s="152" t="s">
        <v>234</v>
      </c>
      <c r="E6" s="152" t="s">
        <v>1</v>
      </c>
      <c r="F6" s="152" t="s">
        <v>235</v>
      </c>
      <c r="G6" s="152" t="s">
        <v>666</v>
      </c>
      <c r="H6" s="152" t="s">
        <v>3</v>
      </c>
      <c r="I6" s="152" t="s">
        <v>236</v>
      </c>
      <c r="J6" s="152" t="s">
        <v>53</v>
      </c>
      <c r="K6" s="152" t="s">
        <v>750</v>
      </c>
    </row>
    <row r="7" spans="1:11" x14ac:dyDescent="0.25">
      <c r="A7" s="152">
        <v>26</v>
      </c>
      <c r="B7" s="152" t="s">
        <v>71</v>
      </c>
      <c r="C7" s="152" t="s">
        <v>72</v>
      </c>
      <c r="D7" s="152" t="s">
        <v>73</v>
      </c>
      <c r="E7" s="152" t="s">
        <v>28</v>
      </c>
      <c r="F7" s="152" t="s">
        <v>74</v>
      </c>
      <c r="G7" s="152" t="s">
        <v>1019</v>
      </c>
      <c r="H7" s="152" t="s">
        <v>30</v>
      </c>
      <c r="I7" s="152" t="s">
        <v>75</v>
      </c>
      <c r="J7" s="152" t="s">
        <v>32</v>
      </c>
      <c r="K7" s="152" t="s">
        <v>1058</v>
      </c>
    </row>
    <row r="8" spans="1:11" x14ac:dyDescent="0.25">
      <c r="A8" s="152">
        <v>33</v>
      </c>
      <c r="B8" s="152" t="s">
        <v>64</v>
      </c>
      <c r="C8" s="152" t="s">
        <v>65</v>
      </c>
      <c r="D8" s="152" t="s">
        <v>66</v>
      </c>
      <c r="E8" s="152" t="s">
        <v>1</v>
      </c>
      <c r="F8" s="152" t="s">
        <v>67</v>
      </c>
      <c r="G8" s="152" t="s">
        <v>1019</v>
      </c>
      <c r="H8" s="152" t="s">
        <v>30</v>
      </c>
      <c r="I8" s="152" t="s">
        <v>68</v>
      </c>
      <c r="J8" s="152" t="s">
        <v>32</v>
      </c>
      <c r="K8" s="152" t="s">
        <v>959</v>
      </c>
    </row>
    <row r="9" spans="1:11" x14ac:dyDescent="0.25">
      <c r="A9" s="152">
        <v>61</v>
      </c>
      <c r="B9" s="152" t="s">
        <v>460</v>
      </c>
      <c r="C9" s="152" t="s">
        <v>461</v>
      </c>
      <c r="D9" s="152" t="s">
        <v>462</v>
      </c>
      <c r="E9" s="152" t="s">
        <v>1</v>
      </c>
      <c r="F9" s="152" t="s">
        <v>463</v>
      </c>
      <c r="G9" s="152" t="s">
        <v>1019</v>
      </c>
      <c r="H9" s="152" t="s">
        <v>30</v>
      </c>
      <c r="I9" s="152" t="s">
        <v>464</v>
      </c>
      <c r="J9" s="152" t="s">
        <v>32</v>
      </c>
      <c r="K9" s="152" t="s">
        <v>711</v>
      </c>
    </row>
    <row r="10" spans="1:11" x14ac:dyDescent="0.25">
      <c r="A10" s="152">
        <v>62</v>
      </c>
      <c r="B10" s="152" t="s">
        <v>165</v>
      </c>
      <c r="C10" s="152" t="s">
        <v>166</v>
      </c>
      <c r="D10" s="152" t="s">
        <v>27</v>
      </c>
      <c r="E10" s="152" t="s">
        <v>28</v>
      </c>
      <c r="F10" s="152" t="s">
        <v>167</v>
      </c>
      <c r="G10" s="152" t="s">
        <v>1019</v>
      </c>
      <c r="H10" s="152" t="s">
        <v>30</v>
      </c>
      <c r="I10" s="152" t="s">
        <v>168</v>
      </c>
      <c r="J10" s="152" t="s">
        <v>32</v>
      </c>
      <c r="K10" s="152" t="s">
        <v>712</v>
      </c>
    </row>
    <row r="11" spans="1:11" x14ac:dyDescent="0.25">
      <c r="A11" s="152">
        <v>63</v>
      </c>
      <c r="B11" s="152" t="s">
        <v>25</v>
      </c>
      <c r="C11" s="152" t="s">
        <v>26</v>
      </c>
      <c r="D11" s="152" t="s">
        <v>27</v>
      </c>
      <c r="E11" s="152" t="s">
        <v>28</v>
      </c>
      <c r="F11" s="152" t="s">
        <v>29</v>
      </c>
      <c r="G11" s="152" t="s">
        <v>1019</v>
      </c>
      <c r="H11" s="152" t="s">
        <v>30</v>
      </c>
      <c r="I11" s="152" t="s">
        <v>31</v>
      </c>
      <c r="J11" s="152" t="s">
        <v>32</v>
      </c>
      <c r="K11" s="152" t="s">
        <v>714</v>
      </c>
    </row>
    <row r="12" spans="1:11" x14ac:dyDescent="0.25">
      <c r="A12" s="152">
        <v>75</v>
      </c>
      <c r="B12" s="152" t="s">
        <v>467</v>
      </c>
      <c r="C12" s="152" t="s">
        <v>468</v>
      </c>
      <c r="D12" s="152" t="s">
        <v>0</v>
      </c>
      <c r="E12" s="152" t="s">
        <v>1</v>
      </c>
      <c r="F12" s="152" t="s">
        <v>477</v>
      </c>
      <c r="G12" s="152" t="s">
        <v>1019</v>
      </c>
      <c r="H12" s="152" t="s">
        <v>30</v>
      </c>
      <c r="I12" s="152" t="s">
        <v>478</v>
      </c>
      <c r="J12" s="152" t="s">
        <v>32</v>
      </c>
      <c r="K12" s="152" t="s">
        <v>740</v>
      </c>
    </row>
    <row r="13" spans="1:11" x14ac:dyDescent="0.25">
      <c r="A13" s="152">
        <v>3</v>
      </c>
      <c r="B13" s="152" t="s">
        <v>366</v>
      </c>
      <c r="C13" s="152" t="s">
        <v>367</v>
      </c>
      <c r="D13" s="152" t="s">
        <v>368</v>
      </c>
      <c r="E13" s="152" t="s">
        <v>43</v>
      </c>
      <c r="F13" s="152" t="s">
        <v>369</v>
      </c>
      <c r="G13" s="152" t="s">
        <v>1019</v>
      </c>
      <c r="H13" s="152" t="s">
        <v>294</v>
      </c>
      <c r="I13" s="152" t="s">
        <v>370</v>
      </c>
      <c r="J13" s="152" t="s">
        <v>289</v>
      </c>
      <c r="K13" s="152" t="s">
        <v>1240</v>
      </c>
    </row>
    <row r="14" spans="1:11" x14ac:dyDescent="0.25">
      <c r="A14" s="152">
        <v>37</v>
      </c>
      <c r="B14" s="152" t="s">
        <v>49</v>
      </c>
      <c r="C14" s="152" t="s">
        <v>97</v>
      </c>
      <c r="D14" s="152" t="s">
        <v>66</v>
      </c>
      <c r="E14" s="152" t="s">
        <v>1</v>
      </c>
      <c r="F14" s="152" t="s">
        <v>391</v>
      </c>
      <c r="G14" s="152" t="s">
        <v>1019</v>
      </c>
      <c r="H14" s="152" t="s">
        <v>294</v>
      </c>
      <c r="I14" s="152" t="s">
        <v>392</v>
      </c>
      <c r="J14" s="152" t="s">
        <v>289</v>
      </c>
      <c r="K14" s="152" t="s">
        <v>921</v>
      </c>
    </row>
    <row r="15" spans="1:11" x14ac:dyDescent="0.25">
      <c r="A15" s="152">
        <v>39</v>
      </c>
      <c r="B15" s="152" t="s">
        <v>845</v>
      </c>
      <c r="C15" s="152" t="s">
        <v>846</v>
      </c>
      <c r="D15" s="152" t="s">
        <v>27</v>
      </c>
      <c r="E15" s="152" t="s">
        <v>28</v>
      </c>
      <c r="F15" s="152" t="s">
        <v>847</v>
      </c>
      <c r="G15" s="152" t="s">
        <v>1019</v>
      </c>
      <c r="H15" s="152" t="s">
        <v>294</v>
      </c>
      <c r="I15" s="152" t="s">
        <v>848</v>
      </c>
      <c r="J15" s="152" t="s">
        <v>289</v>
      </c>
      <c r="K15" s="152" t="s">
        <v>849</v>
      </c>
    </row>
    <row r="16" spans="1:11" x14ac:dyDescent="0.25">
      <c r="A16" s="152">
        <v>40</v>
      </c>
      <c r="B16" s="152" t="s">
        <v>651</v>
      </c>
      <c r="C16" s="152" t="s">
        <v>652</v>
      </c>
      <c r="D16" s="152" t="s">
        <v>653</v>
      </c>
      <c r="E16" s="152" t="s">
        <v>1</v>
      </c>
      <c r="F16" s="152" t="s">
        <v>654</v>
      </c>
      <c r="G16" s="152" t="s">
        <v>1019</v>
      </c>
      <c r="H16" s="152" t="s">
        <v>294</v>
      </c>
      <c r="I16" s="152" t="s">
        <v>655</v>
      </c>
      <c r="J16" s="152" t="s">
        <v>289</v>
      </c>
      <c r="K16" s="152" t="s">
        <v>656</v>
      </c>
    </row>
    <row r="17" spans="1:11" x14ac:dyDescent="0.25">
      <c r="A17" s="152">
        <v>42</v>
      </c>
      <c r="B17" s="152" t="s">
        <v>608</v>
      </c>
      <c r="C17" s="152" t="s">
        <v>378</v>
      </c>
      <c r="D17" s="152" t="s">
        <v>27</v>
      </c>
      <c r="E17" s="152" t="s">
        <v>28</v>
      </c>
      <c r="F17" s="152" t="s">
        <v>609</v>
      </c>
      <c r="G17" s="152" t="s">
        <v>1019</v>
      </c>
      <c r="H17" s="152" t="s">
        <v>294</v>
      </c>
      <c r="I17" s="152" t="s">
        <v>610</v>
      </c>
      <c r="J17" s="152" t="s">
        <v>289</v>
      </c>
      <c r="K17" s="152" t="s">
        <v>663</v>
      </c>
    </row>
    <row r="18" spans="1:11" x14ac:dyDescent="0.25">
      <c r="A18" s="152">
        <v>46</v>
      </c>
      <c r="B18" s="152"/>
      <c r="C18" s="152"/>
      <c r="D18" s="152"/>
      <c r="E18" s="152"/>
      <c r="F18" s="152" t="s">
        <v>540</v>
      </c>
      <c r="G18" s="152" t="s">
        <v>1019</v>
      </c>
      <c r="H18" s="152" t="s">
        <v>294</v>
      </c>
      <c r="I18" s="152" t="s">
        <v>541</v>
      </c>
      <c r="J18" s="152" t="s">
        <v>289</v>
      </c>
      <c r="K18" s="152" t="s">
        <v>677</v>
      </c>
    </row>
    <row r="19" spans="1:11" x14ac:dyDescent="0.25">
      <c r="A19" s="152">
        <v>47</v>
      </c>
      <c r="B19" s="152" t="s">
        <v>291</v>
      </c>
      <c r="C19" s="152" t="s">
        <v>292</v>
      </c>
      <c r="D19" s="152" t="s">
        <v>0</v>
      </c>
      <c r="E19" s="152" t="s">
        <v>1</v>
      </c>
      <c r="F19" s="152" t="s">
        <v>293</v>
      </c>
      <c r="G19" s="152" t="s">
        <v>1019</v>
      </c>
      <c r="H19" s="152" t="s">
        <v>294</v>
      </c>
      <c r="I19" s="152" t="s">
        <v>295</v>
      </c>
      <c r="J19" s="152" t="s">
        <v>289</v>
      </c>
      <c r="K19" s="152" t="s">
        <v>679</v>
      </c>
    </row>
    <row r="20" spans="1:11" x14ac:dyDescent="0.25">
      <c r="A20" s="152">
        <v>48</v>
      </c>
      <c r="B20" s="152" t="s">
        <v>297</v>
      </c>
      <c r="C20" s="152" t="s">
        <v>255</v>
      </c>
      <c r="D20" s="152" t="s">
        <v>0</v>
      </c>
      <c r="E20" s="152" t="s">
        <v>1</v>
      </c>
      <c r="F20" s="152" t="s">
        <v>298</v>
      </c>
      <c r="G20" s="152" t="s">
        <v>1019</v>
      </c>
      <c r="H20" s="152" t="s">
        <v>294</v>
      </c>
      <c r="I20" s="152" t="s">
        <v>299</v>
      </c>
      <c r="J20" s="152" t="s">
        <v>289</v>
      </c>
      <c r="K20" s="152" t="s">
        <v>680</v>
      </c>
    </row>
    <row r="21" spans="1:11" x14ac:dyDescent="0.25">
      <c r="A21" s="152">
        <v>49</v>
      </c>
      <c r="B21" s="152" t="s">
        <v>311</v>
      </c>
      <c r="C21" s="152" t="s">
        <v>312</v>
      </c>
      <c r="D21" s="152" t="s">
        <v>313</v>
      </c>
      <c r="E21" s="152" t="s">
        <v>43</v>
      </c>
      <c r="F21" s="152" t="s">
        <v>314</v>
      </c>
      <c r="G21" s="152" t="s">
        <v>1019</v>
      </c>
      <c r="H21" s="152" t="s">
        <v>294</v>
      </c>
      <c r="I21" s="152" t="s">
        <v>315</v>
      </c>
      <c r="J21" s="152" t="s">
        <v>289</v>
      </c>
      <c r="K21" s="152" t="s">
        <v>683</v>
      </c>
    </row>
    <row r="22" spans="1:11" x14ac:dyDescent="0.25">
      <c r="A22" s="152">
        <v>53</v>
      </c>
      <c r="B22" s="152" t="s">
        <v>355</v>
      </c>
      <c r="C22" s="152" t="s">
        <v>356</v>
      </c>
      <c r="D22" s="152" t="s">
        <v>0</v>
      </c>
      <c r="E22" s="152" t="s">
        <v>1</v>
      </c>
      <c r="F22" s="152" t="s">
        <v>357</v>
      </c>
      <c r="G22" s="152" t="s">
        <v>1019</v>
      </c>
      <c r="H22" s="152" t="s">
        <v>294</v>
      </c>
      <c r="I22" s="152" t="s">
        <v>358</v>
      </c>
      <c r="J22" s="152" t="s">
        <v>289</v>
      </c>
      <c r="K22" s="152" t="s">
        <v>690</v>
      </c>
    </row>
    <row r="23" spans="1:11" x14ac:dyDescent="0.25">
      <c r="A23" s="152">
        <v>57</v>
      </c>
      <c r="B23" s="152" t="s">
        <v>262</v>
      </c>
      <c r="C23" s="152" t="s">
        <v>399</v>
      </c>
      <c r="D23" s="152" t="s">
        <v>0</v>
      </c>
      <c r="E23" s="152" t="s">
        <v>1</v>
      </c>
      <c r="F23" s="152" t="s">
        <v>400</v>
      </c>
      <c r="G23" s="152" t="s">
        <v>1019</v>
      </c>
      <c r="H23" s="152" t="s">
        <v>294</v>
      </c>
      <c r="I23" s="152" t="s">
        <v>401</v>
      </c>
      <c r="J23" s="152" t="s">
        <v>289</v>
      </c>
      <c r="K23" s="152" t="s">
        <v>700</v>
      </c>
    </row>
    <row r="24" spans="1:11" x14ac:dyDescent="0.25">
      <c r="A24" s="152">
        <v>59</v>
      </c>
      <c r="B24" s="152" t="s">
        <v>431</v>
      </c>
      <c r="C24" s="152" t="s">
        <v>172</v>
      </c>
      <c r="D24" s="152" t="s">
        <v>432</v>
      </c>
      <c r="E24" s="152" t="s">
        <v>28</v>
      </c>
      <c r="F24" s="152" t="s">
        <v>433</v>
      </c>
      <c r="G24" s="152" t="s">
        <v>1019</v>
      </c>
      <c r="H24" s="152" t="s">
        <v>294</v>
      </c>
      <c r="I24" s="152" t="s">
        <v>434</v>
      </c>
      <c r="J24" s="152" t="s">
        <v>289</v>
      </c>
      <c r="K24" s="152" t="s">
        <v>704</v>
      </c>
    </row>
    <row r="25" spans="1:11" x14ac:dyDescent="0.25">
      <c r="A25" s="152">
        <v>35</v>
      </c>
      <c r="B25" s="152" t="s">
        <v>322</v>
      </c>
      <c r="C25" s="152" t="s">
        <v>323</v>
      </c>
      <c r="D25" s="152" t="s">
        <v>66</v>
      </c>
      <c r="E25" s="152" t="s">
        <v>1</v>
      </c>
      <c r="F25" s="152" t="s">
        <v>324</v>
      </c>
      <c r="G25" s="152" t="s">
        <v>1019</v>
      </c>
      <c r="H25" s="152" t="s">
        <v>287</v>
      </c>
      <c r="I25" s="152" t="s">
        <v>325</v>
      </c>
      <c r="J25" s="152" t="s">
        <v>289</v>
      </c>
      <c r="K25" s="152" t="s">
        <v>956</v>
      </c>
    </row>
    <row r="26" spans="1:11" x14ac:dyDescent="0.25">
      <c r="A26" s="152">
        <v>41</v>
      </c>
      <c r="B26" s="152" t="s">
        <v>425</v>
      </c>
      <c r="C26" s="152" t="s">
        <v>426</v>
      </c>
      <c r="D26" s="152" t="s">
        <v>427</v>
      </c>
      <c r="E26" s="152" t="s">
        <v>28</v>
      </c>
      <c r="F26" s="152" t="s">
        <v>428</v>
      </c>
      <c r="G26" s="152" t="s">
        <v>1019</v>
      </c>
      <c r="H26" s="152" t="s">
        <v>287</v>
      </c>
      <c r="I26" s="152" t="s">
        <v>429</v>
      </c>
      <c r="J26" s="152" t="s">
        <v>289</v>
      </c>
      <c r="K26" s="152" t="s">
        <v>659</v>
      </c>
    </row>
    <row r="27" spans="1:11" x14ac:dyDescent="0.25">
      <c r="A27" s="152">
        <v>43</v>
      </c>
      <c r="B27" s="152"/>
      <c r="C27" s="152"/>
      <c r="D27" s="152"/>
      <c r="E27" s="152"/>
      <c r="F27" s="152" t="s">
        <v>572</v>
      </c>
      <c r="G27" s="152" t="s">
        <v>1019</v>
      </c>
      <c r="H27" s="152" t="s">
        <v>287</v>
      </c>
      <c r="I27" s="152" t="s">
        <v>573</v>
      </c>
      <c r="J27" s="152" t="s">
        <v>289</v>
      </c>
      <c r="K27" s="152" t="s">
        <v>665</v>
      </c>
    </row>
    <row r="28" spans="1:11" x14ac:dyDescent="0.25">
      <c r="A28" s="152">
        <v>45</v>
      </c>
      <c r="B28" s="152" t="s">
        <v>566</v>
      </c>
      <c r="C28" s="152" t="s">
        <v>556</v>
      </c>
      <c r="D28" s="152" t="s">
        <v>0</v>
      </c>
      <c r="E28" s="152" t="s">
        <v>1</v>
      </c>
      <c r="F28" s="152" t="s">
        <v>557</v>
      </c>
      <c r="G28" s="152" t="s">
        <v>1019</v>
      </c>
      <c r="H28" s="152" t="s">
        <v>287</v>
      </c>
      <c r="I28" s="152" t="s">
        <v>558</v>
      </c>
      <c r="J28" s="152" t="s">
        <v>289</v>
      </c>
      <c r="K28" s="152" t="s">
        <v>673</v>
      </c>
    </row>
    <row r="29" spans="1:11" x14ac:dyDescent="0.25">
      <c r="A29" s="152">
        <v>50</v>
      </c>
      <c r="B29" s="152" t="s">
        <v>317</v>
      </c>
      <c r="C29" s="152" t="s">
        <v>279</v>
      </c>
      <c r="D29" s="152" t="s">
        <v>318</v>
      </c>
      <c r="E29" s="152" t="s">
        <v>28</v>
      </c>
      <c r="F29" s="152" t="s">
        <v>319</v>
      </c>
      <c r="G29" s="152" t="s">
        <v>1019</v>
      </c>
      <c r="H29" s="152" t="s">
        <v>287</v>
      </c>
      <c r="I29" s="152" t="s">
        <v>320</v>
      </c>
      <c r="J29" s="152" t="s">
        <v>289</v>
      </c>
      <c r="K29" s="152" t="s">
        <v>758</v>
      </c>
    </row>
    <row r="30" spans="1:11" x14ac:dyDescent="0.25">
      <c r="A30" s="152">
        <v>58</v>
      </c>
      <c r="B30" s="152" t="s">
        <v>403</v>
      </c>
      <c r="C30" s="152" t="s">
        <v>60</v>
      </c>
      <c r="D30" s="152" t="s">
        <v>27</v>
      </c>
      <c r="E30" s="152" t="s">
        <v>28</v>
      </c>
      <c r="F30" s="152" t="s">
        <v>404</v>
      </c>
      <c r="G30" s="152" t="s">
        <v>1019</v>
      </c>
      <c r="H30" s="152" t="s">
        <v>287</v>
      </c>
      <c r="I30" s="152" t="s">
        <v>405</v>
      </c>
      <c r="J30" s="152" t="s">
        <v>289</v>
      </c>
      <c r="K30" s="152" t="s">
        <v>701</v>
      </c>
    </row>
    <row r="31" spans="1:11" x14ac:dyDescent="0.25">
      <c r="A31" s="152">
        <v>9</v>
      </c>
      <c r="B31" s="152" t="s">
        <v>117</v>
      </c>
      <c r="C31" s="152" t="s">
        <v>1210</v>
      </c>
      <c r="D31" s="152" t="s">
        <v>648</v>
      </c>
      <c r="E31" s="152" t="s">
        <v>1</v>
      </c>
      <c r="F31" s="152" t="s">
        <v>1211</v>
      </c>
      <c r="G31" s="152" t="s">
        <v>1019</v>
      </c>
      <c r="H31" s="152" t="s">
        <v>3</v>
      </c>
      <c r="I31" s="152" t="s">
        <v>1212</v>
      </c>
      <c r="J31" s="152" t="s">
        <v>53</v>
      </c>
      <c r="K31" s="152" t="s">
        <v>1213</v>
      </c>
    </row>
    <row r="32" spans="1:11" x14ac:dyDescent="0.25">
      <c r="A32" s="152">
        <v>11</v>
      </c>
      <c r="B32" s="152" t="s">
        <v>116</v>
      </c>
      <c r="C32" s="152" t="s">
        <v>117</v>
      </c>
      <c r="D32" s="152" t="s">
        <v>648</v>
      </c>
      <c r="E32" s="152" t="s">
        <v>1</v>
      </c>
      <c r="F32" s="152" t="s">
        <v>118</v>
      </c>
      <c r="G32" s="152" t="s">
        <v>1019</v>
      </c>
      <c r="H32" s="152" t="s">
        <v>3</v>
      </c>
      <c r="I32" s="152" t="s">
        <v>119</v>
      </c>
      <c r="J32" s="152" t="s">
        <v>53</v>
      </c>
      <c r="K32" s="152" t="s">
        <v>1167</v>
      </c>
    </row>
    <row r="33" spans="1:11" x14ac:dyDescent="0.25">
      <c r="A33" s="152">
        <v>23</v>
      </c>
      <c r="B33" s="152" t="s">
        <v>50</v>
      </c>
      <c r="C33" s="152" t="s">
        <v>51</v>
      </c>
      <c r="D33" s="152" t="s">
        <v>52</v>
      </c>
      <c r="E33" s="152" t="s">
        <v>43</v>
      </c>
      <c r="F33" s="152" t="s">
        <v>246</v>
      </c>
      <c r="G33" s="152" t="s">
        <v>1019</v>
      </c>
      <c r="H33" s="152" t="s">
        <v>3</v>
      </c>
      <c r="I33" s="152" t="s">
        <v>247</v>
      </c>
      <c r="J33" s="152" t="s">
        <v>125</v>
      </c>
      <c r="K33" s="152" t="s">
        <v>1127</v>
      </c>
    </row>
    <row r="34" spans="1:11" x14ac:dyDescent="0.25">
      <c r="A34" s="152">
        <v>25</v>
      </c>
      <c r="B34" s="152" t="s">
        <v>262</v>
      </c>
      <c r="C34" s="152" t="s">
        <v>263</v>
      </c>
      <c r="D34" s="152" t="s">
        <v>264</v>
      </c>
      <c r="E34" s="152" t="s">
        <v>1</v>
      </c>
      <c r="F34" s="152" t="s">
        <v>265</v>
      </c>
      <c r="G34" s="152" t="s">
        <v>1019</v>
      </c>
      <c r="H34" s="152" t="s">
        <v>3</v>
      </c>
      <c r="I34" s="152" t="s">
        <v>266</v>
      </c>
      <c r="J34" s="152" t="s">
        <v>53</v>
      </c>
      <c r="K34" s="152" t="s">
        <v>1057</v>
      </c>
    </row>
    <row r="35" spans="1:11" x14ac:dyDescent="0.25">
      <c r="A35" s="152">
        <v>27</v>
      </c>
      <c r="B35" s="152" t="s">
        <v>273</v>
      </c>
      <c r="C35" s="152" t="s">
        <v>274</v>
      </c>
      <c r="D35" s="152" t="s">
        <v>0</v>
      </c>
      <c r="E35" s="152" t="s">
        <v>1</v>
      </c>
      <c r="F35" s="152" t="s">
        <v>275</v>
      </c>
      <c r="G35" s="152" t="s">
        <v>1019</v>
      </c>
      <c r="H35" s="152" t="s">
        <v>3</v>
      </c>
      <c r="I35" s="152" t="s">
        <v>276</v>
      </c>
      <c r="J35" s="152" t="s">
        <v>53</v>
      </c>
      <c r="K35" s="152" t="s">
        <v>1069</v>
      </c>
    </row>
    <row r="36" spans="1:11" x14ac:dyDescent="0.25">
      <c r="A36" s="152">
        <v>28</v>
      </c>
      <c r="B36" s="152" t="s">
        <v>102</v>
      </c>
      <c r="C36" s="152" t="s">
        <v>141</v>
      </c>
      <c r="D36" s="152" t="s">
        <v>42</v>
      </c>
      <c r="E36" s="152" t="s">
        <v>43</v>
      </c>
      <c r="F36" s="152" t="s">
        <v>142</v>
      </c>
      <c r="G36" s="152" t="s">
        <v>1019</v>
      </c>
      <c r="H36" s="152" t="s">
        <v>3</v>
      </c>
      <c r="I36" s="152" t="s">
        <v>143</v>
      </c>
      <c r="J36" s="152" t="s">
        <v>53</v>
      </c>
      <c r="K36" s="152" t="s">
        <v>1070</v>
      </c>
    </row>
    <row r="37" spans="1:11" x14ac:dyDescent="0.25">
      <c r="A37" s="152">
        <v>30</v>
      </c>
      <c r="B37" s="152" t="s">
        <v>145</v>
      </c>
      <c r="C37" s="152" t="s">
        <v>97</v>
      </c>
      <c r="D37" s="152" t="s">
        <v>1046</v>
      </c>
      <c r="E37" s="152" t="s">
        <v>1</v>
      </c>
      <c r="F37" s="152" t="s">
        <v>147</v>
      </c>
      <c r="G37" s="152" t="s">
        <v>1019</v>
      </c>
      <c r="H37" s="152" t="s">
        <v>3</v>
      </c>
      <c r="I37" s="152" t="s">
        <v>148</v>
      </c>
      <c r="J37" s="152" t="s">
        <v>53</v>
      </c>
      <c r="K37" s="152" t="s">
        <v>1047</v>
      </c>
    </row>
    <row r="38" spans="1:11" x14ac:dyDescent="0.25">
      <c r="A38" s="152">
        <v>32</v>
      </c>
      <c r="B38" s="152" t="s">
        <v>982</v>
      </c>
      <c r="C38" s="152" t="s">
        <v>292</v>
      </c>
      <c r="D38" s="152" t="s">
        <v>462</v>
      </c>
      <c r="E38" s="152" t="s">
        <v>1</v>
      </c>
      <c r="F38" s="152" t="s">
        <v>422</v>
      </c>
      <c r="G38" s="152" t="s">
        <v>1019</v>
      </c>
      <c r="H38" s="152" t="s">
        <v>3</v>
      </c>
      <c r="I38" s="152" t="s">
        <v>423</v>
      </c>
      <c r="J38" s="152" t="s">
        <v>2</v>
      </c>
      <c r="K38" s="152" t="s">
        <v>983</v>
      </c>
    </row>
    <row r="39" spans="1:11" x14ac:dyDescent="0.25">
      <c r="A39" s="152">
        <v>34</v>
      </c>
      <c r="B39" s="152" t="s">
        <v>242</v>
      </c>
      <c r="C39" s="152" t="s">
        <v>243</v>
      </c>
      <c r="D39" s="152" t="s">
        <v>957</v>
      </c>
      <c r="E39" s="152" t="s">
        <v>43</v>
      </c>
      <c r="F39" s="152" t="s">
        <v>244</v>
      </c>
      <c r="G39" s="152" t="s">
        <v>1019</v>
      </c>
      <c r="H39" s="152" t="s">
        <v>3</v>
      </c>
      <c r="I39" s="152" t="s">
        <v>245</v>
      </c>
      <c r="J39" s="152" t="s">
        <v>125</v>
      </c>
      <c r="K39" s="152" t="s">
        <v>958</v>
      </c>
    </row>
    <row r="40" spans="1:11" x14ac:dyDescent="0.25">
      <c r="A40" s="152">
        <v>38</v>
      </c>
      <c r="B40" s="152" t="s">
        <v>361</v>
      </c>
      <c r="C40" s="152" t="s">
        <v>362</v>
      </c>
      <c r="D40" s="152" t="s">
        <v>0</v>
      </c>
      <c r="E40" s="152" t="s">
        <v>1</v>
      </c>
      <c r="F40" s="152" t="s">
        <v>886</v>
      </c>
      <c r="G40" s="152" t="s">
        <v>1019</v>
      </c>
      <c r="H40" s="152" t="s">
        <v>3</v>
      </c>
      <c r="I40" s="152" t="s">
        <v>861</v>
      </c>
      <c r="J40" s="152" t="s">
        <v>516</v>
      </c>
      <c r="K40" s="152" t="s">
        <v>896</v>
      </c>
    </row>
    <row r="41" spans="1:11" x14ac:dyDescent="0.25">
      <c r="A41" s="152">
        <v>54</v>
      </c>
      <c r="B41" s="152" t="s">
        <v>238</v>
      </c>
      <c r="C41" s="152" t="s">
        <v>239</v>
      </c>
      <c r="D41" s="152" t="s">
        <v>0</v>
      </c>
      <c r="E41" s="152" t="s">
        <v>1</v>
      </c>
      <c r="F41" s="152" t="s">
        <v>240</v>
      </c>
      <c r="G41" s="152" t="s">
        <v>1019</v>
      </c>
      <c r="H41" s="152" t="s">
        <v>3</v>
      </c>
      <c r="I41" s="152" t="s">
        <v>241</v>
      </c>
      <c r="J41" s="152" t="s">
        <v>53</v>
      </c>
      <c r="K41" s="152" t="s">
        <v>691</v>
      </c>
    </row>
    <row r="42" spans="1:11" x14ac:dyDescent="0.25">
      <c r="A42" s="152">
        <v>56</v>
      </c>
      <c r="B42" s="152" t="s">
        <v>137</v>
      </c>
      <c r="C42" s="152" t="s">
        <v>138</v>
      </c>
      <c r="D42" s="152" t="s">
        <v>0</v>
      </c>
      <c r="E42" s="152" t="s">
        <v>1</v>
      </c>
      <c r="F42" s="152" t="s">
        <v>139</v>
      </c>
      <c r="G42" s="152" t="s">
        <v>1019</v>
      </c>
      <c r="H42" s="152" t="s">
        <v>3</v>
      </c>
      <c r="I42" s="152" t="s">
        <v>140</v>
      </c>
      <c r="J42" s="152" t="s">
        <v>53</v>
      </c>
      <c r="K42" s="152" t="s">
        <v>699</v>
      </c>
    </row>
    <row r="43" spans="1:11" x14ac:dyDescent="0.25">
      <c r="A43" s="152">
        <v>67</v>
      </c>
      <c r="B43" s="152" t="s">
        <v>110</v>
      </c>
      <c r="C43" s="152" t="s">
        <v>111</v>
      </c>
      <c r="D43" s="152" t="s">
        <v>112</v>
      </c>
      <c r="E43" s="152" t="s">
        <v>43</v>
      </c>
      <c r="F43" s="152" t="s">
        <v>113</v>
      </c>
      <c r="G43" s="152" t="s">
        <v>1019</v>
      </c>
      <c r="H43" s="152" t="s">
        <v>3</v>
      </c>
      <c r="I43" s="152" t="s">
        <v>114</v>
      </c>
      <c r="J43" s="152" t="s">
        <v>53</v>
      </c>
      <c r="K43" s="152" t="s">
        <v>727</v>
      </c>
    </row>
    <row r="44" spans="1:11" x14ac:dyDescent="0.25">
      <c r="A44" s="152">
        <v>68</v>
      </c>
      <c r="B44" s="152" t="s">
        <v>120</v>
      </c>
      <c r="C44" s="152" t="s">
        <v>121</v>
      </c>
      <c r="D44" s="152" t="s">
        <v>122</v>
      </c>
      <c r="E44" s="152" t="s">
        <v>43</v>
      </c>
      <c r="F44" s="152" t="s">
        <v>123</v>
      </c>
      <c r="G44" s="152" t="s">
        <v>1019</v>
      </c>
      <c r="H44" s="152" t="s">
        <v>3</v>
      </c>
      <c r="I44" s="152" t="s">
        <v>124</v>
      </c>
      <c r="J44" s="152" t="s">
        <v>125</v>
      </c>
      <c r="K44" s="152" t="s">
        <v>728</v>
      </c>
    </row>
    <row r="45" spans="1:11" x14ac:dyDescent="0.25">
      <c r="A45" s="152">
        <v>77</v>
      </c>
      <c r="B45" s="152" t="s">
        <v>206</v>
      </c>
      <c r="C45" s="152" t="s">
        <v>207</v>
      </c>
      <c r="D45" s="152" t="s">
        <v>173</v>
      </c>
      <c r="E45" s="152" t="s">
        <v>43</v>
      </c>
      <c r="F45" s="152" t="s">
        <v>208</v>
      </c>
      <c r="G45" s="152" t="s">
        <v>1019</v>
      </c>
      <c r="H45" s="152" t="s">
        <v>3</v>
      </c>
      <c r="I45" s="152" t="s">
        <v>209</v>
      </c>
      <c r="J45" s="152" t="s">
        <v>53</v>
      </c>
      <c r="K45" s="152" t="s">
        <v>745</v>
      </c>
    </row>
    <row r="46" spans="1:11" x14ac:dyDescent="0.25">
      <c r="A46" s="152">
        <v>78</v>
      </c>
      <c r="B46" s="152" t="s">
        <v>224</v>
      </c>
      <c r="C46" s="152" t="s">
        <v>225</v>
      </c>
      <c r="D46" s="152" t="s">
        <v>0</v>
      </c>
      <c r="E46" s="152" t="s">
        <v>1</v>
      </c>
      <c r="F46" s="152" t="s">
        <v>226</v>
      </c>
      <c r="G46" s="152" t="s">
        <v>1019</v>
      </c>
      <c r="H46" s="152" t="s">
        <v>3</v>
      </c>
      <c r="I46" s="152" t="s">
        <v>227</v>
      </c>
      <c r="J46" s="152" t="s">
        <v>53</v>
      </c>
      <c r="K46" s="152" t="s">
        <v>748</v>
      </c>
    </row>
    <row r="47" spans="1:11" x14ac:dyDescent="0.25">
      <c r="A47" s="152">
        <v>79</v>
      </c>
      <c r="B47" s="152" t="s">
        <v>54</v>
      </c>
      <c r="C47" s="152" t="s">
        <v>55</v>
      </c>
      <c r="D47" s="152" t="s">
        <v>0</v>
      </c>
      <c r="E47" s="152" t="s">
        <v>1</v>
      </c>
      <c r="F47" s="152" t="s">
        <v>229</v>
      </c>
      <c r="G47" s="152" t="s">
        <v>1019</v>
      </c>
      <c r="H47" s="152" t="s">
        <v>3</v>
      </c>
      <c r="I47" s="152" t="s">
        <v>230</v>
      </c>
      <c r="J47" s="152" t="s">
        <v>53</v>
      </c>
      <c r="K47" s="152" t="s">
        <v>749</v>
      </c>
    </row>
    <row r="48" spans="1:11" x14ac:dyDescent="0.25">
      <c r="A48" s="152">
        <v>81</v>
      </c>
      <c r="B48" s="152" t="s">
        <v>278</v>
      </c>
      <c r="C48" s="152" t="s">
        <v>279</v>
      </c>
      <c r="D48" s="152" t="s">
        <v>66</v>
      </c>
      <c r="E48" s="152" t="s">
        <v>1</v>
      </c>
      <c r="F48" s="152" t="s">
        <v>280</v>
      </c>
      <c r="G48" s="152" t="s">
        <v>1019</v>
      </c>
      <c r="H48" s="152" t="s">
        <v>3</v>
      </c>
      <c r="I48" s="152" t="s">
        <v>281</v>
      </c>
      <c r="J48" s="152" t="s">
        <v>53</v>
      </c>
      <c r="K48" s="152" t="s">
        <v>756</v>
      </c>
    </row>
    <row r="49" spans="1:11" x14ac:dyDescent="0.25">
      <c r="A49" s="152">
        <v>44</v>
      </c>
      <c r="B49" s="152" t="s">
        <v>590</v>
      </c>
      <c r="C49" s="152" t="s">
        <v>591</v>
      </c>
      <c r="D49" s="152" t="s">
        <v>592</v>
      </c>
      <c r="E49" s="152" t="s">
        <v>43</v>
      </c>
      <c r="F49" s="152" t="s">
        <v>593</v>
      </c>
      <c r="G49" s="152" t="s">
        <v>1131</v>
      </c>
      <c r="H49" s="152" t="s">
        <v>30</v>
      </c>
      <c r="I49" s="152" t="s">
        <v>594</v>
      </c>
      <c r="J49" s="152" t="s">
        <v>32</v>
      </c>
      <c r="K49" s="152" t="s">
        <v>669</v>
      </c>
    </row>
    <row r="50" spans="1:11" x14ac:dyDescent="0.25">
      <c r="A50" s="152">
        <v>24</v>
      </c>
      <c r="B50" s="152" t="s">
        <v>1072</v>
      </c>
      <c r="C50" s="152" t="s">
        <v>1073</v>
      </c>
      <c r="D50" s="152" t="s">
        <v>122</v>
      </c>
      <c r="E50" s="152" t="s">
        <v>43</v>
      </c>
      <c r="F50" s="152" t="s">
        <v>221</v>
      </c>
      <c r="G50" s="152" t="s">
        <v>1131</v>
      </c>
      <c r="H50" s="152" t="s">
        <v>3</v>
      </c>
      <c r="I50" s="152" t="s">
        <v>222</v>
      </c>
      <c r="J50" s="152" t="s">
        <v>53</v>
      </c>
      <c r="K50" s="152" t="s">
        <v>1074</v>
      </c>
    </row>
    <row r="51" spans="1:11" x14ac:dyDescent="0.25">
      <c r="A51" s="152">
        <v>29</v>
      </c>
      <c r="B51" s="152" t="s">
        <v>766</v>
      </c>
      <c r="C51" s="152" t="s">
        <v>767</v>
      </c>
      <c r="D51" s="152" t="s">
        <v>577</v>
      </c>
      <c r="E51" s="152" t="s">
        <v>7</v>
      </c>
      <c r="F51" s="152" t="s">
        <v>1040</v>
      </c>
      <c r="G51" s="152" t="s">
        <v>1050</v>
      </c>
      <c r="H51" s="152" t="s">
        <v>781</v>
      </c>
      <c r="I51" s="152" t="s">
        <v>1042</v>
      </c>
      <c r="J51" s="152" t="s">
        <v>1043</v>
      </c>
      <c r="K51" s="152" t="s">
        <v>1044</v>
      </c>
    </row>
    <row r="52" spans="1:11" x14ac:dyDescent="0.25">
      <c r="A52" s="152">
        <v>73</v>
      </c>
      <c r="B52" s="152" t="s">
        <v>174</v>
      </c>
      <c r="C52" s="152" t="s">
        <v>175</v>
      </c>
      <c r="D52" s="152" t="s">
        <v>0</v>
      </c>
      <c r="E52" s="152" t="s">
        <v>1</v>
      </c>
      <c r="F52" s="152" t="s">
        <v>472</v>
      </c>
      <c r="G52" s="152" t="s">
        <v>1050</v>
      </c>
      <c r="H52" s="152" t="s">
        <v>473</v>
      </c>
      <c r="I52" s="152" t="s">
        <v>474</v>
      </c>
      <c r="J52" s="152" t="s">
        <v>475</v>
      </c>
      <c r="K52" s="152" t="s">
        <v>737</v>
      </c>
    </row>
    <row r="53" spans="1:11" x14ac:dyDescent="0.25">
      <c r="A53" s="152">
        <v>76</v>
      </c>
      <c r="B53" s="152" t="s">
        <v>54</v>
      </c>
      <c r="C53" s="152" t="s">
        <v>55</v>
      </c>
      <c r="D53" s="152" t="s">
        <v>0</v>
      </c>
      <c r="E53" s="152" t="s">
        <v>1</v>
      </c>
      <c r="F53" s="152" t="s">
        <v>480</v>
      </c>
      <c r="G53" s="152" t="s">
        <v>1050</v>
      </c>
      <c r="H53" s="152" t="s">
        <v>473</v>
      </c>
      <c r="I53" s="152" t="s">
        <v>481</v>
      </c>
      <c r="J53" s="152" t="s">
        <v>475</v>
      </c>
      <c r="K53" s="152" t="s">
        <v>744</v>
      </c>
    </row>
    <row r="54" spans="1:11" s="57" customFormat="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2">
        <v>2</v>
      </c>
      <c r="B55" s="152" t="s">
        <v>1458</v>
      </c>
      <c r="C55" s="152" t="s">
        <v>1459</v>
      </c>
      <c r="D55" s="152" t="s">
        <v>42</v>
      </c>
      <c r="E55" s="152" t="s">
        <v>43</v>
      </c>
      <c r="F55" s="152" t="s">
        <v>1460</v>
      </c>
      <c r="G55" s="152" t="s">
        <v>1136</v>
      </c>
      <c r="H55" s="152" t="s">
        <v>1013</v>
      </c>
      <c r="I55" s="152" t="s">
        <v>1461</v>
      </c>
      <c r="J55" s="152" t="s">
        <v>960</v>
      </c>
      <c r="K55" s="152" t="s">
        <v>1462</v>
      </c>
    </row>
    <row r="56" spans="1:11" x14ac:dyDescent="0.25">
      <c r="A56" s="152">
        <v>10</v>
      </c>
      <c r="B56" s="152" t="s">
        <v>262</v>
      </c>
      <c r="C56" s="152" t="s">
        <v>399</v>
      </c>
      <c r="D56" s="152" t="s">
        <v>0</v>
      </c>
      <c r="E56" s="152" t="s">
        <v>1</v>
      </c>
      <c r="F56" s="152" t="s">
        <v>1103</v>
      </c>
      <c r="G56" s="152" t="s">
        <v>1136</v>
      </c>
      <c r="H56" s="152" t="s">
        <v>1013</v>
      </c>
      <c r="I56" s="152" t="s">
        <v>1104</v>
      </c>
      <c r="J56" s="152" t="s">
        <v>960</v>
      </c>
      <c r="K56" s="152" t="s">
        <v>1206</v>
      </c>
    </row>
    <row r="57" spans="1:11" x14ac:dyDescent="0.25">
      <c r="A57" s="152">
        <v>12</v>
      </c>
      <c r="B57" s="152" t="s">
        <v>196</v>
      </c>
      <c r="C57" s="152" t="s">
        <v>104</v>
      </c>
      <c r="D57" s="152" t="s">
        <v>197</v>
      </c>
      <c r="E57" s="152" t="s">
        <v>198</v>
      </c>
      <c r="F57" s="152" t="s">
        <v>1168</v>
      </c>
      <c r="G57" s="152" t="s">
        <v>1136</v>
      </c>
      <c r="H57" s="152" t="s">
        <v>1013</v>
      </c>
      <c r="I57" s="152" t="s">
        <v>1169</v>
      </c>
      <c r="J57" s="152" t="s">
        <v>960</v>
      </c>
      <c r="K57" s="152" t="s">
        <v>1170</v>
      </c>
    </row>
    <row r="58" spans="1:11" x14ac:dyDescent="0.25">
      <c r="A58" s="152">
        <v>13</v>
      </c>
      <c r="B58" s="152" t="s">
        <v>1181</v>
      </c>
      <c r="C58" s="152" t="s">
        <v>1182</v>
      </c>
      <c r="D58" s="152" t="s">
        <v>1183</v>
      </c>
      <c r="E58" s="152" t="s">
        <v>48</v>
      </c>
      <c r="F58" s="152" t="s">
        <v>1184</v>
      </c>
      <c r="G58" s="152" t="s">
        <v>1136</v>
      </c>
      <c r="H58" s="152" t="s">
        <v>1013</v>
      </c>
      <c r="I58" s="152" t="s">
        <v>1185</v>
      </c>
      <c r="J58" s="152" t="s">
        <v>960</v>
      </c>
      <c r="K58" s="152" t="s">
        <v>1186</v>
      </c>
    </row>
    <row r="59" spans="1:11" x14ac:dyDescent="0.25">
      <c r="A59" s="152">
        <v>14</v>
      </c>
      <c r="B59" s="152" t="s">
        <v>1187</v>
      </c>
      <c r="C59" s="152" t="s">
        <v>1188</v>
      </c>
      <c r="D59" s="152" t="s">
        <v>1189</v>
      </c>
      <c r="E59" s="152" t="s">
        <v>43</v>
      </c>
      <c r="F59" s="152" t="s">
        <v>1190</v>
      </c>
      <c r="G59" s="152" t="s">
        <v>1136</v>
      </c>
      <c r="H59" s="152" t="s">
        <v>1013</v>
      </c>
      <c r="I59" s="152" t="s">
        <v>1191</v>
      </c>
      <c r="J59" s="152" t="s">
        <v>960</v>
      </c>
      <c r="K59" s="152" t="s">
        <v>1192</v>
      </c>
    </row>
    <row r="60" spans="1:11" x14ac:dyDescent="0.25">
      <c r="A60" s="152">
        <v>15</v>
      </c>
      <c r="B60" s="152" t="s">
        <v>64</v>
      </c>
      <c r="C60" s="152" t="s">
        <v>65</v>
      </c>
      <c r="D60" s="152" t="s">
        <v>66</v>
      </c>
      <c r="E60" s="152" t="s">
        <v>1</v>
      </c>
      <c r="F60" s="152" t="s">
        <v>1133</v>
      </c>
      <c r="G60" s="152" t="s">
        <v>1136</v>
      </c>
      <c r="H60" s="152" t="s">
        <v>1013</v>
      </c>
      <c r="I60" s="152" t="s">
        <v>1134</v>
      </c>
      <c r="J60" s="152" t="s">
        <v>960</v>
      </c>
      <c r="K60" s="152" t="s">
        <v>1135</v>
      </c>
    </row>
    <row r="61" spans="1:11" x14ac:dyDescent="0.25">
      <c r="A61" s="152">
        <v>16</v>
      </c>
      <c r="B61" s="152" t="s">
        <v>262</v>
      </c>
      <c r="C61" s="152" t="s">
        <v>1141</v>
      </c>
      <c r="D61" s="152" t="s">
        <v>1142</v>
      </c>
      <c r="E61" s="152" t="s">
        <v>1</v>
      </c>
      <c r="F61" s="152" t="s">
        <v>1143</v>
      </c>
      <c r="G61" s="152" t="s">
        <v>1136</v>
      </c>
      <c r="H61" s="152" t="s">
        <v>1013</v>
      </c>
      <c r="I61" s="152" t="s">
        <v>1144</v>
      </c>
      <c r="J61" s="152" t="s">
        <v>960</v>
      </c>
      <c r="K61" s="152" t="s">
        <v>1145</v>
      </c>
    </row>
    <row r="62" spans="1:11" x14ac:dyDescent="0.25">
      <c r="A62" s="152">
        <v>17</v>
      </c>
      <c r="B62" s="152" t="s">
        <v>1146</v>
      </c>
      <c r="C62" s="152" t="s">
        <v>1147</v>
      </c>
      <c r="D62" s="152" t="s">
        <v>1142</v>
      </c>
      <c r="E62" s="152" t="s">
        <v>1</v>
      </c>
      <c r="F62" s="152" t="s">
        <v>1148</v>
      </c>
      <c r="G62" s="152" t="s">
        <v>1136</v>
      </c>
      <c r="H62" s="152" t="s">
        <v>1013</v>
      </c>
      <c r="I62" s="152" t="s">
        <v>1149</v>
      </c>
      <c r="J62" s="152" t="s">
        <v>960</v>
      </c>
      <c r="K62" s="152" t="s">
        <v>1150</v>
      </c>
    </row>
    <row r="63" spans="1:11" x14ac:dyDescent="0.25">
      <c r="A63" s="152">
        <v>18</v>
      </c>
      <c r="B63" s="152" t="s">
        <v>50</v>
      </c>
      <c r="C63" s="152" t="s">
        <v>51</v>
      </c>
      <c r="D63" s="152" t="s">
        <v>52</v>
      </c>
      <c r="E63" s="152" t="s">
        <v>43</v>
      </c>
      <c r="F63" s="152" t="s">
        <v>1085</v>
      </c>
      <c r="G63" s="152" t="s">
        <v>1136</v>
      </c>
      <c r="H63" s="152" t="s">
        <v>1013</v>
      </c>
      <c r="I63" s="152" t="s">
        <v>1086</v>
      </c>
      <c r="J63" s="152" t="s">
        <v>960</v>
      </c>
      <c r="K63" s="152" t="s">
        <v>1087</v>
      </c>
    </row>
    <row r="64" spans="1:11" x14ac:dyDescent="0.25">
      <c r="A64" s="152">
        <v>19</v>
      </c>
      <c r="B64" s="152" t="s">
        <v>196</v>
      </c>
      <c r="C64" s="152" t="s">
        <v>104</v>
      </c>
      <c r="D64" s="152" t="s">
        <v>197</v>
      </c>
      <c r="E64" s="152" t="s">
        <v>198</v>
      </c>
      <c r="F64" s="152" t="s">
        <v>1107</v>
      </c>
      <c r="G64" s="152" t="s">
        <v>1136</v>
      </c>
      <c r="H64" s="152" t="s">
        <v>1013</v>
      </c>
      <c r="I64" s="152" t="s">
        <v>1108</v>
      </c>
      <c r="J64" s="152" t="s">
        <v>960</v>
      </c>
      <c r="K64" s="152" t="s">
        <v>1109</v>
      </c>
    </row>
    <row r="65" spans="1:11" x14ac:dyDescent="0.25">
      <c r="A65" s="152">
        <v>20</v>
      </c>
      <c r="B65" s="152" t="s">
        <v>1110</v>
      </c>
      <c r="C65" s="152" t="s">
        <v>408</v>
      </c>
      <c r="D65" s="152" t="s">
        <v>1111</v>
      </c>
      <c r="E65" s="152" t="s">
        <v>912</v>
      </c>
      <c r="F65" s="152" t="s">
        <v>1112</v>
      </c>
      <c r="G65" s="152" t="s">
        <v>1136</v>
      </c>
      <c r="H65" s="152" t="s">
        <v>1013</v>
      </c>
      <c r="I65" s="152" t="s">
        <v>1113</v>
      </c>
      <c r="J65" s="152" t="s">
        <v>960</v>
      </c>
      <c r="K65" s="152" t="s">
        <v>1114</v>
      </c>
    </row>
    <row r="66" spans="1:11" x14ac:dyDescent="0.25">
      <c r="A66" s="152">
        <v>21</v>
      </c>
      <c r="B66" s="152" t="s">
        <v>1115</v>
      </c>
      <c r="C66" s="152" t="s">
        <v>1116</v>
      </c>
      <c r="D66" s="152" t="s">
        <v>1117</v>
      </c>
      <c r="E66" s="152" t="s">
        <v>1</v>
      </c>
      <c r="F66" s="152" t="s">
        <v>1118</v>
      </c>
      <c r="G66" s="152" t="s">
        <v>1136</v>
      </c>
      <c r="H66" s="152" t="s">
        <v>1013</v>
      </c>
      <c r="I66" s="152" t="s">
        <v>1119</v>
      </c>
      <c r="J66" s="152" t="s">
        <v>960</v>
      </c>
      <c r="K66" s="152" t="s">
        <v>1120</v>
      </c>
    </row>
    <row r="67" spans="1:11" x14ac:dyDescent="0.25">
      <c r="A67" s="152">
        <v>22</v>
      </c>
      <c r="B67" s="152" t="s">
        <v>803</v>
      </c>
      <c r="C67" s="152" t="s">
        <v>804</v>
      </c>
      <c r="D67" s="152" t="s">
        <v>17</v>
      </c>
      <c r="E67" s="152" t="s">
        <v>7</v>
      </c>
      <c r="F67" s="152" t="s">
        <v>1121</v>
      </c>
      <c r="G67" s="152" t="s">
        <v>1136</v>
      </c>
      <c r="H67" s="152" t="s">
        <v>1013</v>
      </c>
      <c r="I67" s="152" t="s">
        <v>1122</v>
      </c>
      <c r="J67" s="152" t="s">
        <v>960</v>
      </c>
      <c r="K67" s="152" t="s">
        <v>1123</v>
      </c>
    </row>
    <row r="68" spans="1:11" x14ac:dyDescent="0.25">
      <c r="A68" s="152">
        <v>31</v>
      </c>
      <c r="B68" s="152" t="s">
        <v>803</v>
      </c>
      <c r="C68" s="152" t="s">
        <v>804</v>
      </c>
      <c r="D68" s="152" t="s">
        <v>17</v>
      </c>
      <c r="E68" s="152" t="s">
        <v>7</v>
      </c>
      <c r="F68" s="152" t="s">
        <v>805</v>
      </c>
      <c r="G68" s="152" t="s">
        <v>1136</v>
      </c>
      <c r="H68" s="152" t="s">
        <v>5</v>
      </c>
      <c r="I68" s="152" t="s">
        <v>806</v>
      </c>
      <c r="J68" s="152" t="s">
        <v>6</v>
      </c>
      <c r="K68" s="152" t="s">
        <v>996</v>
      </c>
    </row>
    <row r="69" spans="1:11" x14ac:dyDescent="0.25">
      <c r="A69" s="152">
        <v>51</v>
      </c>
      <c r="B69" s="152" t="s">
        <v>15</v>
      </c>
      <c r="C69" s="152" t="s">
        <v>16</v>
      </c>
      <c r="D69" s="152" t="s">
        <v>17</v>
      </c>
      <c r="E69" s="152" t="s">
        <v>7</v>
      </c>
      <c r="F69" s="152" t="s">
        <v>18</v>
      </c>
      <c r="G69" s="152" t="s">
        <v>1136</v>
      </c>
      <c r="H69" s="152" t="s">
        <v>5</v>
      </c>
      <c r="I69" s="152" t="s">
        <v>19</v>
      </c>
      <c r="J69" s="152" t="s">
        <v>6</v>
      </c>
      <c r="K69" s="152" t="s">
        <v>685</v>
      </c>
    </row>
    <row r="70" spans="1:11" x14ac:dyDescent="0.25">
      <c r="A70" s="152">
        <v>66</v>
      </c>
      <c r="B70" s="152" t="s">
        <v>50</v>
      </c>
      <c r="C70" s="152" t="s">
        <v>51</v>
      </c>
      <c r="D70" s="152" t="s">
        <v>52</v>
      </c>
      <c r="E70" s="152" t="s">
        <v>43</v>
      </c>
      <c r="F70" s="152" t="s">
        <v>94</v>
      </c>
      <c r="G70" s="152" t="s">
        <v>1136</v>
      </c>
      <c r="H70" s="152" t="s">
        <v>5</v>
      </c>
      <c r="I70" s="152" t="s">
        <v>95</v>
      </c>
      <c r="J70" s="152" t="s">
        <v>6</v>
      </c>
      <c r="K70" s="152" t="s">
        <v>724</v>
      </c>
    </row>
    <row r="71" spans="1:11" x14ac:dyDescent="0.25">
      <c r="A71" s="152">
        <v>70</v>
      </c>
      <c r="B71" s="152" t="s">
        <v>101</v>
      </c>
      <c r="C71" s="152" t="s">
        <v>102</v>
      </c>
      <c r="D71" s="152" t="s">
        <v>103</v>
      </c>
      <c r="E71" s="152" t="s">
        <v>43</v>
      </c>
      <c r="F71" s="152" t="s">
        <v>169</v>
      </c>
      <c r="G71" s="152" t="s">
        <v>1136</v>
      </c>
      <c r="H71" s="152" t="s">
        <v>8</v>
      </c>
      <c r="I71" s="152" t="s">
        <v>170</v>
      </c>
      <c r="J71" s="152" t="s">
        <v>9</v>
      </c>
      <c r="K71" s="152" t="s">
        <v>735</v>
      </c>
    </row>
    <row r="72" spans="1:11" x14ac:dyDescent="0.25">
      <c r="A72" s="152">
        <v>74</v>
      </c>
      <c r="B72" s="152" t="s">
        <v>179</v>
      </c>
      <c r="C72" s="152" t="s">
        <v>180</v>
      </c>
      <c r="D72" s="152" t="s">
        <v>181</v>
      </c>
      <c r="E72" s="152" t="s">
        <v>43</v>
      </c>
      <c r="F72" s="152" t="s">
        <v>182</v>
      </c>
      <c r="G72" s="152" t="s">
        <v>1136</v>
      </c>
      <c r="H72" s="152" t="s">
        <v>8</v>
      </c>
      <c r="I72" s="152" t="s">
        <v>183</v>
      </c>
      <c r="J72" s="152" t="s">
        <v>9</v>
      </c>
      <c r="K72" s="152" t="s">
        <v>738</v>
      </c>
    </row>
    <row r="73" spans="1:11" x14ac:dyDescent="0.25">
      <c r="A73" s="152">
        <v>1</v>
      </c>
      <c r="B73" s="152" t="s">
        <v>174</v>
      </c>
      <c r="C73" s="152" t="s">
        <v>175</v>
      </c>
      <c r="D73" s="152" t="s">
        <v>0</v>
      </c>
      <c r="E73" s="152" t="s">
        <v>1</v>
      </c>
      <c r="F73" s="152" t="s">
        <v>1232</v>
      </c>
      <c r="G73" s="152" t="s">
        <v>1257</v>
      </c>
      <c r="H73" s="152" t="s">
        <v>1013</v>
      </c>
      <c r="I73" s="152" t="s">
        <v>1234</v>
      </c>
      <c r="J73" s="152" t="s">
        <v>960</v>
      </c>
      <c r="K73" s="152" t="s">
        <v>1457</v>
      </c>
    </row>
    <row r="74" spans="1:11" x14ac:dyDescent="0.25">
      <c r="A74" s="152">
        <v>5</v>
      </c>
      <c r="B74" s="152" t="s">
        <v>366</v>
      </c>
      <c r="C74" s="152" t="s">
        <v>367</v>
      </c>
      <c r="D74" s="152" t="s">
        <v>368</v>
      </c>
      <c r="E74" s="152" t="s">
        <v>43</v>
      </c>
      <c r="F74" s="152" t="s">
        <v>1100</v>
      </c>
      <c r="G74" s="152" t="s">
        <v>1257</v>
      </c>
      <c r="H74" s="152" t="s">
        <v>1013</v>
      </c>
      <c r="I74" s="152" t="s">
        <v>1101</v>
      </c>
      <c r="J74" s="152" t="s">
        <v>960</v>
      </c>
      <c r="K74" s="152" t="s">
        <v>1258</v>
      </c>
    </row>
    <row r="75" spans="1:11" x14ac:dyDescent="0.25">
      <c r="A75" s="152">
        <v>6</v>
      </c>
      <c r="B75" s="152" t="s">
        <v>1215</v>
      </c>
      <c r="C75" s="152" t="s">
        <v>1216</v>
      </c>
      <c r="D75" s="152" t="s">
        <v>0</v>
      </c>
      <c r="E75" s="152" t="s">
        <v>1</v>
      </c>
      <c r="F75" s="152" t="s">
        <v>1218</v>
      </c>
      <c r="G75" s="152" t="s">
        <v>1257</v>
      </c>
      <c r="H75" s="152" t="s">
        <v>1013</v>
      </c>
      <c r="I75" s="152" t="s">
        <v>1219</v>
      </c>
      <c r="J75" s="152" t="s">
        <v>960</v>
      </c>
      <c r="K75" s="152" t="s">
        <v>1242</v>
      </c>
    </row>
    <row r="76" spans="1:11" x14ac:dyDescent="0.25">
      <c r="A76" s="152">
        <v>8</v>
      </c>
      <c r="B76" s="152" t="s">
        <v>1194</v>
      </c>
      <c r="C76" s="152" t="s">
        <v>1195</v>
      </c>
      <c r="D76" s="152" t="s">
        <v>1196</v>
      </c>
      <c r="E76" s="152" t="s">
        <v>28</v>
      </c>
      <c r="F76" s="152" t="s">
        <v>1197</v>
      </c>
      <c r="G76" s="152" t="s">
        <v>1257</v>
      </c>
      <c r="H76" s="152" t="s">
        <v>1013</v>
      </c>
      <c r="I76" s="152" t="s">
        <v>1198</v>
      </c>
      <c r="J76" s="152" t="s">
        <v>960</v>
      </c>
      <c r="K76" s="152" t="s">
        <v>1214</v>
      </c>
    </row>
    <row r="77" spans="1:11" x14ac:dyDescent="0.25">
      <c r="A77" s="152">
        <v>4</v>
      </c>
      <c r="B77" s="152" t="s">
        <v>366</v>
      </c>
      <c r="C77" s="152" t="s">
        <v>367</v>
      </c>
      <c r="D77" s="152" t="s">
        <v>368</v>
      </c>
      <c r="E77" s="152" t="s">
        <v>43</v>
      </c>
      <c r="F77" s="152" t="s">
        <v>395</v>
      </c>
      <c r="G77" s="152" t="s">
        <v>1257</v>
      </c>
      <c r="H77" s="152" t="s">
        <v>5</v>
      </c>
      <c r="I77" s="152" t="s">
        <v>396</v>
      </c>
      <c r="J77" s="152" t="s">
        <v>6</v>
      </c>
      <c r="K77" s="152" t="s">
        <v>1241</v>
      </c>
    </row>
    <row r="78" spans="1:11" x14ac:dyDescent="0.25">
      <c r="A78" s="152">
        <v>60</v>
      </c>
      <c r="B78" s="152" t="s">
        <v>443</v>
      </c>
      <c r="C78" s="152" t="s">
        <v>444</v>
      </c>
      <c r="D78" s="152" t="s">
        <v>0</v>
      </c>
      <c r="E78" s="152" t="s">
        <v>1</v>
      </c>
      <c r="F78" s="152" t="s">
        <v>445</v>
      </c>
      <c r="G78" s="152" t="s">
        <v>1257</v>
      </c>
      <c r="H78" s="152" t="s">
        <v>5</v>
      </c>
      <c r="I78" s="152" t="s">
        <v>446</v>
      </c>
      <c r="J78" s="152" t="s">
        <v>6</v>
      </c>
      <c r="K78" s="152" t="s">
        <v>708</v>
      </c>
    </row>
    <row r="79" spans="1:11" x14ac:dyDescent="0.25">
      <c r="A79" s="152">
        <v>64</v>
      </c>
      <c r="B79" s="152" t="s">
        <v>54</v>
      </c>
      <c r="C79" s="152" t="s">
        <v>55</v>
      </c>
      <c r="D79" s="152" t="s">
        <v>0</v>
      </c>
      <c r="E79" s="152" t="s">
        <v>1</v>
      </c>
      <c r="F79" s="152" t="s">
        <v>56</v>
      </c>
      <c r="G79" s="152" t="s">
        <v>1257</v>
      </c>
      <c r="H79" s="152" t="s">
        <v>5</v>
      </c>
      <c r="I79" s="152" t="s">
        <v>57</v>
      </c>
      <c r="J79" s="152" t="s">
        <v>6</v>
      </c>
      <c r="K79" s="152" t="s">
        <v>717</v>
      </c>
    </row>
    <row r="80" spans="1:11" x14ac:dyDescent="0.25">
      <c r="A80" s="152">
        <v>65</v>
      </c>
      <c r="B80" s="152" t="s">
        <v>467</v>
      </c>
      <c r="C80" s="152" t="s">
        <v>468</v>
      </c>
      <c r="D80" s="152" t="s">
        <v>0</v>
      </c>
      <c r="E80" s="152" t="s">
        <v>1</v>
      </c>
      <c r="F80" s="152" t="s">
        <v>469</v>
      </c>
      <c r="G80" s="152" t="s">
        <v>1257</v>
      </c>
      <c r="H80" s="152" t="s">
        <v>5</v>
      </c>
      <c r="I80" s="152" t="s">
        <v>470</v>
      </c>
      <c r="J80" s="152" t="s">
        <v>6</v>
      </c>
      <c r="K80" s="152" t="s">
        <v>720</v>
      </c>
    </row>
    <row r="81" spans="1:11" x14ac:dyDescent="0.25">
      <c r="A81" s="152">
        <v>69</v>
      </c>
      <c r="B81" s="152" t="s">
        <v>797</v>
      </c>
      <c r="C81" s="152" t="s">
        <v>798</v>
      </c>
      <c r="D81" s="152" t="s">
        <v>799</v>
      </c>
      <c r="E81" s="152" t="s">
        <v>1</v>
      </c>
      <c r="F81" s="152" t="s">
        <v>800</v>
      </c>
      <c r="G81" s="152" t="s">
        <v>1257</v>
      </c>
      <c r="H81" s="152" t="s">
        <v>8</v>
      </c>
      <c r="I81" s="152" t="s">
        <v>801</v>
      </c>
      <c r="J81" s="152" t="s">
        <v>9</v>
      </c>
      <c r="K81" s="152" t="s">
        <v>802</v>
      </c>
    </row>
    <row r="82" spans="1:11" x14ac:dyDescent="0.25">
      <c r="A82" s="152">
        <v>72</v>
      </c>
      <c r="B82" s="152" t="s">
        <v>174</v>
      </c>
      <c r="C82" s="152" t="s">
        <v>175</v>
      </c>
      <c r="D82" s="152" t="s">
        <v>0</v>
      </c>
      <c r="E82" s="152" t="s">
        <v>1</v>
      </c>
      <c r="F82" s="152" t="s">
        <v>176</v>
      </c>
      <c r="G82" s="152" t="s">
        <v>1257</v>
      </c>
      <c r="H82" s="152" t="s">
        <v>8</v>
      </c>
      <c r="I82" s="152" t="s">
        <v>177</v>
      </c>
      <c r="J82" s="152" t="s">
        <v>9</v>
      </c>
      <c r="K82" s="152" t="s">
        <v>736</v>
      </c>
    </row>
  </sheetData>
  <sortState ref="A2:K82">
    <sortCondition ref="G2:G82"/>
    <sortCondition ref="H2:H8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r="3" spans="1:11" s="57" customFormat="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r="5" spans="1:11" s="57" customFormat="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r="6" spans="1:11" s="57" customFormat="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0">
        <v>26</v>
      </c>
      <c r="B7" s="150" t="s">
        <v>71</v>
      </c>
      <c r="C7" s="150" t="s">
        <v>72</v>
      </c>
      <c r="D7" s="150" t="s">
        <v>73</v>
      </c>
      <c r="E7" s="150" t="s">
        <v>28</v>
      </c>
      <c r="F7" s="150" t="s">
        <v>74</v>
      </c>
      <c r="G7" s="150" t="s">
        <v>1019</v>
      </c>
      <c r="H7" s="150" t="s">
        <v>30</v>
      </c>
      <c r="I7" s="150" t="s">
        <v>75</v>
      </c>
      <c r="J7" s="150" t="s">
        <v>32</v>
      </c>
      <c r="K7" s="150" t="s">
        <v>1058</v>
      </c>
    </row>
    <row r="8" spans="1:11" x14ac:dyDescent="0.25">
      <c r="A8" s="150">
        <v>32</v>
      </c>
      <c r="B8" s="150" t="s">
        <v>64</v>
      </c>
      <c r="C8" s="150" t="s">
        <v>65</v>
      </c>
      <c r="D8" s="150" t="s">
        <v>66</v>
      </c>
      <c r="E8" s="150" t="s">
        <v>1</v>
      </c>
      <c r="F8" s="150" t="s">
        <v>67</v>
      </c>
      <c r="G8" s="150" t="s">
        <v>1019</v>
      </c>
      <c r="H8" s="150" t="s">
        <v>30</v>
      </c>
      <c r="I8" s="150" t="s">
        <v>68</v>
      </c>
      <c r="J8" s="150" t="s">
        <v>32</v>
      </c>
      <c r="K8" s="150" t="s">
        <v>959</v>
      </c>
    </row>
    <row r="9" spans="1:11" x14ac:dyDescent="0.25">
      <c r="A9" s="150">
        <v>59</v>
      </c>
      <c r="B9" s="150" t="s">
        <v>460</v>
      </c>
      <c r="C9" s="150" t="s">
        <v>461</v>
      </c>
      <c r="D9" s="150" t="s">
        <v>462</v>
      </c>
      <c r="E9" s="150" t="s">
        <v>1</v>
      </c>
      <c r="F9" s="150" t="s">
        <v>463</v>
      </c>
      <c r="G9" s="150" t="s">
        <v>1019</v>
      </c>
      <c r="H9" s="150" t="s">
        <v>30</v>
      </c>
      <c r="I9" s="150" t="s">
        <v>464</v>
      </c>
      <c r="J9" s="150" t="s">
        <v>32</v>
      </c>
      <c r="K9" s="150" t="s">
        <v>711</v>
      </c>
    </row>
    <row r="10" spans="1:11" x14ac:dyDescent="0.25">
      <c r="A10" s="150">
        <v>60</v>
      </c>
      <c r="B10" s="150" t="s">
        <v>165</v>
      </c>
      <c r="C10" s="150" t="s">
        <v>166</v>
      </c>
      <c r="D10" s="150" t="s">
        <v>27</v>
      </c>
      <c r="E10" s="150" t="s">
        <v>28</v>
      </c>
      <c r="F10" s="150" t="s">
        <v>167</v>
      </c>
      <c r="G10" s="150" t="s">
        <v>1019</v>
      </c>
      <c r="H10" s="150" t="s">
        <v>30</v>
      </c>
      <c r="I10" s="150" t="s">
        <v>168</v>
      </c>
      <c r="J10" s="150" t="s">
        <v>32</v>
      </c>
      <c r="K10" s="150" t="s">
        <v>712</v>
      </c>
    </row>
    <row r="11" spans="1:11" x14ac:dyDescent="0.25">
      <c r="A11" s="150">
        <v>61</v>
      </c>
      <c r="B11" s="150" t="s">
        <v>25</v>
      </c>
      <c r="C11" s="150" t="s">
        <v>26</v>
      </c>
      <c r="D11" s="150" t="s">
        <v>27</v>
      </c>
      <c r="E11" s="150" t="s">
        <v>28</v>
      </c>
      <c r="F11" s="150" t="s">
        <v>29</v>
      </c>
      <c r="G11" s="150" t="s">
        <v>1019</v>
      </c>
      <c r="H11" s="150" t="s">
        <v>30</v>
      </c>
      <c r="I11" s="150" t="s">
        <v>31</v>
      </c>
      <c r="J11" s="150" t="s">
        <v>32</v>
      </c>
      <c r="K11" s="150" t="s">
        <v>714</v>
      </c>
    </row>
    <row r="12" spans="1:11" x14ac:dyDescent="0.25">
      <c r="A12" s="150">
        <v>71</v>
      </c>
      <c r="B12" s="150" t="s">
        <v>467</v>
      </c>
      <c r="C12" s="150" t="s">
        <v>468</v>
      </c>
      <c r="D12" s="150" t="s">
        <v>0</v>
      </c>
      <c r="E12" s="150" t="s">
        <v>1</v>
      </c>
      <c r="F12" s="150" t="s">
        <v>477</v>
      </c>
      <c r="G12" s="150" t="s">
        <v>1019</v>
      </c>
      <c r="H12" s="150" t="s">
        <v>30</v>
      </c>
      <c r="I12" s="150" t="s">
        <v>478</v>
      </c>
      <c r="J12" s="150" t="s">
        <v>32</v>
      </c>
      <c r="K12" s="150" t="s">
        <v>740</v>
      </c>
    </row>
    <row r="13" spans="1:11" x14ac:dyDescent="0.25">
      <c r="A13" s="150">
        <v>3</v>
      </c>
      <c r="B13" s="150" t="s">
        <v>366</v>
      </c>
      <c r="C13" s="150" t="s">
        <v>367</v>
      </c>
      <c r="D13" s="150" t="s">
        <v>368</v>
      </c>
      <c r="E13" s="150" t="s">
        <v>43</v>
      </c>
      <c r="F13" s="150" t="s">
        <v>369</v>
      </c>
      <c r="G13" s="150" t="s">
        <v>1019</v>
      </c>
      <c r="H13" s="150" t="s">
        <v>294</v>
      </c>
      <c r="I13" s="150" t="s">
        <v>370</v>
      </c>
      <c r="J13" s="150" t="s">
        <v>289</v>
      </c>
      <c r="K13" s="150" t="s">
        <v>1240</v>
      </c>
    </row>
    <row r="14" spans="1:11" x14ac:dyDescent="0.25">
      <c r="A14" s="150">
        <v>36</v>
      </c>
      <c r="B14" s="150" t="s">
        <v>49</v>
      </c>
      <c r="C14" s="150" t="s">
        <v>97</v>
      </c>
      <c r="D14" s="150" t="s">
        <v>66</v>
      </c>
      <c r="E14" s="150" t="s">
        <v>1</v>
      </c>
      <c r="F14" s="150" t="s">
        <v>391</v>
      </c>
      <c r="G14" s="150" t="s">
        <v>1019</v>
      </c>
      <c r="H14" s="150" t="s">
        <v>294</v>
      </c>
      <c r="I14" s="150" t="s">
        <v>392</v>
      </c>
      <c r="J14" s="150" t="s">
        <v>289</v>
      </c>
      <c r="K14" s="150" t="s">
        <v>921</v>
      </c>
    </row>
    <row r="15" spans="1:11" x14ac:dyDescent="0.25">
      <c r="A15" s="150">
        <v>38</v>
      </c>
      <c r="B15" s="150" t="s">
        <v>845</v>
      </c>
      <c r="C15" s="150" t="s">
        <v>846</v>
      </c>
      <c r="D15" s="150" t="s">
        <v>27</v>
      </c>
      <c r="E15" s="150" t="s">
        <v>28</v>
      </c>
      <c r="F15" s="150" t="s">
        <v>847</v>
      </c>
      <c r="G15" s="150" t="s">
        <v>1019</v>
      </c>
      <c r="H15" s="150" t="s">
        <v>294</v>
      </c>
      <c r="I15" s="150" t="s">
        <v>848</v>
      </c>
      <c r="J15" s="150" t="s">
        <v>289</v>
      </c>
      <c r="K15" s="150" t="s">
        <v>849</v>
      </c>
    </row>
    <row r="16" spans="1:11" x14ac:dyDescent="0.25">
      <c r="A16" s="150">
        <v>39</v>
      </c>
      <c r="B16" s="150" t="s">
        <v>651</v>
      </c>
      <c r="C16" s="150" t="s">
        <v>652</v>
      </c>
      <c r="D16" s="150" t="s">
        <v>653</v>
      </c>
      <c r="E16" s="150" t="s">
        <v>1</v>
      </c>
      <c r="F16" s="150" t="s">
        <v>654</v>
      </c>
      <c r="G16" s="150" t="s">
        <v>1019</v>
      </c>
      <c r="H16" s="150" t="s">
        <v>294</v>
      </c>
      <c r="I16" s="150" t="s">
        <v>655</v>
      </c>
      <c r="J16" s="150" t="s">
        <v>289</v>
      </c>
      <c r="K16" s="150" t="s">
        <v>656</v>
      </c>
    </row>
    <row r="17" spans="1:11" x14ac:dyDescent="0.25">
      <c r="A17" s="150">
        <v>41</v>
      </c>
      <c r="B17" s="150" t="s">
        <v>608</v>
      </c>
      <c r="C17" s="150" t="s">
        <v>378</v>
      </c>
      <c r="D17" s="150" t="s">
        <v>27</v>
      </c>
      <c r="E17" s="150" t="s">
        <v>28</v>
      </c>
      <c r="F17" s="150" t="s">
        <v>609</v>
      </c>
      <c r="G17" s="150" t="s">
        <v>1019</v>
      </c>
      <c r="H17" s="150" t="s">
        <v>294</v>
      </c>
      <c r="I17" s="150" t="s">
        <v>610</v>
      </c>
      <c r="J17" s="150" t="s">
        <v>289</v>
      </c>
      <c r="K17" s="150" t="s">
        <v>663</v>
      </c>
    </row>
    <row r="18" spans="1:11" x14ac:dyDescent="0.25">
      <c r="A18" s="150">
        <v>45</v>
      </c>
      <c r="B18" s="150"/>
      <c r="C18" s="150"/>
      <c r="D18" s="150"/>
      <c r="E18" s="150"/>
      <c r="F18" s="150" t="s">
        <v>540</v>
      </c>
      <c r="G18" s="150" t="s">
        <v>1019</v>
      </c>
      <c r="H18" s="150" t="s">
        <v>294</v>
      </c>
      <c r="I18" s="150" t="s">
        <v>541</v>
      </c>
      <c r="J18" s="150" t="s">
        <v>289</v>
      </c>
      <c r="K18" s="150" t="s">
        <v>677</v>
      </c>
    </row>
    <row r="19" spans="1:11" x14ac:dyDescent="0.25">
      <c r="A19" s="150">
        <v>46</v>
      </c>
      <c r="B19" s="150" t="s">
        <v>291</v>
      </c>
      <c r="C19" s="150" t="s">
        <v>292</v>
      </c>
      <c r="D19" s="150" t="s">
        <v>0</v>
      </c>
      <c r="E19" s="150" t="s">
        <v>1</v>
      </c>
      <c r="F19" s="150" t="s">
        <v>293</v>
      </c>
      <c r="G19" s="150" t="s">
        <v>1019</v>
      </c>
      <c r="H19" s="150" t="s">
        <v>294</v>
      </c>
      <c r="I19" s="150" t="s">
        <v>295</v>
      </c>
      <c r="J19" s="150" t="s">
        <v>289</v>
      </c>
      <c r="K19" s="150" t="s">
        <v>679</v>
      </c>
    </row>
    <row r="20" spans="1:11" x14ac:dyDescent="0.25">
      <c r="A20" s="150">
        <v>47</v>
      </c>
      <c r="B20" s="150" t="s">
        <v>297</v>
      </c>
      <c r="C20" s="150" t="s">
        <v>255</v>
      </c>
      <c r="D20" s="150" t="s">
        <v>0</v>
      </c>
      <c r="E20" s="150" t="s">
        <v>1</v>
      </c>
      <c r="F20" s="150" t="s">
        <v>298</v>
      </c>
      <c r="G20" s="150" t="s">
        <v>1019</v>
      </c>
      <c r="H20" s="150" t="s">
        <v>294</v>
      </c>
      <c r="I20" s="150" t="s">
        <v>299</v>
      </c>
      <c r="J20" s="150" t="s">
        <v>289</v>
      </c>
      <c r="K20" s="150" t="s">
        <v>680</v>
      </c>
    </row>
    <row r="21" spans="1:11" x14ac:dyDescent="0.25">
      <c r="A21" s="150">
        <v>48</v>
      </c>
      <c r="B21" s="150" t="s">
        <v>311</v>
      </c>
      <c r="C21" s="150" t="s">
        <v>312</v>
      </c>
      <c r="D21" s="150" t="s">
        <v>313</v>
      </c>
      <c r="E21" s="150" t="s">
        <v>43</v>
      </c>
      <c r="F21" s="150" t="s">
        <v>314</v>
      </c>
      <c r="G21" s="150" t="s">
        <v>1019</v>
      </c>
      <c r="H21" s="150" t="s">
        <v>294</v>
      </c>
      <c r="I21" s="150" t="s">
        <v>315</v>
      </c>
      <c r="J21" s="150" t="s">
        <v>289</v>
      </c>
      <c r="K21" s="150" t="s">
        <v>683</v>
      </c>
    </row>
    <row r="22" spans="1:11" x14ac:dyDescent="0.25">
      <c r="A22" s="150">
        <v>55</v>
      </c>
      <c r="B22" s="150" t="s">
        <v>262</v>
      </c>
      <c r="C22" s="150" t="s">
        <v>399</v>
      </c>
      <c r="D22" s="150" t="s">
        <v>0</v>
      </c>
      <c r="E22" s="150" t="s">
        <v>1</v>
      </c>
      <c r="F22" s="150" t="s">
        <v>400</v>
      </c>
      <c r="G22" s="150" t="s">
        <v>1019</v>
      </c>
      <c r="H22" s="150" t="s">
        <v>294</v>
      </c>
      <c r="I22" s="150" t="s">
        <v>401</v>
      </c>
      <c r="J22" s="150" t="s">
        <v>289</v>
      </c>
      <c r="K22" s="150" t="s">
        <v>700</v>
      </c>
    </row>
    <row r="23" spans="1:11" x14ac:dyDescent="0.25">
      <c r="A23" s="150">
        <v>57</v>
      </c>
      <c r="B23" s="150" t="s">
        <v>431</v>
      </c>
      <c r="C23" s="150" t="s">
        <v>172</v>
      </c>
      <c r="D23" s="150" t="s">
        <v>432</v>
      </c>
      <c r="E23" s="150" t="s">
        <v>28</v>
      </c>
      <c r="F23" s="150" t="s">
        <v>433</v>
      </c>
      <c r="G23" s="150" t="s">
        <v>1019</v>
      </c>
      <c r="H23" s="150" t="s">
        <v>294</v>
      </c>
      <c r="I23" s="150" t="s">
        <v>434</v>
      </c>
      <c r="J23" s="150" t="s">
        <v>289</v>
      </c>
      <c r="K23" s="150" t="s">
        <v>704</v>
      </c>
    </row>
    <row r="24" spans="1:11" x14ac:dyDescent="0.25">
      <c r="A24" s="150">
        <v>34</v>
      </c>
      <c r="B24" s="150" t="s">
        <v>322</v>
      </c>
      <c r="C24" s="150" t="s">
        <v>323</v>
      </c>
      <c r="D24" s="150" t="s">
        <v>66</v>
      </c>
      <c r="E24" s="150" t="s">
        <v>1</v>
      </c>
      <c r="F24" s="150" t="s">
        <v>324</v>
      </c>
      <c r="G24" s="150" t="s">
        <v>1019</v>
      </c>
      <c r="H24" s="150" t="s">
        <v>287</v>
      </c>
      <c r="I24" s="150" t="s">
        <v>325</v>
      </c>
      <c r="J24" s="150" t="s">
        <v>289</v>
      </c>
      <c r="K24" s="150" t="s">
        <v>956</v>
      </c>
    </row>
    <row r="25" spans="1:11" x14ac:dyDescent="0.25">
      <c r="A25" s="150">
        <v>40</v>
      </c>
      <c r="B25" s="150" t="s">
        <v>425</v>
      </c>
      <c r="C25" s="150" t="s">
        <v>426</v>
      </c>
      <c r="D25" s="150" t="s">
        <v>427</v>
      </c>
      <c r="E25" s="150" t="s">
        <v>28</v>
      </c>
      <c r="F25" s="150" t="s">
        <v>428</v>
      </c>
      <c r="G25" s="150" t="s">
        <v>1019</v>
      </c>
      <c r="H25" s="150" t="s">
        <v>287</v>
      </c>
      <c r="I25" s="150" t="s">
        <v>429</v>
      </c>
      <c r="J25" s="150" t="s">
        <v>289</v>
      </c>
      <c r="K25" s="150" t="s">
        <v>659</v>
      </c>
    </row>
    <row r="26" spans="1:11" x14ac:dyDescent="0.25">
      <c r="A26" s="150">
        <v>42</v>
      </c>
      <c r="B26" s="150"/>
      <c r="C26" s="150"/>
      <c r="D26" s="150"/>
      <c r="E26" s="150"/>
      <c r="F26" s="150" t="s">
        <v>572</v>
      </c>
      <c r="G26" s="150" t="s">
        <v>1019</v>
      </c>
      <c r="H26" s="150" t="s">
        <v>287</v>
      </c>
      <c r="I26" s="150" t="s">
        <v>573</v>
      </c>
      <c r="J26" s="150" t="s">
        <v>289</v>
      </c>
      <c r="K26" s="150" t="s">
        <v>665</v>
      </c>
    </row>
    <row r="27" spans="1:11" x14ac:dyDescent="0.25">
      <c r="A27" s="150">
        <v>44</v>
      </c>
      <c r="B27" s="150" t="s">
        <v>566</v>
      </c>
      <c r="C27" s="150" t="s">
        <v>556</v>
      </c>
      <c r="D27" s="150" t="s">
        <v>0</v>
      </c>
      <c r="E27" s="150" t="s">
        <v>1</v>
      </c>
      <c r="F27" s="150" t="s">
        <v>557</v>
      </c>
      <c r="G27" s="150" t="s">
        <v>1019</v>
      </c>
      <c r="H27" s="150" t="s">
        <v>287</v>
      </c>
      <c r="I27" s="150" t="s">
        <v>558</v>
      </c>
      <c r="J27" s="150" t="s">
        <v>289</v>
      </c>
      <c r="K27" s="150" t="s">
        <v>673</v>
      </c>
    </row>
    <row r="28" spans="1:11" x14ac:dyDescent="0.25">
      <c r="A28" s="150">
        <v>49</v>
      </c>
      <c r="B28" s="150" t="s">
        <v>317</v>
      </c>
      <c r="C28" s="150" t="s">
        <v>279</v>
      </c>
      <c r="D28" s="150" t="s">
        <v>318</v>
      </c>
      <c r="E28" s="150" t="s">
        <v>28</v>
      </c>
      <c r="F28" s="150" t="s">
        <v>319</v>
      </c>
      <c r="G28" s="150" t="s">
        <v>1019</v>
      </c>
      <c r="H28" s="150" t="s">
        <v>287</v>
      </c>
      <c r="I28" s="150" t="s">
        <v>320</v>
      </c>
      <c r="J28" s="150" t="s">
        <v>289</v>
      </c>
      <c r="K28" s="150" t="s">
        <v>758</v>
      </c>
    </row>
    <row r="29" spans="1:11" x14ac:dyDescent="0.25">
      <c r="A29" s="150">
        <v>56</v>
      </c>
      <c r="B29" s="150" t="s">
        <v>403</v>
      </c>
      <c r="C29" s="150" t="s">
        <v>60</v>
      </c>
      <c r="D29" s="150" t="s">
        <v>27</v>
      </c>
      <c r="E29" s="150" t="s">
        <v>28</v>
      </c>
      <c r="F29" s="150" t="s">
        <v>404</v>
      </c>
      <c r="G29" s="150" t="s">
        <v>1019</v>
      </c>
      <c r="H29" s="150" t="s">
        <v>287</v>
      </c>
      <c r="I29" s="150" t="s">
        <v>405</v>
      </c>
      <c r="J29" s="150" t="s">
        <v>289</v>
      </c>
      <c r="K29" s="150" t="s">
        <v>701</v>
      </c>
    </row>
    <row r="30" spans="1:11" x14ac:dyDescent="0.25">
      <c r="A30" s="150">
        <v>9</v>
      </c>
      <c r="B30" s="150" t="s">
        <v>117</v>
      </c>
      <c r="C30" s="150" t="s">
        <v>1210</v>
      </c>
      <c r="D30" s="150" t="s">
        <v>648</v>
      </c>
      <c r="E30" s="150" t="s">
        <v>1</v>
      </c>
      <c r="F30" s="150" t="s">
        <v>1211</v>
      </c>
      <c r="G30" s="150" t="s">
        <v>1019</v>
      </c>
      <c r="H30" s="150" t="s">
        <v>3</v>
      </c>
      <c r="I30" s="150" t="s">
        <v>1212</v>
      </c>
      <c r="J30" s="150" t="s">
        <v>53</v>
      </c>
      <c r="K30" s="150" t="s">
        <v>1213</v>
      </c>
    </row>
    <row r="31" spans="1:11" x14ac:dyDescent="0.25">
      <c r="A31" s="150">
        <v>11</v>
      </c>
      <c r="B31" s="150" t="s">
        <v>116</v>
      </c>
      <c r="C31" s="150" t="s">
        <v>117</v>
      </c>
      <c r="D31" s="150" t="s">
        <v>648</v>
      </c>
      <c r="E31" s="150" t="s">
        <v>1</v>
      </c>
      <c r="F31" s="150" t="s">
        <v>118</v>
      </c>
      <c r="G31" s="150" t="s">
        <v>1019</v>
      </c>
      <c r="H31" s="150" t="s">
        <v>3</v>
      </c>
      <c r="I31" s="150" t="s">
        <v>119</v>
      </c>
      <c r="J31" s="150" t="s">
        <v>53</v>
      </c>
      <c r="K31" s="150" t="s">
        <v>1167</v>
      </c>
    </row>
    <row r="32" spans="1:11" x14ac:dyDescent="0.25">
      <c r="A32" s="150">
        <v>23</v>
      </c>
      <c r="B32" s="150" t="s">
        <v>50</v>
      </c>
      <c r="C32" s="150" t="s">
        <v>51</v>
      </c>
      <c r="D32" s="150" t="s">
        <v>52</v>
      </c>
      <c r="E32" s="150" t="s">
        <v>43</v>
      </c>
      <c r="F32" s="150" t="s">
        <v>246</v>
      </c>
      <c r="G32" s="150" t="s">
        <v>1019</v>
      </c>
      <c r="H32" s="150" t="s">
        <v>3</v>
      </c>
      <c r="I32" s="150" t="s">
        <v>247</v>
      </c>
      <c r="J32" s="150" t="s">
        <v>125</v>
      </c>
      <c r="K32" s="150" t="s">
        <v>1127</v>
      </c>
    </row>
    <row r="33" spans="1:11" x14ac:dyDescent="0.25">
      <c r="A33" s="150">
        <v>25</v>
      </c>
      <c r="B33" s="150" t="s">
        <v>262</v>
      </c>
      <c r="C33" s="150" t="s">
        <v>263</v>
      </c>
      <c r="D33" s="150" t="s">
        <v>264</v>
      </c>
      <c r="E33" s="150" t="s">
        <v>1</v>
      </c>
      <c r="F33" s="150" t="s">
        <v>265</v>
      </c>
      <c r="G33" s="150" t="s">
        <v>1019</v>
      </c>
      <c r="H33" s="150" t="s">
        <v>3</v>
      </c>
      <c r="I33" s="150" t="s">
        <v>266</v>
      </c>
      <c r="J33" s="150" t="s">
        <v>53</v>
      </c>
      <c r="K33" s="150" t="s">
        <v>1057</v>
      </c>
    </row>
    <row r="34" spans="1:11" x14ac:dyDescent="0.25">
      <c r="A34" s="150">
        <v>27</v>
      </c>
      <c r="B34" s="150" t="s">
        <v>273</v>
      </c>
      <c r="C34" s="150" t="s">
        <v>274</v>
      </c>
      <c r="D34" s="150" t="s">
        <v>0</v>
      </c>
      <c r="E34" s="150" t="s">
        <v>1</v>
      </c>
      <c r="F34" s="150" t="s">
        <v>275</v>
      </c>
      <c r="G34" s="150" t="s">
        <v>1019</v>
      </c>
      <c r="H34" s="150" t="s">
        <v>3</v>
      </c>
      <c r="I34" s="150" t="s">
        <v>276</v>
      </c>
      <c r="J34" s="150" t="s">
        <v>53</v>
      </c>
      <c r="K34" s="150" t="s">
        <v>1069</v>
      </c>
    </row>
    <row r="35" spans="1:11" x14ac:dyDescent="0.25">
      <c r="A35" s="150">
        <v>28</v>
      </c>
      <c r="B35" s="150" t="s">
        <v>102</v>
      </c>
      <c r="C35" s="150" t="s">
        <v>141</v>
      </c>
      <c r="D35" s="150" t="s">
        <v>42</v>
      </c>
      <c r="E35" s="150" t="s">
        <v>43</v>
      </c>
      <c r="F35" s="150" t="s">
        <v>142</v>
      </c>
      <c r="G35" s="150" t="s">
        <v>1019</v>
      </c>
      <c r="H35" s="150" t="s">
        <v>3</v>
      </c>
      <c r="I35" s="150" t="s">
        <v>143</v>
      </c>
      <c r="J35" s="150" t="s">
        <v>53</v>
      </c>
      <c r="K35" s="150" t="s">
        <v>1070</v>
      </c>
    </row>
    <row r="36" spans="1:11" x14ac:dyDescent="0.25">
      <c r="A36" s="150">
        <v>29</v>
      </c>
      <c r="B36" s="150" t="s">
        <v>145</v>
      </c>
      <c r="C36" s="150" t="s">
        <v>97</v>
      </c>
      <c r="D36" s="150" t="s">
        <v>1046</v>
      </c>
      <c r="E36" s="150" t="s">
        <v>1</v>
      </c>
      <c r="F36" s="150" t="s">
        <v>147</v>
      </c>
      <c r="G36" s="150" t="s">
        <v>1019</v>
      </c>
      <c r="H36" s="150" t="s">
        <v>3</v>
      </c>
      <c r="I36" s="150" t="s">
        <v>148</v>
      </c>
      <c r="J36" s="150" t="s">
        <v>53</v>
      </c>
      <c r="K36" s="150" t="s">
        <v>1047</v>
      </c>
    </row>
    <row r="37" spans="1:11" x14ac:dyDescent="0.25">
      <c r="A37" s="150">
        <v>31</v>
      </c>
      <c r="B37" s="150" t="s">
        <v>982</v>
      </c>
      <c r="C37" s="150" t="s">
        <v>292</v>
      </c>
      <c r="D37" s="150" t="s">
        <v>462</v>
      </c>
      <c r="E37" s="150" t="s">
        <v>1</v>
      </c>
      <c r="F37" s="150" t="s">
        <v>422</v>
      </c>
      <c r="G37" s="150" t="s">
        <v>1019</v>
      </c>
      <c r="H37" s="150" t="s">
        <v>3</v>
      </c>
      <c r="I37" s="150" t="s">
        <v>423</v>
      </c>
      <c r="J37" s="150" t="s">
        <v>2</v>
      </c>
      <c r="K37" s="150" t="s">
        <v>983</v>
      </c>
    </row>
    <row r="38" spans="1:11" x14ac:dyDescent="0.25">
      <c r="A38" s="150">
        <v>33</v>
      </c>
      <c r="B38" s="150" t="s">
        <v>242</v>
      </c>
      <c r="C38" s="150" t="s">
        <v>243</v>
      </c>
      <c r="D38" s="150" t="s">
        <v>957</v>
      </c>
      <c r="E38" s="150" t="s">
        <v>43</v>
      </c>
      <c r="F38" s="150" t="s">
        <v>244</v>
      </c>
      <c r="G38" s="150" t="s">
        <v>1019</v>
      </c>
      <c r="H38" s="150" t="s">
        <v>3</v>
      </c>
      <c r="I38" s="150" t="s">
        <v>245</v>
      </c>
      <c r="J38" s="150" t="s">
        <v>125</v>
      </c>
      <c r="K38" s="150" t="s">
        <v>958</v>
      </c>
    </row>
    <row r="39" spans="1:11" x14ac:dyDescent="0.25">
      <c r="A39" s="150">
        <v>37</v>
      </c>
      <c r="B39" s="150" t="s">
        <v>361</v>
      </c>
      <c r="C39" s="150" t="s">
        <v>362</v>
      </c>
      <c r="D39" s="150" t="s">
        <v>0</v>
      </c>
      <c r="E39" s="150" t="s">
        <v>1</v>
      </c>
      <c r="F39" s="150" t="s">
        <v>886</v>
      </c>
      <c r="G39" s="150" t="s">
        <v>1019</v>
      </c>
      <c r="H39" s="150" t="s">
        <v>3</v>
      </c>
      <c r="I39" s="150" t="s">
        <v>861</v>
      </c>
      <c r="J39" s="150" t="s">
        <v>516</v>
      </c>
      <c r="K39" s="150" t="s">
        <v>896</v>
      </c>
    </row>
    <row r="40" spans="1:11" x14ac:dyDescent="0.25">
      <c r="A40" s="150">
        <v>52</v>
      </c>
      <c r="B40" s="150" t="s">
        <v>238</v>
      </c>
      <c r="C40" s="150" t="s">
        <v>239</v>
      </c>
      <c r="D40" s="150" t="s">
        <v>0</v>
      </c>
      <c r="E40" s="150" t="s">
        <v>1</v>
      </c>
      <c r="F40" s="150" t="s">
        <v>240</v>
      </c>
      <c r="G40" s="150" t="s">
        <v>1019</v>
      </c>
      <c r="H40" s="150" t="s">
        <v>3</v>
      </c>
      <c r="I40" s="150" t="s">
        <v>241</v>
      </c>
      <c r="J40" s="150" t="s">
        <v>53</v>
      </c>
      <c r="K40" s="150" t="s">
        <v>691</v>
      </c>
    </row>
    <row r="41" spans="1:11" x14ac:dyDescent="0.25">
      <c r="A41" s="150">
        <v>54</v>
      </c>
      <c r="B41" s="150" t="s">
        <v>137</v>
      </c>
      <c r="C41" s="150" t="s">
        <v>138</v>
      </c>
      <c r="D41" s="150" t="s">
        <v>0</v>
      </c>
      <c r="E41" s="150" t="s">
        <v>1</v>
      </c>
      <c r="F41" s="150" t="s">
        <v>139</v>
      </c>
      <c r="G41" s="150" t="s">
        <v>1019</v>
      </c>
      <c r="H41" s="150" t="s">
        <v>3</v>
      </c>
      <c r="I41" s="150" t="s">
        <v>140</v>
      </c>
      <c r="J41" s="150" t="s">
        <v>53</v>
      </c>
      <c r="K41" s="150" t="s">
        <v>699</v>
      </c>
    </row>
    <row r="42" spans="1:11" x14ac:dyDescent="0.25">
      <c r="A42" s="150">
        <v>64</v>
      </c>
      <c r="B42" s="150" t="s">
        <v>110</v>
      </c>
      <c r="C42" s="150" t="s">
        <v>111</v>
      </c>
      <c r="D42" s="150" t="s">
        <v>112</v>
      </c>
      <c r="E42" s="150" t="s">
        <v>43</v>
      </c>
      <c r="F42" s="150" t="s">
        <v>113</v>
      </c>
      <c r="G42" s="150" t="s">
        <v>1019</v>
      </c>
      <c r="H42" s="150" t="s">
        <v>3</v>
      </c>
      <c r="I42" s="150" t="s">
        <v>114</v>
      </c>
      <c r="J42" s="150" t="s">
        <v>53</v>
      </c>
      <c r="K42" s="150" t="s">
        <v>727</v>
      </c>
    </row>
    <row r="43" spans="1:11" x14ac:dyDescent="0.25">
      <c r="A43" s="150">
        <v>65</v>
      </c>
      <c r="B43" s="150" t="s">
        <v>120</v>
      </c>
      <c r="C43" s="150" t="s">
        <v>121</v>
      </c>
      <c r="D43" s="150" t="s">
        <v>122</v>
      </c>
      <c r="E43" s="150" t="s">
        <v>43</v>
      </c>
      <c r="F43" s="150" t="s">
        <v>123</v>
      </c>
      <c r="G43" s="150" t="s">
        <v>1019</v>
      </c>
      <c r="H43" s="150" t="s">
        <v>3</v>
      </c>
      <c r="I43" s="150" t="s">
        <v>124</v>
      </c>
      <c r="J43" s="150" t="s">
        <v>125</v>
      </c>
      <c r="K43" s="150" t="s">
        <v>728</v>
      </c>
    </row>
    <row r="44" spans="1:11" x14ac:dyDescent="0.25">
      <c r="A44" s="150">
        <v>73</v>
      </c>
      <c r="B44" s="150" t="s">
        <v>206</v>
      </c>
      <c r="C44" s="150" t="s">
        <v>207</v>
      </c>
      <c r="D44" s="150" t="s">
        <v>173</v>
      </c>
      <c r="E44" s="150" t="s">
        <v>43</v>
      </c>
      <c r="F44" s="150" t="s">
        <v>208</v>
      </c>
      <c r="G44" s="150" t="s">
        <v>1019</v>
      </c>
      <c r="H44" s="150" t="s">
        <v>3</v>
      </c>
      <c r="I44" s="150" t="s">
        <v>209</v>
      </c>
      <c r="J44" s="150" t="s">
        <v>53</v>
      </c>
      <c r="K44" s="150" t="s">
        <v>745</v>
      </c>
    </row>
    <row r="45" spans="1:11" x14ac:dyDescent="0.25">
      <c r="A45" s="150">
        <v>74</v>
      </c>
      <c r="B45" s="150" t="s">
        <v>224</v>
      </c>
      <c r="C45" s="150" t="s">
        <v>225</v>
      </c>
      <c r="D45" s="150" t="s">
        <v>0</v>
      </c>
      <c r="E45" s="150" t="s">
        <v>1</v>
      </c>
      <c r="F45" s="150" t="s">
        <v>226</v>
      </c>
      <c r="G45" s="150" t="s">
        <v>1019</v>
      </c>
      <c r="H45" s="150" t="s">
        <v>3</v>
      </c>
      <c r="I45" s="150" t="s">
        <v>227</v>
      </c>
      <c r="J45" s="150" t="s">
        <v>53</v>
      </c>
      <c r="K45" s="150" t="s">
        <v>748</v>
      </c>
    </row>
    <row r="46" spans="1:11" x14ac:dyDescent="0.25">
      <c r="A46" s="150">
        <v>75</v>
      </c>
      <c r="B46" s="150" t="s">
        <v>54</v>
      </c>
      <c r="C46" s="150" t="s">
        <v>55</v>
      </c>
      <c r="D46" s="150" t="s">
        <v>0</v>
      </c>
      <c r="E46" s="150" t="s">
        <v>1</v>
      </c>
      <c r="F46" s="150" t="s">
        <v>229</v>
      </c>
      <c r="G46" s="150" t="s">
        <v>1019</v>
      </c>
      <c r="H46" s="150" t="s">
        <v>3</v>
      </c>
      <c r="I46" s="150" t="s">
        <v>230</v>
      </c>
      <c r="J46" s="150" t="s">
        <v>53</v>
      </c>
      <c r="K46" s="150" t="s">
        <v>749</v>
      </c>
    </row>
    <row r="47" spans="1:11" x14ac:dyDescent="0.25">
      <c r="A47" s="150">
        <v>77</v>
      </c>
      <c r="B47" s="150" t="s">
        <v>278</v>
      </c>
      <c r="C47" s="150" t="s">
        <v>279</v>
      </c>
      <c r="D47" s="150" t="s">
        <v>66</v>
      </c>
      <c r="E47" s="150" t="s">
        <v>1</v>
      </c>
      <c r="F47" s="150" t="s">
        <v>280</v>
      </c>
      <c r="G47" s="150" t="s">
        <v>1019</v>
      </c>
      <c r="H47" s="150" t="s">
        <v>3</v>
      </c>
      <c r="I47" s="150" t="s">
        <v>281</v>
      </c>
      <c r="J47" s="150" t="s">
        <v>53</v>
      </c>
      <c r="K47" s="150" t="s">
        <v>756</v>
      </c>
    </row>
    <row r="48" spans="1:11" x14ac:dyDescent="0.25">
      <c r="A48" s="150">
        <v>43</v>
      </c>
      <c r="B48" s="150" t="s">
        <v>590</v>
      </c>
      <c r="C48" s="150" t="s">
        <v>591</v>
      </c>
      <c r="D48" s="150" t="s">
        <v>592</v>
      </c>
      <c r="E48" s="150" t="s">
        <v>43</v>
      </c>
      <c r="F48" s="150" t="s">
        <v>593</v>
      </c>
      <c r="G48" s="150" t="s">
        <v>1131</v>
      </c>
      <c r="H48" s="150" t="s">
        <v>30</v>
      </c>
      <c r="I48" s="150" t="s">
        <v>594</v>
      </c>
      <c r="J48" s="150" t="s">
        <v>32</v>
      </c>
      <c r="K48" s="150" t="s">
        <v>669</v>
      </c>
    </row>
    <row r="49" spans="1:11" x14ac:dyDescent="0.25">
      <c r="A49" s="150">
        <v>24</v>
      </c>
      <c r="B49" s="150" t="s">
        <v>1072</v>
      </c>
      <c r="C49" s="150" t="s">
        <v>1073</v>
      </c>
      <c r="D49" s="150" t="s">
        <v>122</v>
      </c>
      <c r="E49" s="150" t="s">
        <v>43</v>
      </c>
      <c r="F49" s="150" t="s">
        <v>221</v>
      </c>
      <c r="G49" s="150" t="s">
        <v>1131</v>
      </c>
      <c r="H49" s="150" t="s">
        <v>3</v>
      </c>
      <c r="I49" s="150" t="s">
        <v>222</v>
      </c>
      <c r="J49" s="150" t="s">
        <v>53</v>
      </c>
      <c r="K49" s="150" t="s">
        <v>1074</v>
      </c>
    </row>
    <row r="50" spans="1:11" x14ac:dyDescent="0.25">
      <c r="A50" s="150">
        <v>69</v>
      </c>
      <c r="B50" s="150" t="s">
        <v>174</v>
      </c>
      <c r="C50" s="150" t="s">
        <v>175</v>
      </c>
      <c r="D50" s="150" t="s">
        <v>0</v>
      </c>
      <c r="E50" s="150" t="s">
        <v>1</v>
      </c>
      <c r="F50" s="150" t="s">
        <v>472</v>
      </c>
      <c r="G50" s="150" t="s">
        <v>1050</v>
      </c>
      <c r="H50" s="150" t="s">
        <v>473</v>
      </c>
      <c r="I50" s="150" t="s">
        <v>474</v>
      </c>
      <c r="J50" s="150" t="s">
        <v>475</v>
      </c>
      <c r="K50" s="150" t="s">
        <v>737</v>
      </c>
    </row>
    <row r="51" spans="1:11" x14ac:dyDescent="0.25">
      <c r="A51" s="150">
        <v>72</v>
      </c>
      <c r="B51" s="150" t="s">
        <v>54</v>
      </c>
      <c r="C51" s="150" t="s">
        <v>55</v>
      </c>
      <c r="D51" s="150" t="s">
        <v>0</v>
      </c>
      <c r="E51" s="150" t="s">
        <v>1</v>
      </c>
      <c r="F51" s="150" t="s">
        <v>480</v>
      </c>
      <c r="G51" s="150" t="s">
        <v>1050</v>
      </c>
      <c r="H51" s="150" t="s">
        <v>473</v>
      </c>
      <c r="I51" s="150" t="s">
        <v>481</v>
      </c>
      <c r="J51" s="150" t="s">
        <v>475</v>
      </c>
      <c r="K51" s="150" t="s">
        <v>744</v>
      </c>
    </row>
    <row r="52" spans="1:11" x14ac:dyDescent="0.25">
      <c r="A52" s="150">
        <v>2</v>
      </c>
      <c r="B52" s="150" t="s">
        <v>1458</v>
      </c>
      <c r="C52" s="150" t="s">
        <v>1459</v>
      </c>
      <c r="D52" s="150" t="s">
        <v>42</v>
      </c>
      <c r="E52" s="150" t="s">
        <v>43</v>
      </c>
      <c r="F52" s="150" t="s">
        <v>1460</v>
      </c>
      <c r="G52" s="150" t="s">
        <v>1136</v>
      </c>
      <c r="H52" s="150" t="s">
        <v>1013</v>
      </c>
      <c r="I52" s="150" t="s">
        <v>1461</v>
      </c>
      <c r="J52" s="150" t="s">
        <v>960</v>
      </c>
      <c r="K52" s="150" t="s">
        <v>1462</v>
      </c>
    </row>
    <row r="53" spans="1:11" x14ac:dyDescent="0.25">
      <c r="A53" s="150">
        <v>10</v>
      </c>
      <c r="B53" s="150" t="s">
        <v>262</v>
      </c>
      <c r="C53" s="150" t="s">
        <v>399</v>
      </c>
      <c r="D53" s="150" t="s">
        <v>0</v>
      </c>
      <c r="E53" s="150" t="s">
        <v>1</v>
      </c>
      <c r="F53" s="150" t="s">
        <v>1103</v>
      </c>
      <c r="G53" s="150" t="s">
        <v>1136</v>
      </c>
      <c r="H53" s="150" t="s">
        <v>1013</v>
      </c>
      <c r="I53" s="150" t="s">
        <v>1104</v>
      </c>
      <c r="J53" s="150" t="s">
        <v>960</v>
      </c>
      <c r="K53" s="150" t="s">
        <v>1206</v>
      </c>
    </row>
    <row r="54" spans="1:11" x14ac:dyDescent="0.25">
      <c r="A54" s="150">
        <v>12</v>
      </c>
      <c r="B54" s="150" t="s">
        <v>196</v>
      </c>
      <c r="C54" s="150" t="s">
        <v>104</v>
      </c>
      <c r="D54" s="150" t="s">
        <v>197</v>
      </c>
      <c r="E54" s="150" t="s">
        <v>198</v>
      </c>
      <c r="F54" s="150" t="s">
        <v>1168</v>
      </c>
      <c r="G54" s="150" t="s">
        <v>1136</v>
      </c>
      <c r="H54" s="150" t="s">
        <v>1013</v>
      </c>
      <c r="I54" s="150" t="s">
        <v>1169</v>
      </c>
      <c r="J54" s="150" t="s">
        <v>960</v>
      </c>
      <c r="K54" s="150" t="s">
        <v>1170</v>
      </c>
    </row>
    <row r="55" spans="1:11" x14ac:dyDescent="0.25">
      <c r="A55" s="150">
        <v>13</v>
      </c>
      <c r="B55" s="150" t="s">
        <v>1181</v>
      </c>
      <c r="C55" s="150" t="s">
        <v>1182</v>
      </c>
      <c r="D55" s="150" t="s">
        <v>1183</v>
      </c>
      <c r="E55" s="150" t="s">
        <v>48</v>
      </c>
      <c r="F55" s="150" t="s">
        <v>1184</v>
      </c>
      <c r="G55" s="150" t="s">
        <v>1136</v>
      </c>
      <c r="H55" s="150" t="s">
        <v>1013</v>
      </c>
      <c r="I55" s="150" t="s">
        <v>1185</v>
      </c>
      <c r="J55" s="150" t="s">
        <v>960</v>
      </c>
      <c r="K55" s="150" t="s">
        <v>1186</v>
      </c>
    </row>
    <row r="56" spans="1:11" x14ac:dyDescent="0.25">
      <c r="A56" s="150">
        <v>14</v>
      </c>
      <c r="B56" s="150" t="s">
        <v>1187</v>
      </c>
      <c r="C56" s="150" t="s">
        <v>1188</v>
      </c>
      <c r="D56" s="150" t="s">
        <v>1189</v>
      </c>
      <c r="E56" s="150" t="s">
        <v>43</v>
      </c>
      <c r="F56" s="150" t="s">
        <v>1190</v>
      </c>
      <c r="G56" s="150" t="s">
        <v>1136</v>
      </c>
      <c r="H56" s="150" t="s">
        <v>1013</v>
      </c>
      <c r="I56" s="150" t="s">
        <v>1191</v>
      </c>
      <c r="J56" s="150" t="s">
        <v>960</v>
      </c>
      <c r="K56" s="150" t="s">
        <v>1192</v>
      </c>
    </row>
    <row r="57" spans="1:11" x14ac:dyDescent="0.25">
      <c r="A57" s="150">
        <v>15</v>
      </c>
      <c r="B57" s="150" t="s">
        <v>64</v>
      </c>
      <c r="C57" s="150" t="s">
        <v>65</v>
      </c>
      <c r="D57" s="150" t="s">
        <v>66</v>
      </c>
      <c r="E57" s="150" t="s">
        <v>1</v>
      </c>
      <c r="F57" s="150" t="s">
        <v>1133</v>
      </c>
      <c r="G57" s="150" t="s">
        <v>1136</v>
      </c>
      <c r="H57" s="150" t="s">
        <v>1013</v>
      </c>
      <c r="I57" s="150" t="s">
        <v>1134</v>
      </c>
      <c r="J57" s="150" t="s">
        <v>960</v>
      </c>
      <c r="K57" s="150" t="s">
        <v>1135</v>
      </c>
    </row>
    <row r="58" spans="1:11" x14ac:dyDescent="0.25">
      <c r="A58" s="150">
        <v>16</v>
      </c>
      <c r="B58" s="150" t="s">
        <v>262</v>
      </c>
      <c r="C58" s="150" t="s">
        <v>1141</v>
      </c>
      <c r="D58" s="150" t="s">
        <v>1142</v>
      </c>
      <c r="E58" s="150" t="s">
        <v>1</v>
      </c>
      <c r="F58" s="150" t="s">
        <v>1143</v>
      </c>
      <c r="G58" s="150" t="s">
        <v>1136</v>
      </c>
      <c r="H58" s="150" t="s">
        <v>1013</v>
      </c>
      <c r="I58" s="150" t="s">
        <v>1144</v>
      </c>
      <c r="J58" s="150" t="s">
        <v>960</v>
      </c>
      <c r="K58" s="150" t="s">
        <v>1145</v>
      </c>
    </row>
    <row r="59" spans="1:11" x14ac:dyDescent="0.25">
      <c r="A59" s="150">
        <v>17</v>
      </c>
      <c r="B59" s="150" t="s">
        <v>1146</v>
      </c>
      <c r="C59" s="150" t="s">
        <v>1147</v>
      </c>
      <c r="D59" s="150" t="s">
        <v>1142</v>
      </c>
      <c r="E59" s="150" t="s">
        <v>1</v>
      </c>
      <c r="F59" s="150" t="s">
        <v>1148</v>
      </c>
      <c r="G59" s="150" t="s">
        <v>1136</v>
      </c>
      <c r="H59" s="150" t="s">
        <v>1013</v>
      </c>
      <c r="I59" s="150" t="s">
        <v>1149</v>
      </c>
      <c r="J59" s="150" t="s">
        <v>960</v>
      </c>
      <c r="K59" s="150" t="s">
        <v>1150</v>
      </c>
    </row>
    <row r="60" spans="1:11" x14ac:dyDescent="0.25">
      <c r="A60" s="150">
        <v>18</v>
      </c>
      <c r="B60" s="150" t="s">
        <v>50</v>
      </c>
      <c r="C60" s="150" t="s">
        <v>51</v>
      </c>
      <c r="D60" s="150" t="s">
        <v>52</v>
      </c>
      <c r="E60" s="150" t="s">
        <v>43</v>
      </c>
      <c r="F60" s="150" t="s">
        <v>1085</v>
      </c>
      <c r="G60" s="150" t="s">
        <v>1136</v>
      </c>
      <c r="H60" s="150" t="s">
        <v>1013</v>
      </c>
      <c r="I60" s="150" t="s">
        <v>1086</v>
      </c>
      <c r="J60" s="150" t="s">
        <v>960</v>
      </c>
      <c r="K60" s="150" t="s">
        <v>1087</v>
      </c>
    </row>
    <row r="61" spans="1:11" x14ac:dyDescent="0.25">
      <c r="A61" s="150">
        <v>19</v>
      </c>
      <c r="B61" s="150" t="s">
        <v>196</v>
      </c>
      <c r="C61" s="150" t="s">
        <v>104</v>
      </c>
      <c r="D61" s="150" t="s">
        <v>197</v>
      </c>
      <c r="E61" s="150" t="s">
        <v>198</v>
      </c>
      <c r="F61" s="150" t="s">
        <v>1107</v>
      </c>
      <c r="G61" s="150" t="s">
        <v>1136</v>
      </c>
      <c r="H61" s="150" t="s">
        <v>1013</v>
      </c>
      <c r="I61" s="150" t="s">
        <v>1108</v>
      </c>
      <c r="J61" s="150" t="s">
        <v>960</v>
      </c>
      <c r="K61" s="150" t="s">
        <v>1109</v>
      </c>
    </row>
    <row r="62" spans="1:11" x14ac:dyDescent="0.25">
      <c r="A62" s="150">
        <v>20</v>
      </c>
      <c r="B62" s="150" t="s">
        <v>1110</v>
      </c>
      <c r="C62" s="150" t="s">
        <v>408</v>
      </c>
      <c r="D62" s="150" t="s">
        <v>1111</v>
      </c>
      <c r="E62" s="150" t="s">
        <v>912</v>
      </c>
      <c r="F62" s="150" t="s">
        <v>1112</v>
      </c>
      <c r="G62" s="150" t="s">
        <v>1136</v>
      </c>
      <c r="H62" s="150" t="s">
        <v>1013</v>
      </c>
      <c r="I62" s="150" t="s">
        <v>1113</v>
      </c>
      <c r="J62" s="150" t="s">
        <v>960</v>
      </c>
      <c r="K62" s="150" t="s">
        <v>1114</v>
      </c>
    </row>
    <row r="63" spans="1:11" x14ac:dyDescent="0.25">
      <c r="A63" s="150">
        <v>21</v>
      </c>
      <c r="B63" s="150" t="s">
        <v>1115</v>
      </c>
      <c r="C63" s="150" t="s">
        <v>1116</v>
      </c>
      <c r="D63" s="150" t="s">
        <v>1117</v>
      </c>
      <c r="E63" s="150" t="s">
        <v>1</v>
      </c>
      <c r="F63" s="150" t="s">
        <v>1118</v>
      </c>
      <c r="G63" s="150" t="s">
        <v>1136</v>
      </c>
      <c r="H63" s="150" t="s">
        <v>1013</v>
      </c>
      <c r="I63" s="150" t="s">
        <v>1119</v>
      </c>
      <c r="J63" s="150" t="s">
        <v>960</v>
      </c>
      <c r="K63" s="150" t="s">
        <v>1120</v>
      </c>
    </row>
    <row r="64" spans="1:11" x14ac:dyDescent="0.25">
      <c r="A64" s="150">
        <v>22</v>
      </c>
      <c r="B64" s="150" t="s">
        <v>803</v>
      </c>
      <c r="C64" s="150" t="s">
        <v>804</v>
      </c>
      <c r="D64" s="150" t="s">
        <v>17</v>
      </c>
      <c r="E64" s="150" t="s">
        <v>7</v>
      </c>
      <c r="F64" s="150" t="s">
        <v>1121</v>
      </c>
      <c r="G64" s="150" t="s">
        <v>1136</v>
      </c>
      <c r="H64" s="150" t="s">
        <v>1013</v>
      </c>
      <c r="I64" s="150" t="s">
        <v>1122</v>
      </c>
      <c r="J64" s="150" t="s">
        <v>960</v>
      </c>
      <c r="K64" s="150" t="s">
        <v>1123</v>
      </c>
    </row>
    <row r="65" spans="1:11" x14ac:dyDescent="0.25">
      <c r="A65" s="150">
        <v>30</v>
      </c>
      <c r="B65" s="150" t="s">
        <v>803</v>
      </c>
      <c r="C65" s="150" t="s">
        <v>804</v>
      </c>
      <c r="D65" s="150" t="s">
        <v>17</v>
      </c>
      <c r="E65" s="150" t="s">
        <v>7</v>
      </c>
      <c r="F65" s="150" t="s">
        <v>805</v>
      </c>
      <c r="G65" s="150" t="s">
        <v>1136</v>
      </c>
      <c r="H65" s="150" t="s">
        <v>5</v>
      </c>
      <c r="I65" s="150" t="s">
        <v>806</v>
      </c>
      <c r="J65" s="150" t="s">
        <v>6</v>
      </c>
      <c r="K65" s="150" t="s">
        <v>996</v>
      </c>
    </row>
    <row r="66" spans="1:11" x14ac:dyDescent="0.25">
      <c r="A66" s="150">
        <v>50</v>
      </c>
      <c r="B66" s="150" t="s">
        <v>15</v>
      </c>
      <c r="C66" s="150" t="s">
        <v>16</v>
      </c>
      <c r="D66" s="150" t="s">
        <v>17</v>
      </c>
      <c r="E66" s="150" t="s">
        <v>7</v>
      </c>
      <c r="F66" s="150" t="s">
        <v>18</v>
      </c>
      <c r="G66" s="150" t="s">
        <v>1136</v>
      </c>
      <c r="H66" s="150" t="s">
        <v>5</v>
      </c>
      <c r="I66" s="150" t="s">
        <v>19</v>
      </c>
      <c r="J66" s="150" t="s">
        <v>6</v>
      </c>
      <c r="K66" s="150" t="s">
        <v>685</v>
      </c>
    </row>
    <row r="67" spans="1:11" x14ac:dyDescent="0.25">
      <c r="A67" s="150">
        <v>63</v>
      </c>
      <c r="B67" s="150" t="s">
        <v>50</v>
      </c>
      <c r="C67" s="150" t="s">
        <v>51</v>
      </c>
      <c r="D67" s="150" t="s">
        <v>52</v>
      </c>
      <c r="E67" s="150" t="s">
        <v>43</v>
      </c>
      <c r="F67" s="150" t="s">
        <v>94</v>
      </c>
      <c r="G67" s="150" t="s">
        <v>1136</v>
      </c>
      <c r="H67" s="150" t="s">
        <v>5</v>
      </c>
      <c r="I67" s="150" t="s">
        <v>95</v>
      </c>
      <c r="J67" s="150" t="s">
        <v>6</v>
      </c>
      <c r="K67" s="150" t="s">
        <v>724</v>
      </c>
    </row>
    <row r="68" spans="1:11" x14ac:dyDescent="0.25">
      <c r="A68" s="150">
        <v>67</v>
      </c>
      <c r="B68" s="150" t="s">
        <v>101</v>
      </c>
      <c r="C68" s="150" t="s">
        <v>102</v>
      </c>
      <c r="D68" s="150" t="s">
        <v>103</v>
      </c>
      <c r="E68" s="150" t="s">
        <v>43</v>
      </c>
      <c r="F68" s="150" t="s">
        <v>169</v>
      </c>
      <c r="G68" s="150" t="s">
        <v>1136</v>
      </c>
      <c r="H68" s="150" t="s">
        <v>8</v>
      </c>
      <c r="I68" s="150" t="s">
        <v>170</v>
      </c>
      <c r="J68" s="150" t="s">
        <v>9</v>
      </c>
      <c r="K68" s="150" t="s">
        <v>735</v>
      </c>
    </row>
    <row r="69" spans="1:11" x14ac:dyDescent="0.25">
      <c r="A69" s="150">
        <v>70</v>
      </c>
      <c r="B69" s="150" t="s">
        <v>179</v>
      </c>
      <c r="C69" s="150" t="s">
        <v>180</v>
      </c>
      <c r="D69" s="150" t="s">
        <v>181</v>
      </c>
      <c r="E69" s="150" t="s">
        <v>43</v>
      </c>
      <c r="F69" s="150" t="s">
        <v>182</v>
      </c>
      <c r="G69" s="150" t="s">
        <v>1136</v>
      </c>
      <c r="H69" s="150" t="s">
        <v>8</v>
      </c>
      <c r="I69" s="150" t="s">
        <v>183</v>
      </c>
      <c r="J69" s="150" t="s">
        <v>9</v>
      </c>
      <c r="K69" s="150" t="s">
        <v>738</v>
      </c>
    </row>
    <row r="70" spans="1:11" x14ac:dyDescent="0.25">
      <c r="A70" s="150">
        <v>1</v>
      </c>
      <c r="B70" s="150" t="s">
        <v>174</v>
      </c>
      <c r="C70" s="150" t="s">
        <v>175</v>
      </c>
      <c r="D70" s="150" t="s">
        <v>0</v>
      </c>
      <c r="E70" s="150" t="s">
        <v>1</v>
      </c>
      <c r="F70" s="150" t="s">
        <v>1232</v>
      </c>
      <c r="G70" s="150" t="s">
        <v>1257</v>
      </c>
      <c r="H70" s="150" t="s">
        <v>1013</v>
      </c>
      <c r="I70" s="150" t="s">
        <v>1234</v>
      </c>
      <c r="J70" s="150" t="s">
        <v>960</v>
      </c>
      <c r="K70" s="150" t="s">
        <v>1457</v>
      </c>
    </row>
    <row r="71" spans="1:11" x14ac:dyDescent="0.25">
      <c r="A71" s="150">
        <v>5</v>
      </c>
      <c r="B71" s="150" t="s">
        <v>366</v>
      </c>
      <c r="C71" s="150" t="s">
        <v>367</v>
      </c>
      <c r="D71" s="150" t="s">
        <v>368</v>
      </c>
      <c r="E71" s="150" t="s">
        <v>43</v>
      </c>
      <c r="F71" s="150" t="s">
        <v>1100</v>
      </c>
      <c r="G71" s="150" t="s">
        <v>1257</v>
      </c>
      <c r="H71" s="150" t="s">
        <v>1013</v>
      </c>
      <c r="I71" s="150" t="s">
        <v>1101</v>
      </c>
      <c r="J71" s="150" t="s">
        <v>960</v>
      </c>
      <c r="K71" s="150" t="s">
        <v>1258</v>
      </c>
    </row>
    <row r="72" spans="1:11" x14ac:dyDescent="0.25">
      <c r="A72" s="150">
        <v>6</v>
      </c>
      <c r="B72" s="150" t="s">
        <v>1215</v>
      </c>
      <c r="C72" s="150" t="s">
        <v>1216</v>
      </c>
      <c r="D72" s="150" t="s">
        <v>0</v>
      </c>
      <c r="E72" s="150" t="s">
        <v>1</v>
      </c>
      <c r="F72" s="150" t="s">
        <v>1218</v>
      </c>
      <c r="G72" s="150" t="s">
        <v>1257</v>
      </c>
      <c r="H72" s="150" t="s">
        <v>1013</v>
      </c>
      <c r="I72" s="150" t="s">
        <v>1219</v>
      </c>
      <c r="J72" s="150" t="s">
        <v>960</v>
      </c>
      <c r="K72" s="150" t="s">
        <v>1242</v>
      </c>
    </row>
    <row r="73" spans="1:11" x14ac:dyDescent="0.25">
      <c r="A73" s="150">
        <v>8</v>
      </c>
      <c r="B73" s="150" t="s">
        <v>1194</v>
      </c>
      <c r="C73" s="150" t="s">
        <v>1195</v>
      </c>
      <c r="D73" s="150" t="s">
        <v>1196</v>
      </c>
      <c r="E73" s="150" t="s">
        <v>28</v>
      </c>
      <c r="F73" s="150" t="s">
        <v>1197</v>
      </c>
      <c r="G73" s="150" t="s">
        <v>1257</v>
      </c>
      <c r="H73" s="150" t="s">
        <v>1013</v>
      </c>
      <c r="I73" s="150" t="s">
        <v>1198</v>
      </c>
      <c r="J73" s="150" t="s">
        <v>960</v>
      </c>
      <c r="K73" s="150" t="s">
        <v>1214</v>
      </c>
    </row>
    <row r="74" spans="1:11" x14ac:dyDescent="0.25">
      <c r="A74" s="150">
        <v>4</v>
      </c>
      <c r="B74" s="150" t="s">
        <v>366</v>
      </c>
      <c r="C74" s="150" t="s">
        <v>367</v>
      </c>
      <c r="D74" s="150" t="s">
        <v>368</v>
      </c>
      <c r="E74" s="150" t="s">
        <v>43</v>
      </c>
      <c r="F74" s="150" t="s">
        <v>395</v>
      </c>
      <c r="G74" s="150" t="s">
        <v>1257</v>
      </c>
      <c r="H74" s="150" t="s">
        <v>5</v>
      </c>
      <c r="I74" s="150" t="s">
        <v>396</v>
      </c>
      <c r="J74" s="150" t="s">
        <v>6</v>
      </c>
      <c r="K74" s="150" t="s">
        <v>1241</v>
      </c>
    </row>
    <row r="75" spans="1:11" x14ac:dyDescent="0.25">
      <c r="A75" s="150">
        <v>58</v>
      </c>
      <c r="B75" s="150" t="s">
        <v>443</v>
      </c>
      <c r="C75" s="150" t="s">
        <v>444</v>
      </c>
      <c r="D75" s="150" t="s">
        <v>0</v>
      </c>
      <c r="E75" s="150" t="s">
        <v>1</v>
      </c>
      <c r="F75" s="150" t="s">
        <v>445</v>
      </c>
      <c r="G75" s="150" t="s">
        <v>1257</v>
      </c>
      <c r="H75" s="150" t="s">
        <v>5</v>
      </c>
      <c r="I75" s="150" t="s">
        <v>446</v>
      </c>
      <c r="J75" s="150" t="s">
        <v>6</v>
      </c>
      <c r="K75" s="150" t="s">
        <v>708</v>
      </c>
    </row>
    <row r="76" spans="1:11" x14ac:dyDescent="0.25">
      <c r="A76" s="150">
        <v>62</v>
      </c>
      <c r="B76" s="150" t="s">
        <v>467</v>
      </c>
      <c r="C76" s="150" t="s">
        <v>468</v>
      </c>
      <c r="D76" s="150" t="s">
        <v>0</v>
      </c>
      <c r="E76" s="150" t="s">
        <v>1</v>
      </c>
      <c r="F76" s="150" t="s">
        <v>469</v>
      </c>
      <c r="G76" s="150" t="s">
        <v>1257</v>
      </c>
      <c r="H76" s="150" t="s">
        <v>5</v>
      </c>
      <c r="I76" s="150" t="s">
        <v>470</v>
      </c>
      <c r="J76" s="150" t="s">
        <v>6</v>
      </c>
      <c r="K76" s="150" t="s">
        <v>720</v>
      </c>
    </row>
    <row r="77" spans="1:11" x14ac:dyDescent="0.25">
      <c r="A77" s="150">
        <v>66</v>
      </c>
      <c r="B77" s="150" t="s">
        <v>797</v>
      </c>
      <c r="C77" s="150" t="s">
        <v>798</v>
      </c>
      <c r="D77" s="150" t="s">
        <v>799</v>
      </c>
      <c r="E77" s="150" t="s">
        <v>1</v>
      </c>
      <c r="F77" s="150" t="s">
        <v>800</v>
      </c>
      <c r="G77" s="150" t="s">
        <v>1257</v>
      </c>
      <c r="H77" s="150" t="s">
        <v>8</v>
      </c>
      <c r="I77" s="150" t="s">
        <v>801</v>
      </c>
      <c r="J77" s="150" t="s">
        <v>9</v>
      </c>
      <c r="K77" s="150" t="s">
        <v>802</v>
      </c>
    </row>
    <row r="78" spans="1:11" x14ac:dyDescent="0.25">
      <c r="A78" s="150">
        <v>68</v>
      </c>
      <c r="B78" s="150" t="s">
        <v>174</v>
      </c>
      <c r="C78" s="150" t="s">
        <v>175</v>
      </c>
      <c r="D78" s="150" t="s">
        <v>0</v>
      </c>
      <c r="E78" s="150" t="s">
        <v>1</v>
      </c>
      <c r="F78" s="150" t="s">
        <v>176</v>
      </c>
      <c r="G78" s="150" t="s">
        <v>1257</v>
      </c>
      <c r="H78" s="150" t="s">
        <v>8</v>
      </c>
      <c r="I78" s="150" t="s">
        <v>177</v>
      </c>
      <c r="J78" s="150" t="s">
        <v>9</v>
      </c>
      <c r="K78" s="150" t="s">
        <v>736</v>
      </c>
    </row>
  </sheetData>
  <sortState ref="A2:K78">
    <sortCondition ref="G2:G78"/>
    <sortCondition ref="H2:H7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C8" sqref="C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r="3" spans="1:11" s="57" customFormat="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r="4" spans="1:11" s="57" customFormat="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r="5" spans="1:11" s="57" customFormat="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r="6" spans="1:11" s="57" customFormat="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r="7" spans="1:11" s="57" customFormat="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49">
        <v>26</v>
      </c>
      <c r="B8" s="149" t="s">
        <v>190</v>
      </c>
      <c r="C8" s="149" t="s">
        <v>191</v>
      </c>
      <c r="D8" s="149" t="s">
        <v>192</v>
      </c>
      <c r="E8" s="149" t="s">
        <v>28</v>
      </c>
      <c r="F8" s="149" t="s">
        <v>193</v>
      </c>
      <c r="G8" s="149" t="s">
        <v>1019</v>
      </c>
      <c r="H8" s="149" t="s">
        <v>30</v>
      </c>
      <c r="I8" s="149" t="s">
        <v>194</v>
      </c>
      <c r="J8" s="149" t="s">
        <v>32</v>
      </c>
      <c r="K8" s="149" t="s">
        <v>1081</v>
      </c>
    </row>
    <row r="9" spans="1:11" x14ac:dyDescent="0.25">
      <c r="A9" s="149">
        <v>28</v>
      </c>
      <c r="B9" s="149" t="s">
        <v>71</v>
      </c>
      <c r="C9" s="149" t="s">
        <v>72</v>
      </c>
      <c r="D9" s="149" t="s">
        <v>73</v>
      </c>
      <c r="E9" s="149" t="s">
        <v>28</v>
      </c>
      <c r="F9" s="149" t="s">
        <v>74</v>
      </c>
      <c r="G9" s="149" t="s">
        <v>1019</v>
      </c>
      <c r="H9" s="149" t="s">
        <v>30</v>
      </c>
      <c r="I9" s="149" t="s">
        <v>75</v>
      </c>
      <c r="J9" s="149" t="s">
        <v>32</v>
      </c>
      <c r="K9" s="149" t="s">
        <v>1058</v>
      </c>
    </row>
    <row r="10" spans="1:11" x14ac:dyDescent="0.25">
      <c r="A10" s="149">
        <v>34</v>
      </c>
      <c r="B10" s="149" t="s">
        <v>64</v>
      </c>
      <c r="C10" s="149" t="s">
        <v>65</v>
      </c>
      <c r="D10" s="149" t="s">
        <v>66</v>
      </c>
      <c r="E10" s="149" t="s">
        <v>1</v>
      </c>
      <c r="F10" s="149" t="s">
        <v>67</v>
      </c>
      <c r="G10" s="149" t="s">
        <v>1019</v>
      </c>
      <c r="H10" s="149" t="s">
        <v>30</v>
      </c>
      <c r="I10" s="149" t="s">
        <v>68</v>
      </c>
      <c r="J10" s="149" t="s">
        <v>32</v>
      </c>
      <c r="K10" s="149" t="s">
        <v>959</v>
      </c>
    </row>
    <row r="11" spans="1:11" x14ac:dyDescent="0.25">
      <c r="A11" s="149">
        <v>62</v>
      </c>
      <c r="B11" s="149" t="s">
        <v>460</v>
      </c>
      <c r="C11" s="149" t="s">
        <v>461</v>
      </c>
      <c r="D11" s="149" t="s">
        <v>462</v>
      </c>
      <c r="E11" s="149" t="s">
        <v>1</v>
      </c>
      <c r="F11" s="149" t="s">
        <v>463</v>
      </c>
      <c r="G11" s="149" t="s">
        <v>1019</v>
      </c>
      <c r="H11" s="149" t="s">
        <v>30</v>
      </c>
      <c r="I11" s="149" t="s">
        <v>464</v>
      </c>
      <c r="J11" s="149" t="s">
        <v>32</v>
      </c>
      <c r="K11" s="149" t="s">
        <v>711</v>
      </c>
    </row>
    <row r="12" spans="1:11" x14ac:dyDescent="0.25">
      <c r="A12" s="149">
        <v>63</v>
      </c>
      <c r="B12" s="149" t="s">
        <v>165</v>
      </c>
      <c r="C12" s="149" t="s">
        <v>166</v>
      </c>
      <c r="D12" s="149" t="s">
        <v>27</v>
      </c>
      <c r="E12" s="149" t="s">
        <v>28</v>
      </c>
      <c r="F12" s="149" t="s">
        <v>167</v>
      </c>
      <c r="G12" s="149" t="s">
        <v>1019</v>
      </c>
      <c r="H12" s="149" t="s">
        <v>30</v>
      </c>
      <c r="I12" s="149" t="s">
        <v>168</v>
      </c>
      <c r="J12" s="149" t="s">
        <v>32</v>
      </c>
      <c r="K12" s="149" t="s">
        <v>712</v>
      </c>
    </row>
    <row r="13" spans="1:11" x14ac:dyDescent="0.25">
      <c r="A13" s="149">
        <v>64</v>
      </c>
      <c r="B13" s="149" t="s">
        <v>25</v>
      </c>
      <c r="C13" s="149" t="s">
        <v>26</v>
      </c>
      <c r="D13" s="149" t="s">
        <v>27</v>
      </c>
      <c r="E13" s="149" t="s">
        <v>28</v>
      </c>
      <c r="F13" s="149" t="s">
        <v>29</v>
      </c>
      <c r="G13" s="149" t="s">
        <v>1019</v>
      </c>
      <c r="H13" s="149" t="s">
        <v>30</v>
      </c>
      <c r="I13" s="149" t="s">
        <v>31</v>
      </c>
      <c r="J13" s="149" t="s">
        <v>32</v>
      </c>
      <c r="K13" s="149" t="s">
        <v>714</v>
      </c>
    </row>
    <row r="14" spans="1:11" x14ac:dyDescent="0.25">
      <c r="A14" s="149">
        <v>76</v>
      </c>
      <c r="B14" s="149" t="s">
        <v>467</v>
      </c>
      <c r="C14" s="149" t="s">
        <v>468</v>
      </c>
      <c r="D14" s="149" t="s">
        <v>0</v>
      </c>
      <c r="E14" s="149" t="s">
        <v>1</v>
      </c>
      <c r="F14" s="149" t="s">
        <v>477</v>
      </c>
      <c r="G14" s="149" t="s">
        <v>1019</v>
      </c>
      <c r="H14" s="149" t="s">
        <v>30</v>
      </c>
      <c r="I14" s="149" t="s">
        <v>478</v>
      </c>
      <c r="J14" s="149" t="s">
        <v>32</v>
      </c>
      <c r="K14" s="149" t="s">
        <v>740</v>
      </c>
    </row>
    <row r="15" spans="1:11" x14ac:dyDescent="0.25">
      <c r="A15" s="149">
        <v>3</v>
      </c>
      <c r="B15" s="149" t="s">
        <v>366</v>
      </c>
      <c r="C15" s="149" t="s">
        <v>367</v>
      </c>
      <c r="D15" s="149" t="s">
        <v>368</v>
      </c>
      <c r="E15" s="149" t="s">
        <v>43</v>
      </c>
      <c r="F15" s="149" t="s">
        <v>369</v>
      </c>
      <c r="G15" s="149" t="s">
        <v>1019</v>
      </c>
      <c r="H15" s="149" t="s">
        <v>294</v>
      </c>
      <c r="I15" s="149" t="s">
        <v>370</v>
      </c>
      <c r="J15" s="149" t="s">
        <v>289</v>
      </c>
      <c r="K15" s="149" t="s">
        <v>1240</v>
      </c>
    </row>
    <row r="16" spans="1:11" x14ac:dyDescent="0.25">
      <c r="A16" s="149">
        <v>38</v>
      </c>
      <c r="B16" s="149" t="s">
        <v>49</v>
      </c>
      <c r="C16" s="149" t="s">
        <v>97</v>
      </c>
      <c r="D16" s="149" t="s">
        <v>66</v>
      </c>
      <c r="E16" s="149" t="s">
        <v>1</v>
      </c>
      <c r="F16" s="149" t="s">
        <v>391</v>
      </c>
      <c r="G16" s="149" t="s">
        <v>1019</v>
      </c>
      <c r="H16" s="149" t="s">
        <v>294</v>
      </c>
      <c r="I16" s="149" t="s">
        <v>392</v>
      </c>
      <c r="J16" s="149" t="s">
        <v>289</v>
      </c>
      <c r="K16" s="149" t="s">
        <v>921</v>
      </c>
    </row>
    <row r="17" spans="1:11" x14ac:dyDescent="0.25">
      <c r="A17" s="149">
        <v>40</v>
      </c>
      <c r="B17" s="149" t="s">
        <v>845</v>
      </c>
      <c r="C17" s="149" t="s">
        <v>846</v>
      </c>
      <c r="D17" s="149" t="s">
        <v>27</v>
      </c>
      <c r="E17" s="149" t="s">
        <v>28</v>
      </c>
      <c r="F17" s="149" t="s">
        <v>847</v>
      </c>
      <c r="G17" s="149" t="s">
        <v>1019</v>
      </c>
      <c r="H17" s="149" t="s">
        <v>294</v>
      </c>
      <c r="I17" s="149" t="s">
        <v>848</v>
      </c>
      <c r="J17" s="149" t="s">
        <v>289</v>
      </c>
      <c r="K17" s="149" t="s">
        <v>849</v>
      </c>
    </row>
    <row r="18" spans="1:11" x14ac:dyDescent="0.25">
      <c r="A18" s="149">
        <v>42</v>
      </c>
      <c r="B18" s="149" t="s">
        <v>651</v>
      </c>
      <c r="C18" s="149" t="s">
        <v>652</v>
      </c>
      <c r="D18" s="149" t="s">
        <v>653</v>
      </c>
      <c r="E18" s="149" t="s">
        <v>1</v>
      </c>
      <c r="F18" s="149" t="s">
        <v>654</v>
      </c>
      <c r="G18" s="149" t="s">
        <v>1019</v>
      </c>
      <c r="H18" s="149" t="s">
        <v>294</v>
      </c>
      <c r="I18" s="149" t="s">
        <v>655</v>
      </c>
      <c r="J18" s="149" t="s">
        <v>289</v>
      </c>
      <c r="K18" s="149" t="s">
        <v>656</v>
      </c>
    </row>
    <row r="19" spans="1:11" x14ac:dyDescent="0.25">
      <c r="A19" s="149">
        <v>44</v>
      </c>
      <c r="B19" s="149" t="s">
        <v>608</v>
      </c>
      <c r="C19" s="149" t="s">
        <v>378</v>
      </c>
      <c r="D19" s="149" t="s">
        <v>27</v>
      </c>
      <c r="E19" s="149" t="s">
        <v>28</v>
      </c>
      <c r="F19" s="149" t="s">
        <v>609</v>
      </c>
      <c r="G19" s="149" t="s">
        <v>1019</v>
      </c>
      <c r="H19" s="149" t="s">
        <v>294</v>
      </c>
      <c r="I19" s="149" t="s">
        <v>610</v>
      </c>
      <c r="J19" s="149" t="s">
        <v>289</v>
      </c>
      <c r="K19" s="149" t="s">
        <v>663</v>
      </c>
    </row>
    <row r="20" spans="1:11" x14ac:dyDescent="0.25">
      <c r="A20" s="149">
        <v>48</v>
      </c>
      <c r="B20" s="149"/>
      <c r="C20" s="149"/>
      <c r="D20" s="149"/>
      <c r="E20" s="149"/>
      <c r="F20" s="149" t="s">
        <v>540</v>
      </c>
      <c r="G20" s="149" t="s">
        <v>1019</v>
      </c>
      <c r="H20" s="149" t="s">
        <v>294</v>
      </c>
      <c r="I20" s="149" t="s">
        <v>541</v>
      </c>
      <c r="J20" s="149" t="s">
        <v>289</v>
      </c>
      <c r="K20" s="149" t="s">
        <v>677</v>
      </c>
    </row>
    <row r="21" spans="1:11" x14ac:dyDescent="0.25">
      <c r="A21" s="149">
        <v>49</v>
      </c>
      <c r="B21" s="149" t="s">
        <v>291</v>
      </c>
      <c r="C21" s="149" t="s">
        <v>292</v>
      </c>
      <c r="D21" s="149" t="s">
        <v>0</v>
      </c>
      <c r="E21" s="149" t="s">
        <v>1</v>
      </c>
      <c r="F21" s="149" t="s">
        <v>293</v>
      </c>
      <c r="G21" s="149" t="s">
        <v>1019</v>
      </c>
      <c r="H21" s="149" t="s">
        <v>294</v>
      </c>
      <c r="I21" s="149" t="s">
        <v>295</v>
      </c>
      <c r="J21" s="149" t="s">
        <v>289</v>
      </c>
      <c r="K21" s="149" t="s">
        <v>679</v>
      </c>
    </row>
    <row r="22" spans="1:11" x14ac:dyDescent="0.25">
      <c r="A22" s="149">
        <v>50</v>
      </c>
      <c r="B22" s="149" t="s">
        <v>297</v>
      </c>
      <c r="C22" s="149" t="s">
        <v>255</v>
      </c>
      <c r="D22" s="149" t="s">
        <v>0</v>
      </c>
      <c r="E22" s="149" t="s">
        <v>1</v>
      </c>
      <c r="F22" s="149" t="s">
        <v>298</v>
      </c>
      <c r="G22" s="149" t="s">
        <v>1019</v>
      </c>
      <c r="H22" s="149" t="s">
        <v>294</v>
      </c>
      <c r="I22" s="149" t="s">
        <v>299</v>
      </c>
      <c r="J22" s="149" t="s">
        <v>289</v>
      </c>
      <c r="K22" s="149" t="s">
        <v>680</v>
      </c>
    </row>
    <row r="23" spans="1:11" x14ac:dyDescent="0.25">
      <c r="A23" s="149">
        <v>51</v>
      </c>
      <c r="B23" s="149" t="s">
        <v>311</v>
      </c>
      <c r="C23" s="149" t="s">
        <v>312</v>
      </c>
      <c r="D23" s="149" t="s">
        <v>313</v>
      </c>
      <c r="E23" s="149" t="s">
        <v>43</v>
      </c>
      <c r="F23" s="149" t="s">
        <v>314</v>
      </c>
      <c r="G23" s="149" t="s">
        <v>1019</v>
      </c>
      <c r="H23" s="149" t="s">
        <v>294</v>
      </c>
      <c r="I23" s="149" t="s">
        <v>315</v>
      </c>
      <c r="J23" s="149" t="s">
        <v>289</v>
      </c>
      <c r="K23" s="149" t="s">
        <v>683</v>
      </c>
    </row>
    <row r="24" spans="1:11" x14ac:dyDescent="0.25">
      <c r="A24" s="149">
        <v>58</v>
      </c>
      <c r="B24" s="149" t="s">
        <v>262</v>
      </c>
      <c r="C24" s="149" t="s">
        <v>399</v>
      </c>
      <c r="D24" s="149" t="s">
        <v>0</v>
      </c>
      <c r="E24" s="149" t="s">
        <v>1</v>
      </c>
      <c r="F24" s="149" t="s">
        <v>400</v>
      </c>
      <c r="G24" s="149" t="s">
        <v>1019</v>
      </c>
      <c r="H24" s="149" t="s">
        <v>294</v>
      </c>
      <c r="I24" s="149" t="s">
        <v>401</v>
      </c>
      <c r="J24" s="149" t="s">
        <v>289</v>
      </c>
      <c r="K24" s="149" t="s">
        <v>700</v>
      </c>
    </row>
    <row r="25" spans="1:11" x14ac:dyDescent="0.25">
      <c r="A25" s="149">
        <v>60</v>
      </c>
      <c r="B25" s="149" t="s">
        <v>431</v>
      </c>
      <c r="C25" s="149" t="s">
        <v>172</v>
      </c>
      <c r="D25" s="149" t="s">
        <v>432</v>
      </c>
      <c r="E25" s="149" t="s">
        <v>28</v>
      </c>
      <c r="F25" s="149" t="s">
        <v>433</v>
      </c>
      <c r="G25" s="149" t="s">
        <v>1019</v>
      </c>
      <c r="H25" s="149" t="s">
        <v>294</v>
      </c>
      <c r="I25" s="149" t="s">
        <v>434</v>
      </c>
      <c r="J25" s="149" t="s">
        <v>289</v>
      </c>
      <c r="K25" s="149" t="s">
        <v>704</v>
      </c>
    </row>
    <row r="26" spans="1:11" x14ac:dyDescent="0.25">
      <c r="A26" s="149">
        <v>36</v>
      </c>
      <c r="B26" s="149" t="s">
        <v>322</v>
      </c>
      <c r="C26" s="149" t="s">
        <v>323</v>
      </c>
      <c r="D26" s="149" t="s">
        <v>66</v>
      </c>
      <c r="E26" s="149" t="s">
        <v>1</v>
      </c>
      <c r="F26" s="149" t="s">
        <v>324</v>
      </c>
      <c r="G26" s="149" t="s">
        <v>1019</v>
      </c>
      <c r="H26" s="149" t="s">
        <v>287</v>
      </c>
      <c r="I26" s="149" t="s">
        <v>325</v>
      </c>
      <c r="J26" s="149" t="s">
        <v>289</v>
      </c>
      <c r="K26" s="149" t="s">
        <v>956</v>
      </c>
    </row>
    <row r="27" spans="1:11" x14ac:dyDescent="0.25">
      <c r="A27" s="149">
        <v>43</v>
      </c>
      <c r="B27" s="149" t="s">
        <v>425</v>
      </c>
      <c r="C27" s="149" t="s">
        <v>426</v>
      </c>
      <c r="D27" s="149" t="s">
        <v>427</v>
      </c>
      <c r="E27" s="149" t="s">
        <v>28</v>
      </c>
      <c r="F27" s="149" t="s">
        <v>428</v>
      </c>
      <c r="G27" s="149" t="s">
        <v>1019</v>
      </c>
      <c r="H27" s="149" t="s">
        <v>287</v>
      </c>
      <c r="I27" s="149" t="s">
        <v>429</v>
      </c>
      <c r="J27" s="149" t="s">
        <v>289</v>
      </c>
      <c r="K27" s="149" t="s">
        <v>659</v>
      </c>
    </row>
    <row r="28" spans="1:11" x14ac:dyDescent="0.25">
      <c r="A28" s="149">
        <v>45</v>
      </c>
      <c r="B28" s="149"/>
      <c r="C28" s="149"/>
      <c r="D28" s="149"/>
      <c r="E28" s="149"/>
      <c r="F28" s="149" t="s">
        <v>572</v>
      </c>
      <c r="G28" s="149" t="s">
        <v>1019</v>
      </c>
      <c r="H28" s="149" t="s">
        <v>287</v>
      </c>
      <c r="I28" s="149" t="s">
        <v>573</v>
      </c>
      <c r="J28" s="149" t="s">
        <v>289</v>
      </c>
      <c r="K28" s="149" t="s">
        <v>665</v>
      </c>
    </row>
    <row r="29" spans="1:11" x14ac:dyDescent="0.25">
      <c r="A29" s="149">
        <v>47</v>
      </c>
      <c r="B29" s="149" t="s">
        <v>566</v>
      </c>
      <c r="C29" s="149" t="s">
        <v>556</v>
      </c>
      <c r="D29" s="149" t="s">
        <v>0</v>
      </c>
      <c r="E29" s="149" t="s">
        <v>1</v>
      </c>
      <c r="F29" s="149" t="s">
        <v>557</v>
      </c>
      <c r="G29" s="149" t="s">
        <v>1019</v>
      </c>
      <c r="H29" s="149" t="s">
        <v>287</v>
      </c>
      <c r="I29" s="149" t="s">
        <v>558</v>
      </c>
      <c r="J29" s="149" t="s">
        <v>289</v>
      </c>
      <c r="K29" s="149" t="s">
        <v>673</v>
      </c>
    </row>
    <row r="30" spans="1:11" x14ac:dyDescent="0.25">
      <c r="A30" s="149">
        <v>52</v>
      </c>
      <c r="B30" s="149" t="s">
        <v>317</v>
      </c>
      <c r="C30" s="149" t="s">
        <v>279</v>
      </c>
      <c r="D30" s="149" t="s">
        <v>318</v>
      </c>
      <c r="E30" s="149" t="s">
        <v>28</v>
      </c>
      <c r="F30" s="149" t="s">
        <v>319</v>
      </c>
      <c r="G30" s="149" t="s">
        <v>1019</v>
      </c>
      <c r="H30" s="149" t="s">
        <v>287</v>
      </c>
      <c r="I30" s="149" t="s">
        <v>320</v>
      </c>
      <c r="J30" s="149" t="s">
        <v>289</v>
      </c>
      <c r="K30" s="149" t="s">
        <v>758</v>
      </c>
    </row>
    <row r="31" spans="1:11" x14ac:dyDescent="0.25">
      <c r="A31" s="149">
        <v>59</v>
      </c>
      <c r="B31" s="149" t="s">
        <v>403</v>
      </c>
      <c r="C31" s="149" t="s">
        <v>60</v>
      </c>
      <c r="D31" s="149" t="s">
        <v>27</v>
      </c>
      <c r="E31" s="149" t="s">
        <v>28</v>
      </c>
      <c r="F31" s="149" t="s">
        <v>404</v>
      </c>
      <c r="G31" s="149" t="s">
        <v>1019</v>
      </c>
      <c r="H31" s="149" t="s">
        <v>287</v>
      </c>
      <c r="I31" s="149" t="s">
        <v>405</v>
      </c>
      <c r="J31" s="149" t="s">
        <v>289</v>
      </c>
      <c r="K31" s="149" t="s">
        <v>701</v>
      </c>
    </row>
    <row r="32" spans="1:11" x14ac:dyDescent="0.25">
      <c r="A32" s="149">
        <v>9</v>
      </c>
      <c r="B32" s="149" t="s">
        <v>117</v>
      </c>
      <c r="C32" s="149" t="s">
        <v>1210</v>
      </c>
      <c r="D32" s="149" t="s">
        <v>648</v>
      </c>
      <c r="E32" s="149" t="s">
        <v>1</v>
      </c>
      <c r="F32" s="149" t="s">
        <v>1211</v>
      </c>
      <c r="G32" s="149" t="s">
        <v>1019</v>
      </c>
      <c r="H32" s="149" t="s">
        <v>3</v>
      </c>
      <c r="I32" s="149" t="s">
        <v>1212</v>
      </c>
      <c r="J32" s="149" t="s">
        <v>53</v>
      </c>
      <c r="K32" s="149" t="s">
        <v>1213</v>
      </c>
    </row>
    <row r="33" spans="1:11" x14ac:dyDescent="0.25">
      <c r="A33" s="149">
        <v>11</v>
      </c>
      <c r="B33" s="149" t="s">
        <v>116</v>
      </c>
      <c r="C33" s="149" t="s">
        <v>117</v>
      </c>
      <c r="D33" s="149" t="s">
        <v>648</v>
      </c>
      <c r="E33" s="149" t="s">
        <v>1</v>
      </c>
      <c r="F33" s="149" t="s">
        <v>118</v>
      </c>
      <c r="G33" s="149" t="s">
        <v>1019</v>
      </c>
      <c r="H33" s="149" t="s">
        <v>3</v>
      </c>
      <c r="I33" s="149" t="s">
        <v>119</v>
      </c>
      <c r="J33" s="149" t="s">
        <v>53</v>
      </c>
      <c r="K33" s="149" t="s">
        <v>1167</v>
      </c>
    </row>
    <row r="34" spans="1:11" x14ac:dyDescent="0.25">
      <c r="A34" s="149">
        <v>24</v>
      </c>
      <c r="B34" s="149" t="s">
        <v>50</v>
      </c>
      <c r="C34" s="149" t="s">
        <v>51</v>
      </c>
      <c r="D34" s="149" t="s">
        <v>52</v>
      </c>
      <c r="E34" s="149" t="s">
        <v>43</v>
      </c>
      <c r="F34" s="149" t="s">
        <v>246</v>
      </c>
      <c r="G34" s="149" t="s">
        <v>1019</v>
      </c>
      <c r="H34" s="149" t="s">
        <v>3</v>
      </c>
      <c r="I34" s="149" t="s">
        <v>247</v>
      </c>
      <c r="J34" s="149" t="s">
        <v>125</v>
      </c>
      <c r="K34" s="149" t="s">
        <v>1127</v>
      </c>
    </row>
    <row r="35" spans="1:11" x14ac:dyDescent="0.25">
      <c r="A35" s="149">
        <v>27</v>
      </c>
      <c r="B35" s="149" t="s">
        <v>262</v>
      </c>
      <c r="C35" s="149" t="s">
        <v>263</v>
      </c>
      <c r="D35" s="149" t="s">
        <v>264</v>
      </c>
      <c r="E35" s="149" t="s">
        <v>1</v>
      </c>
      <c r="F35" s="149" t="s">
        <v>265</v>
      </c>
      <c r="G35" s="149" t="s">
        <v>1019</v>
      </c>
      <c r="H35" s="149" t="s">
        <v>3</v>
      </c>
      <c r="I35" s="149" t="s">
        <v>266</v>
      </c>
      <c r="J35" s="149" t="s">
        <v>53</v>
      </c>
      <c r="K35" s="149" t="s">
        <v>1057</v>
      </c>
    </row>
    <row r="36" spans="1:11" x14ac:dyDescent="0.25">
      <c r="A36" s="149">
        <v>29</v>
      </c>
      <c r="B36" s="149" t="s">
        <v>273</v>
      </c>
      <c r="C36" s="149" t="s">
        <v>274</v>
      </c>
      <c r="D36" s="149" t="s">
        <v>0</v>
      </c>
      <c r="E36" s="149" t="s">
        <v>1</v>
      </c>
      <c r="F36" s="149" t="s">
        <v>275</v>
      </c>
      <c r="G36" s="149" t="s">
        <v>1019</v>
      </c>
      <c r="H36" s="149" t="s">
        <v>3</v>
      </c>
      <c r="I36" s="149" t="s">
        <v>276</v>
      </c>
      <c r="J36" s="149" t="s">
        <v>53</v>
      </c>
      <c r="K36" s="149" t="s">
        <v>1069</v>
      </c>
    </row>
    <row r="37" spans="1:11" x14ac:dyDescent="0.25">
      <c r="A37" s="149">
        <v>30</v>
      </c>
      <c r="B37" s="149" t="s">
        <v>102</v>
      </c>
      <c r="C37" s="149" t="s">
        <v>141</v>
      </c>
      <c r="D37" s="149" t="s">
        <v>42</v>
      </c>
      <c r="E37" s="149" t="s">
        <v>43</v>
      </c>
      <c r="F37" s="149" t="s">
        <v>142</v>
      </c>
      <c r="G37" s="149" t="s">
        <v>1019</v>
      </c>
      <c r="H37" s="149" t="s">
        <v>3</v>
      </c>
      <c r="I37" s="149" t="s">
        <v>143</v>
      </c>
      <c r="J37" s="149" t="s">
        <v>53</v>
      </c>
      <c r="K37" s="149" t="s">
        <v>1070</v>
      </c>
    </row>
    <row r="38" spans="1:11" x14ac:dyDescent="0.25">
      <c r="A38" s="149">
        <v>31</v>
      </c>
      <c r="B38" s="149" t="s">
        <v>145</v>
      </c>
      <c r="C38" s="149" t="s">
        <v>97</v>
      </c>
      <c r="D38" s="149" t="s">
        <v>1046</v>
      </c>
      <c r="E38" s="149" t="s">
        <v>1</v>
      </c>
      <c r="F38" s="149" t="s">
        <v>147</v>
      </c>
      <c r="G38" s="149" t="s">
        <v>1019</v>
      </c>
      <c r="H38" s="149" t="s">
        <v>3</v>
      </c>
      <c r="I38" s="149" t="s">
        <v>148</v>
      </c>
      <c r="J38" s="149" t="s">
        <v>53</v>
      </c>
      <c r="K38" s="149" t="s">
        <v>1047</v>
      </c>
    </row>
    <row r="39" spans="1:11" x14ac:dyDescent="0.25">
      <c r="A39" s="149">
        <v>33</v>
      </c>
      <c r="B39" s="149" t="s">
        <v>982</v>
      </c>
      <c r="C39" s="149" t="s">
        <v>292</v>
      </c>
      <c r="D39" s="149" t="s">
        <v>462</v>
      </c>
      <c r="E39" s="149" t="s">
        <v>1</v>
      </c>
      <c r="F39" s="149" t="s">
        <v>422</v>
      </c>
      <c r="G39" s="149" t="s">
        <v>1019</v>
      </c>
      <c r="H39" s="149" t="s">
        <v>3</v>
      </c>
      <c r="I39" s="149" t="s">
        <v>423</v>
      </c>
      <c r="J39" s="149" t="s">
        <v>2</v>
      </c>
      <c r="K39" s="149" t="s">
        <v>983</v>
      </c>
    </row>
    <row r="40" spans="1:11" x14ac:dyDescent="0.25">
      <c r="A40" s="149">
        <v>35</v>
      </c>
      <c r="B40" s="149" t="s">
        <v>242</v>
      </c>
      <c r="C40" s="149" t="s">
        <v>243</v>
      </c>
      <c r="D40" s="149" t="s">
        <v>957</v>
      </c>
      <c r="E40" s="149" t="s">
        <v>43</v>
      </c>
      <c r="F40" s="149" t="s">
        <v>244</v>
      </c>
      <c r="G40" s="149" t="s">
        <v>1019</v>
      </c>
      <c r="H40" s="149" t="s">
        <v>3</v>
      </c>
      <c r="I40" s="149" t="s">
        <v>245</v>
      </c>
      <c r="J40" s="149" t="s">
        <v>125</v>
      </c>
      <c r="K40" s="149" t="s">
        <v>958</v>
      </c>
    </row>
    <row r="41" spans="1:11" x14ac:dyDescent="0.25">
      <c r="A41" s="149">
        <v>39</v>
      </c>
      <c r="B41" s="149" t="s">
        <v>361</v>
      </c>
      <c r="C41" s="149" t="s">
        <v>362</v>
      </c>
      <c r="D41" s="149" t="s">
        <v>0</v>
      </c>
      <c r="E41" s="149" t="s">
        <v>1</v>
      </c>
      <c r="F41" s="149" t="s">
        <v>886</v>
      </c>
      <c r="G41" s="149" t="s">
        <v>1019</v>
      </c>
      <c r="H41" s="149" t="s">
        <v>3</v>
      </c>
      <c r="I41" s="149" t="s">
        <v>861</v>
      </c>
      <c r="J41" s="149" t="s">
        <v>516</v>
      </c>
      <c r="K41" s="149" t="s">
        <v>896</v>
      </c>
    </row>
    <row r="42" spans="1:11" x14ac:dyDescent="0.25">
      <c r="A42" s="149">
        <v>55</v>
      </c>
      <c r="B42" s="149" t="s">
        <v>238</v>
      </c>
      <c r="C42" s="149" t="s">
        <v>239</v>
      </c>
      <c r="D42" s="149" t="s">
        <v>0</v>
      </c>
      <c r="E42" s="149" t="s">
        <v>1</v>
      </c>
      <c r="F42" s="149" t="s">
        <v>240</v>
      </c>
      <c r="G42" s="149" t="s">
        <v>1019</v>
      </c>
      <c r="H42" s="149" t="s">
        <v>3</v>
      </c>
      <c r="I42" s="149" t="s">
        <v>241</v>
      </c>
      <c r="J42" s="149" t="s">
        <v>53</v>
      </c>
      <c r="K42" s="149" t="s">
        <v>691</v>
      </c>
    </row>
    <row r="43" spans="1:11" x14ac:dyDescent="0.25">
      <c r="A43" s="149">
        <v>57</v>
      </c>
      <c r="B43" s="149" t="s">
        <v>137</v>
      </c>
      <c r="C43" s="149" t="s">
        <v>138</v>
      </c>
      <c r="D43" s="149" t="s">
        <v>0</v>
      </c>
      <c r="E43" s="149" t="s">
        <v>1</v>
      </c>
      <c r="F43" s="149" t="s">
        <v>139</v>
      </c>
      <c r="G43" s="149" t="s">
        <v>1019</v>
      </c>
      <c r="H43" s="149" t="s">
        <v>3</v>
      </c>
      <c r="I43" s="149" t="s">
        <v>140</v>
      </c>
      <c r="J43" s="149" t="s">
        <v>53</v>
      </c>
      <c r="K43" s="149" t="s">
        <v>699</v>
      </c>
    </row>
    <row r="44" spans="1:11" x14ac:dyDescent="0.25">
      <c r="A44" s="149">
        <v>68</v>
      </c>
      <c r="B44" s="149" t="s">
        <v>110</v>
      </c>
      <c r="C44" s="149" t="s">
        <v>111</v>
      </c>
      <c r="D44" s="149" t="s">
        <v>112</v>
      </c>
      <c r="E44" s="149" t="s">
        <v>43</v>
      </c>
      <c r="F44" s="149" t="s">
        <v>113</v>
      </c>
      <c r="G44" s="149" t="s">
        <v>1019</v>
      </c>
      <c r="H44" s="149" t="s">
        <v>3</v>
      </c>
      <c r="I44" s="149" t="s">
        <v>114</v>
      </c>
      <c r="J44" s="149" t="s">
        <v>53</v>
      </c>
      <c r="K44" s="149" t="s">
        <v>727</v>
      </c>
    </row>
    <row r="45" spans="1:11" x14ac:dyDescent="0.25">
      <c r="A45" s="149">
        <v>69</v>
      </c>
      <c r="B45" s="149" t="s">
        <v>120</v>
      </c>
      <c r="C45" s="149" t="s">
        <v>121</v>
      </c>
      <c r="D45" s="149" t="s">
        <v>122</v>
      </c>
      <c r="E45" s="149" t="s">
        <v>43</v>
      </c>
      <c r="F45" s="149" t="s">
        <v>123</v>
      </c>
      <c r="G45" s="149" t="s">
        <v>1019</v>
      </c>
      <c r="H45" s="149" t="s">
        <v>3</v>
      </c>
      <c r="I45" s="149" t="s">
        <v>124</v>
      </c>
      <c r="J45" s="149" t="s">
        <v>125</v>
      </c>
      <c r="K45" s="149" t="s">
        <v>728</v>
      </c>
    </row>
    <row r="46" spans="1:11" x14ac:dyDescent="0.25">
      <c r="A46" s="149">
        <v>78</v>
      </c>
      <c r="B46" s="149" t="s">
        <v>206</v>
      </c>
      <c r="C46" s="149" t="s">
        <v>207</v>
      </c>
      <c r="D46" s="149" t="s">
        <v>173</v>
      </c>
      <c r="E46" s="149" t="s">
        <v>43</v>
      </c>
      <c r="F46" s="149" t="s">
        <v>208</v>
      </c>
      <c r="G46" s="149" t="s">
        <v>1019</v>
      </c>
      <c r="H46" s="149" t="s">
        <v>3</v>
      </c>
      <c r="I46" s="149" t="s">
        <v>209</v>
      </c>
      <c r="J46" s="149" t="s">
        <v>53</v>
      </c>
      <c r="K46" s="149" t="s">
        <v>745</v>
      </c>
    </row>
    <row r="47" spans="1:11" x14ac:dyDescent="0.25">
      <c r="A47" s="149">
        <v>79</v>
      </c>
      <c r="B47" s="149" t="s">
        <v>224</v>
      </c>
      <c r="C47" s="149" t="s">
        <v>225</v>
      </c>
      <c r="D47" s="149" t="s">
        <v>0</v>
      </c>
      <c r="E47" s="149" t="s">
        <v>1</v>
      </c>
      <c r="F47" s="149" t="s">
        <v>226</v>
      </c>
      <c r="G47" s="149" t="s">
        <v>1019</v>
      </c>
      <c r="H47" s="149" t="s">
        <v>3</v>
      </c>
      <c r="I47" s="149" t="s">
        <v>227</v>
      </c>
      <c r="J47" s="149" t="s">
        <v>53</v>
      </c>
      <c r="K47" s="149" t="s">
        <v>748</v>
      </c>
    </row>
    <row r="48" spans="1:11" x14ac:dyDescent="0.25">
      <c r="A48" s="149">
        <v>80</v>
      </c>
      <c r="B48" s="149" t="s">
        <v>54</v>
      </c>
      <c r="C48" s="149" t="s">
        <v>55</v>
      </c>
      <c r="D48" s="149" t="s">
        <v>0</v>
      </c>
      <c r="E48" s="149" t="s">
        <v>1</v>
      </c>
      <c r="F48" s="149" t="s">
        <v>229</v>
      </c>
      <c r="G48" s="149" t="s">
        <v>1019</v>
      </c>
      <c r="H48" s="149" t="s">
        <v>3</v>
      </c>
      <c r="I48" s="149" t="s">
        <v>230</v>
      </c>
      <c r="J48" s="149" t="s">
        <v>53</v>
      </c>
      <c r="K48" s="149" t="s">
        <v>749</v>
      </c>
    </row>
    <row r="49" spans="1:11" x14ac:dyDescent="0.25">
      <c r="A49" s="149">
        <v>82</v>
      </c>
      <c r="B49" s="149" t="s">
        <v>278</v>
      </c>
      <c r="C49" s="149" t="s">
        <v>279</v>
      </c>
      <c r="D49" s="149" t="s">
        <v>66</v>
      </c>
      <c r="E49" s="149" t="s">
        <v>1</v>
      </c>
      <c r="F49" s="149" t="s">
        <v>280</v>
      </c>
      <c r="G49" s="149" t="s">
        <v>1019</v>
      </c>
      <c r="H49" s="149" t="s">
        <v>3</v>
      </c>
      <c r="I49" s="149" t="s">
        <v>281</v>
      </c>
      <c r="J49" s="149" t="s">
        <v>53</v>
      </c>
      <c r="K49" s="149" t="s">
        <v>756</v>
      </c>
    </row>
    <row r="50" spans="1:11" x14ac:dyDescent="0.25">
      <c r="A50" s="149">
        <v>46</v>
      </c>
      <c r="B50" s="149" t="s">
        <v>590</v>
      </c>
      <c r="C50" s="149" t="s">
        <v>591</v>
      </c>
      <c r="D50" s="149" t="s">
        <v>592</v>
      </c>
      <c r="E50" s="149" t="s">
        <v>43</v>
      </c>
      <c r="F50" s="149" t="s">
        <v>593</v>
      </c>
      <c r="G50" s="149" t="s">
        <v>1131</v>
      </c>
      <c r="H50" s="149" t="s">
        <v>30</v>
      </c>
      <c r="I50" s="149" t="s">
        <v>594</v>
      </c>
      <c r="J50" s="149" t="s">
        <v>32</v>
      </c>
      <c r="K50" s="149" t="s">
        <v>669</v>
      </c>
    </row>
    <row r="51" spans="1:11" x14ac:dyDescent="0.25">
      <c r="A51" s="149">
        <v>25</v>
      </c>
      <c r="B51" s="149" t="s">
        <v>1072</v>
      </c>
      <c r="C51" s="149" t="s">
        <v>1073</v>
      </c>
      <c r="D51" s="149" t="s">
        <v>122</v>
      </c>
      <c r="E51" s="149" t="s">
        <v>43</v>
      </c>
      <c r="F51" s="149" t="s">
        <v>221</v>
      </c>
      <c r="G51" s="149" t="s">
        <v>1131</v>
      </c>
      <c r="H51" s="149" t="s">
        <v>3</v>
      </c>
      <c r="I51" s="149" t="s">
        <v>222</v>
      </c>
      <c r="J51" s="149" t="s">
        <v>53</v>
      </c>
      <c r="K51" s="149" t="s">
        <v>1074</v>
      </c>
    </row>
    <row r="52" spans="1:11" x14ac:dyDescent="0.25">
      <c r="A52" s="149">
        <v>74</v>
      </c>
      <c r="B52" s="149" t="s">
        <v>174</v>
      </c>
      <c r="C52" s="149" t="s">
        <v>175</v>
      </c>
      <c r="D52" s="149" t="s">
        <v>0</v>
      </c>
      <c r="E52" s="149" t="s">
        <v>1</v>
      </c>
      <c r="F52" s="149" t="s">
        <v>472</v>
      </c>
      <c r="G52" s="149" t="s">
        <v>1050</v>
      </c>
      <c r="H52" s="149" t="s">
        <v>473</v>
      </c>
      <c r="I52" s="149" t="s">
        <v>474</v>
      </c>
      <c r="J52" s="149" t="s">
        <v>475</v>
      </c>
      <c r="K52" s="149" t="s">
        <v>737</v>
      </c>
    </row>
    <row r="53" spans="1:11" x14ac:dyDescent="0.25">
      <c r="A53" s="149">
        <v>77</v>
      </c>
      <c r="B53" s="149" t="s">
        <v>54</v>
      </c>
      <c r="C53" s="149" t="s">
        <v>55</v>
      </c>
      <c r="D53" s="149" t="s">
        <v>0</v>
      </c>
      <c r="E53" s="149" t="s">
        <v>1</v>
      </c>
      <c r="F53" s="149" t="s">
        <v>480</v>
      </c>
      <c r="G53" s="149" t="s">
        <v>1050</v>
      </c>
      <c r="H53" s="149" t="s">
        <v>473</v>
      </c>
      <c r="I53" s="149" t="s">
        <v>481</v>
      </c>
      <c r="J53" s="149" t="s">
        <v>475</v>
      </c>
      <c r="K53" s="149" t="s">
        <v>744</v>
      </c>
    </row>
    <row r="54" spans="1:11" s="151" customFormat="1" x14ac:dyDescent="0.25">
      <c r="A54" s="151">
        <v>2</v>
      </c>
      <c r="B54" s="151" t="s">
        <v>1458</v>
      </c>
      <c r="C54" s="151" t="s">
        <v>1459</v>
      </c>
      <c r="D54" s="151" t="s">
        <v>42</v>
      </c>
      <c r="E54" s="151" t="s">
        <v>43</v>
      </c>
      <c r="F54" s="151" t="s">
        <v>1460</v>
      </c>
      <c r="G54" s="151" t="s">
        <v>960</v>
      </c>
      <c r="H54" s="151" t="s">
        <v>1013</v>
      </c>
      <c r="I54" s="151" t="s">
        <v>1461</v>
      </c>
      <c r="J54" s="151" t="s">
        <v>960</v>
      </c>
      <c r="K54" s="151" t="s">
        <v>1462</v>
      </c>
    </row>
    <row r="55" spans="1:11" s="57" customFormat="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49">
        <v>10</v>
      </c>
      <c r="B56" s="149" t="s">
        <v>262</v>
      </c>
      <c r="C56" s="149" t="s">
        <v>399</v>
      </c>
      <c r="D56" s="149" t="s">
        <v>0</v>
      </c>
      <c r="E56" s="149" t="s">
        <v>1</v>
      </c>
      <c r="F56" s="149" t="s">
        <v>1103</v>
      </c>
      <c r="G56" s="149" t="s">
        <v>1136</v>
      </c>
      <c r="H56" s="149" t="s">
        <v>1013</v>
      </c>
      <c r="I56" s="149" t="s">
        <v>1104</v>
      </c>
      <c r="J56" s="149" t="s">
        <v>960</v>
      </c>
      <c r="K56" s="149" t="s">
        <v>1206</v>
      </c>
    </row>
    <row r="57" spans="1:11" x14ac:dyDescent="0.25">
      <c r="A57" s="149">
        <v>12</v>
      </c>
      <c r="B57" s="149" t="s">
        <v>196</v>
      </c>
      <c r="C57" s="149" t="s">
        <v>104</v>
      </c>
      <c r="D57" s="149" t="s">
        <v>197</v>
      </c>
      <c r="E57" s="149" t="s">
        <v>198</v>
      </c>
      <c r="F57" s="149" t="s">
        <v>1168</v>
      </c>
      <c r="G57" s="149" t="s">
        <v>1136</v>
      </c>
      <c r="H57" s="149" t="s">
        <v>1013</v>
      </c>
      <c r="I57" s="149" t="s">
        <v>1169</v>
      </c>
      <c r="J57" s="149" t="s">
        <v>960</v>
      </c>
      <c r="K57" s="149" t="s">
        <v>1170</v>
      </c>
    </row>
    <row r="58" spans="1:11" x14ac:dyDescent="0.25">
      <c r="A58" s="149">
        <v>13</v>
      </c>
      <c r="B58" s="149" t="s">
        <v>1176</v>
      </c>
      <c r="C58" s="149" t="s">
        <v>1177</v>
      </c>
      <c r="D58" s="149" t="s">
        <v>173</v>
      </c>
      <c r="E58" s="149" t="s">
        <v>43</v>
      </c>
      <c r="F58" s="149" t="s">
        <v>1178</v>
      </c>
      <c r="G58" s="149" t="s">
        <v>1136</v>
      </c>
      <c r="H58" s="149" t="s">
        <v>1013</v>
      </c>
      <c r="I58" s="149" t="s">
        <v>1179</v>
      </c>
      <c r="J58" s="149" t="s">
        <v>960</v>
      </c>
      <c r="K58" s="149" t="s">
        <v>1180</v>
      </c>
    </row>
    <row r="59" spans="1:11" x14ac:dyDescent="0.25">
      <c r="A59" s="149">
        <v>14</v>
      </c>
      <c r="B59" s="149" t="s">
        <v>1181</v>
      </c>
      <c r="C59" s="149" t="s">
        <v>1182</v>
      </c>
      <c r="D59" s="149" t="s">
        <v>1183</v>
      </c>
      <c r="E59" s="149" t="s">
        <v>48</v>
      </c>
      <c r="F59" s="149" t="s">
        <v>1184</v>
      </c>
      <c r="G59" s="149" t="s">
        <v>1136</v>
      </c>
      <c r="H59" s="149" t="s">
        <v>1013</v>
      </c>
      <c r="I59" s="149" t="s">
        <v>1185</v>
      </c>
      <c r="J59" s="149" t="s">
        <v>960</v>
      </c>
      <c r="K59" s="149" t="s">
        <v>1186</v>
      </c>
    </row>
    <row r="60" spans="1:11" x14ac:dyDescent="0.25">
      <c r="A60" s="149">
        <v>15</v>
      </c>
      <c r="B60" s="149" t="s">
        <v>1187</v>
      </c>
      <c r="C60" s="149" t="s">
        <v>1188</v>
      </c>
      <c r="D60" s="149" t="s">
        <v>1189</v>
      </c>
      <c r="E60" s="149" t="s">
        <v>43</v>
      </c>
      <c r="F60" s="149" t="s">
        <v>1190</v>
      </c>
      <c r="G60" s="149" t="s">
        <v>1136</v>
      </c>
      <c r="H60" s="149" t="s">
        <v>1013</v>
      </c>
      <c r="I60" s="149" t="s">
        <v>1191</v>
      </c>
      <c r="J60" s="149" t="s">
        <v>960</v>
      </c>
      <c r="K60" s="149" t="s">
        <v>1192</v>
      </c>
    </row>
    <row r="61" spans="1:11" x14ac:dyDescent="0.25">
      <c r="A61" s="149">
        <v>16</v>
      </c>
      <c r="B61" s="149" t="s">
        <v>64</v>
      </c>
      <c r="C61" s="149" t="s">
        <v>65</v>
      </c>
      <c r="D61" s="149" t="s">
        <v>66</v>
      </c>
      <c r="E61" s="149" t="s">
        <v>1</v>
      </c>
      <c r="F61" s="149" t="s">
        <v>1133</v>
      </c>
      <c r="G61" s="149" t="s">
        <v>1136</v>
      </c>
      <c r="H61" s="149" t="s">
        <v>1013</v>
      </c>
      <c r="I61" s="149" t="s">
        <v>1134</v>
      </c>
      <c r="J61" s="149" t="s">
        <v>960</v>
      </c>
      <c r="K61" s="149" t="s">
        <v>1135</v>
      </c>
    </row>
    <row r="62" spans="1:11" x14ac:dyDescent="0.25">
      <c r="A62" s="149">
        <v>17</v>
      </c>
      <c r="B62" s="149" t="s">
        <v>262</v>
      </c>
      <c r="C62" s="149" t="s">
        <v>1141</v>
      </c>
      <c r="D62" s="149" t="s">
        <v>1142</v>
      </c>
      <c r="E62" s="149" t="s">
        <v>1</v>
      </c>
      <c r="F62" s="149" t="s">
        <v>1143</v>
      </c>
      <c r="G62" s="149" t="s">
        <v>1136</v>
      </c>
      <c r="H62" s="149" t="s">
        <v>1013</v>
      </c>
      <c r="I62" s="149" t="s">
        <v>1144</v>
      </c>
      <c r="J62" s="149" t="s">
        <v>960</v>
      </c>
      <c r="K62" s="149" t="s">
        <v>1145</v>
      </c>
    </row>
    <row r="63" spans="1:11" x14ac:dyDescent="0.25">
      <c r="A63" s="149">
        <v>18</v>
      </c>
      <c r="B63" s="149" t="s">
        <v>1146</v>
      </c>
      <c r="C63" s="149" t="s">
        <v>1147</v>
      </c>
      <c r="D63" s="149" t="s">
        <v>1142</v>
      </c>
      <c r="E63" s="149" t="s">
        <v>1</v>
      </c>
      <c r="F63" s="149" t="s">
        <v>1148</v>
      </c>
      <c r="G63" s="149" t="s">
        <v>1136</v>
      </c>
      <c r="H63" s="149" t="s">
        <v>1013</v>
      </c>
      <c r="I63" s="149" t="s">
        <v>1149</v>
      </c>
      <c r="J63" s="149" t="s">
        <v>960</v>
      </c>
      <c r="K63" s="149" t="s">
        <v>1150</v>
      </c>
    </row>
    <row r="64" spans="1:11" x14ac:dyDescent="0.25">
      <c r="A64" s="149">
        <v>19</v>
      </c>
      <c r="B64" s="149" t="s">
        <v>50</v>
      </c>
      <c r="C64" s="149" t="s">
        <v>51</v>
      </c>
      <c r="D64" s="149" t="s">
        <v>52</v>
      </c>
      <c r="E64" s="149" t="s">
        <v>43</v>
      </c>
      <c r="F64" s="149" t="s">
        <v>1085</v>
      </c>
      <c r="G64" s="149" t="s">
        <v>1136</v>
      </c>
      <c r="H64" s="149" t="s">
        <v>1013</v>
      </c>
      <c r="I64" s="149" t="s">
        <v>1086</v>
      </c>
      <c r="J64" s="149" t="s">
        <v>960</v>
      </c>
      <c r="K64" s="149" t="s">
        <v>1087</v>
      </c>
    </row>
    <row r="65" spans="1:11" x14ac:dyDescent="0.25">
      <c r="A65" s="149">
        <v>20</v>
      </c>
      <c r="B65" s="149" t="s">
        <v>196</v>
      </c>
      <c r="C65" s="149" t="s">
        <v>104</v>
      </c>
      <c r="D65" s="149" t="s">
        <v>197</v>
      </c>
      <c r="E65" s="149" t="s">
        <v>198</v>
      </c>
      <c r="F65" s="149" t="s">
        <v>1107</v>
      </c>
      <c r="G65" s="149" t="s">
        <v>1136</v>
      </c>
      <c r="H65" s="149" t="s">
        <v>1013</v>
      </c>
      <c r="I65" s="149" t="s">
        <v>1108</v>
      </c>
      <c r="J65" s="149" t="s">
        <v>960</v>
      </c>
      <c r="K65" s="149" t="s">
        <v>1109</v>
      </c>
    </row>
    <row r="66" spans="1:11" x14ac:dyDescent="0.25">
      <c r="A66" s="149">
        <v>21</v>
      </c>
      <c r="B66" s="149" t="s">
        <v>1110</v>
      </c>
      <c r="C66" s="149" t="s">
        <v>408</v>
      </c>
      <c r="D66" s="149" t="s">
        <v>1111</v>
      </c>
      <c r="E66" s="149" t="s">
        <v>912</v>
      </c>
      <c r="F66" s="149" t="s">
        <v>1112</v>
      </c>
      <c r="G66" s="149" t="s">
        <v>1136</v>
      </c>
      <c r="H66" s="149" t="s">
        <v>1013</v>
      </c>
      <c r="I66" s="149" t="s">
        <v>1113</v>
      </c>
      <c r="J66" s="149" t="s">
        <v>960</v>
      </c>
      <c r="K66" s="149" t="s">
        <v>1114</v>
      </c>
    </row>
    <row r="67" spans="1:11" x14ac:dyDescent="0.25">
      <c r="A67" s="149">
        <v>22</v>
      </c>
      <c r="B67" s="149" t="s">
        <v>1115</v>
      </c>
      <c r="C67" s="149" t="s">
        <v>1116</v>
      </c>
      <c r="D67" s="149" t="s">
        <v>1117</v>
      </c>
      <c r="E67" s="149" t="s">
        <v>1</v>
      </c>
      <c r="F67" s="149" t="s">
        <v>1118</v>
      </c>
      <c r="G67" s="149" t="s">
        <v>1136</v>
      </c>
      <c r="H67" s="149" t="s">
        <v>1013</v>
      </c>
      <c r="I67" s="149" t="s">
        <v>1119</v>
      </c>
      <c r="J67" s="149" t="s">
        <v>960</v>
      </c>
      <c r="K67" s="149" t="s">
        <v>1120</v>
      </c>
    </row>
    <row r="68" spans="1:11" x14ac:dyDescent="0.25">
      <c r="A68" s="149">
        <v>23</v>
      </c>
      <c r="B68" s="149" t="s">
        <v>803</v>
      </c>
      <c r="C68" s="149" t="s">
        <v>804</v>
      </c>
      <c r="D68" s="149" t="s">
        <v>17</v>
      </c>
      <c r="E68" s="149" t="s">
        <v>7</v>
      </c>
      <c r="F68" s="149" t="s">
        <v>1121</v>
      </c>
      <c r="G68" s="149" t="s">
        <v>1136</v>
      </c>
      <c r="H68" s="149" t="s">
        <v>1013</v>
      </c>
      <c r="I68" s="149" t="s">
        <v>1122</v>
      </c>
      <c r="J68" s="149" t="s">
        <v>960</v>
      </c>
      <c r="K68" s="149" t="s">
        <v>1123</v>
      </c>
    </row>
    <row r="69" spans="1:11" x14ac:dyDescent="0.25">
      <c r="A69" s="149">
        <v>32</v>
      </c>
      <c r="B69" s="149" t="s">
        <v>803</v>
      </c>
      <c r="C69" s="149" t="s">
        <v>804</v>
      </c>
      <c r="D69" s="149" t="s">
        <v>17</v>
      </c>
      <c r="E69" s="149" t="s">
        <v>7</v>
      </c>
      <c r="F69" s="149" t="s">
        <v>805</v>
      </c>
      <c r="G69" s="149" t="s">
        <v>1136</v>
      </c>
      <c r="H69" s="149" t="s">
        <v>5</v>
      </c>
      <c r="I69" s="149" t="s">
        <v>806</v>
      </c>
      <c r="J69" s="149" t="s">
        <v>6</v>
      </c>
      <c r="K69" s="149" t="s">
        <v>996</v>
      </c>
    </row>
    <row r="70" spans="1:11" x14ac:dyDescent="0.25">
      <c r="A70" s="149">
        <v>53</v>
      </c>
      <c r="B70" s="149" t="s">
        <v>15</v>
      </c>
      <c r="C70" s="149" t="s">
        <v>16</v>
      </c>
      <c r="D70" s="149" t="s">
        <v>17</v>
      </c>
      <c r="E70" s="149" t="s">
        <v>7</v>
      </c>
      <c r="F70" s="149" t="s">
        <v>18</v>
      </c>
      <c r="G70" s="149" t="s">
        <v>1136</v>
      </c>
      <c r="H70" s="149" t="s">
        <v>5</v>
      </c>
      <c r="I70" s="149" t="s">
        <v>19</v>
      </c>
      <c r="J70" s="149" t="s">
        <v>6</v>
      </c>
      <c r="K70" s="149" t="s">
        <v>685</v>
      </c>
    </row>
    <row r="71" spans="1:11" x14ac:dyDescent="0.25">
      <c r="A71" s="149">
        <v>67</v>
      </c>
      <c r="B71" s="149" t="s">
        <v>50</v>
      </c>
      <c r="C71" s="149" t="s">
        <v>51</v>
      </c>
      <c r="D71" s="149" t="s">
        <v>52</v>
      </c>
      <c r="E71" s="149" t="s">
        <v>43</v>
      </c>
      <c r="F71" s="149" t="s">
        <v>94</v>
      </c>
      <c r="G71" s="149" t="s">
        <v>1136</v>
      </c>
      <c r="H71" s="149" t="s">
        <v>5</v>
      </c>
      <c r="I71" s="149" t="s">
        <v>95</v>
      </c>
      <c r="J71" s="149" t="s">
        <v>6</v>
      </c>
      <c r="K71" s="149" t="s">
        <v>724</v>
      </c>
    </row>
    <row r="72" spans="1:11" x14ac:dyDescent="0.25">
      <c r="A72" s="149">
        <v>72</v>
      </c>
      <c r="B72" s="149" t="s">
        <v>101</v>
      </c>
      <c r="C72" s="149" t="s">
        <v>102</v>
      </c>
      <c r="D72" s="149" t="s">
        <v>103</v>
      </c>
      <c r="E72" s="149" t="s">
        <v>43</v>
      </c>
      <c r="F72" s="149" t="s">
        <v>169</v>
      </c>
      <c r="G72" s="149" t="s">
        <v>1136</v>
      </c>
      <c r="H72" s="149" t="s">
        <v>8</v>
      </c>
      <c r="I72" s="149" t="s">
        <v>170</v>
      </c>
      <c r="J72" s="149" t="s">
        <v>9</v>
      </c>
      <c r="K72" s="149" t="s">
        <v>735</v>
      </c>
    </row>
    <row r="73" spans="1:11" x14ac:dyDescent="0.25">
      <c r="A73" s="149">
        <v>75</v>
      </c>
      <c r="B73" s="149" t="s">
        <v>179</v>
      </c>
      <c r="C73" s="149" t="s">
        <v>180</v>
      </c>
      <c r="D73" s="149" t="s">
        <v>181</v>
      </c>
      <c r="E73" s="149" t="s">
        <v>43</v>
      </c>
      <c r="F73" s="149" t="s">
        <v>182</v>
      </c>
      <c r="G73" s="149" t="s">
        <v>1136</v>
      </c>
      <c r="H73" s="149" t="s">
        <v>8</v>
      </c>
      <c r="I73" s="149" t="s">
        <v>183</v>
      </c>
      <c r="J73" s="149" t="s">
        <v>9</v>
      </c>
      <c r="K73" s="149" t="s">
        <v>738</v>
      </c>
    </row>
    <row r="74" spans="1:11" x14ac:dyDescent="0.25">
      <c r="A74" s="149">
        <v>1</v>
      </c>
      <c r="B74" s="149" t="s">
        <v>174</v>
      </c>
      <c r="C74" s="149" t="s">
        <v>175</v>
      </c>
      <c r="D74" s="149" t="s">
        <v>0</v>
      </c>
      <c r="E74" s="149" t="s">
        <v>1</v>
      </c>
      <c r="F74" s="149" t="s">
        <v>1232</v>
      </c>
      <c r="G74" s="149" t="s">
        <v>1257</v>
      </c>
      <c r="H74" s="149" t="s">
        <v>1013</v>
      </c>
      <c r="I74" s="149" t="s">
        <v>1234</v>
      </c>
      <c r="J74" s="149" t="s">
        <v>960</v>
      </c>
      <c r="K74" s="149" t="s">
        <v>1457</v>
      </c>
    </row>
    <row r="75" spans="1:11" x14ac:dyDescent="0.25">
      <c r="A75" s="149">
        <v>5</v>
      </c>
      <c r="B75" s="149" t="s">
        <v>366</v>
      </c>
      <c r="C75" s="149" t="s">
        <v>367</v>
      </c>
      <c r="D75" s="149" t="s">
        <v>368</v>
      </c>
      <c r="E75" s="149" t="s">
        <v>43</v>
      </c>
      <c r="F75" s="149" t="s">
        <v>1100</v>
      </c>
      <c r="G75" s="149" t="s">
        <v>1257</v>
      </c>
      <c r="H75" s="149" t="s">
        <v>1013</v>
      </c>
      <c r="I75" s="149" t="s">
        <v>1101</v>
      </c>
      <c r="J75" s="149" t="s">
        <v>960</v>
      </c>
      <c r="K75" s="149" t="s">
        <v>1258</v>
      </c>
    </row>
    <row r="76" spans="1:11" x14ac:dyDescent="0.25">
      <c r="A76" s="149">
        <v>6</v>
      </c>
      <c r="B76" s="149" t="s">
        <v>1215</v>
      </c>
      <c r="C76" s="149" t="s">
        <v>1216</v>
      </c>
      <c r="D76" s="149" t="s">
        <v>0</v>
      </c>
      <c r="E76" s="149" t="s">
        <v>1</v>
      </c>
      <c r="F76" s="149" t="s">
        <v>1218</v>
      </c>
      <c r="G76" s="149" t="s">
        <v>1257</v>
      </c>
      <c r="H76" s="149" t="s">
        <v>1013</v>
      </c>
      <c r="I76" s="149" t="s">
        <v>1219</v>
      </c>
      <c r="J76" s="149" t="s">
        <v>960</v>
      </c>
      <c r="K76" s="149" t="s">
        <v>1242</v>
      </c>
    </row>
    <row r="77" spans="1:11" x14ac:dyDescent="0.25">
      <c r="A77" s="149">
        <v>8</v>
      </c>
      <c r="B77" s="149" t="s">
        <v>1194</v>
      </c>
      <c r="C77" s="149" t="s">
        <v>1195</v>
      </c>
      <c r="D77" s="149" t="s">
        <v>1196</v>
      </c>
      <c r="E77" s="149" t="s">
        <v>28</v>
      </c>
      <c r="F77" s="149" t="s">
        <v>1197</v>
      </c>
      <c r="G77" s="149" t="s">
        <v>1257</v>
      </c>
      <c r="H77" s="149" t="s">
        <v>1013</v>
      </c>
      <c r="I77" s="149" t="s">
        <v>1198</v>
      </c>
      <c r="J77" s="149" t="s">
        <v>960</v>
      </c>
      <c r="K77" s="149" t="s">
        <v>1214</v>
      </c>
    </row>
    <row r="78" spans="1:11" x14ac:dyDescent="0.25">
      <c r="A78" s="149">
        <v>4</v>
      </c>
      <c r="B78" s="149" t="s">
        <v>366</v>
      </c>
      <c r="C78" s="149" t="s">
        <v>367</v>
      </c>
      <c r="D78" s="149" t="s">
        <v>368</v>
      </c>
      <c r="E78" s="149" t="s">
        <v>43</v>
      </c>
      <c r="F78" s="149" t="s">
        <v>395</v>
      </c>
      <c r="G78" s="149" t="s">
        <v>1257</v>
      </c>
      <c r="H78" s="149" t="s">
        <v>5</v>
      </c>
      <c r="I78" s="149" t="s">
        <v>396</v>
      </c>
      <c r="J78" s="149" t="s">
        <v>6</v>
      </c>
      <c r="K78" s="149" t="s">
        <v>1241</v>
      </c>
    </row>
    <row r="79" spans="1:11" x14ac:dyDescent="0.25">
      <c r="A79" s="149">
        <v>61</v>
      </c>
      <c r="B79" s="149" t="s">
        <v>443</v>
      </c>
      <c r="C79" s="149" t="s">
        <v>444</v>
      </c>
      <c r="D79" s="149" t="s">
        <v>0</v>
      </c>
      <c r="E79" s="149" t="s">
        <v>1</v>
      </c>
      <c r="F79" s="149" t="s">
        <v>445</v>
      </c>
      <c r="G79" s="149" t="s">
        <v>1257</v>
      </c>
      <c r="H79" s="149" t="s">
        <v>5</v>
      </c>
      <c r="I79" s="149" t="s">
        <v>446</v>
      </c>
      <c r="J79" s="149" t="s">
        <v>6</v>
      </c>
      <c r="K79" s="149" t="s">
        <v>708</v>
      </c>
    </row>
    <row r="80" spans="1:11" x14ac:dyDescent="0.25">
      <c r="A80" s="149">
        <v>65</v>
      </c>
      <c r="B80" s="149" t="s">
        <v>54</v>
      </c>
      <c r="C80" s="149" t="s">
        <v>55</v>
      </c>
      <c r="D80" s="149" t="s">
        <v>0</v>
      </c>
      <c r="E80" s="149" t="s">
        <v>1</v>
      </c>
      <c r="F80" s="149" t="s">
        <v>56</v>
      </c>
      <c r="G80" s="149" t="s">
        <v>1257</v>
      </c>
      <c r="H80" s="149" t="s">
        <v>5</v>
      </c>
      <c r="I80" s="149" t="s">
        <v>57</v>
      </c>
      <c r="J80" s="149" t="s">
        <v>6</v>
      </c>
      <c r="K80" s="149" t="s">
        <v>717</v>
      </c>
    </row>
    <row r="81" spans="1:11" x14ac:dyDescent="0.25">
      <c r="A81" s="149">
        <v>66</v>
      </c>
      <c r="B81" s="149" t="s">
        <v>467</v>
      </c>
      <c r="C81" s="149" t="s">
        <v>468</v>
      </c>
      <c r="D81" s="149" t="s">
        <v>0</v>
      </c>
      <c r="E81" s="149" t="s">
        <v>1</v>
      </c>
      <c r="F81" s="149" t="s">
        <v>469</v>
      </c>
      <c r="G81" s="149" t="s">
        <v>1257</v>
      </c>
      <c r="H81" s="149" t="s">
        <v>5</v>
      </c>
      <c r="I81" s="149" t="s">
        <v>470</v>
      </c>
      <c r="J81" s="149" t="s">
        <v>6</v>
      </c>
      <c r="K81" s="149" t="s">
        <v>720</v>
      </c>
    </row>
    <row r="82" spans="1:11" x14ac:dyDescent="0.25">
      <c r="A82" s="149">
        <v>71</v>
      </c>
      <c r="B82" s="149" t="s">
        <v>797</v>
      </c>
      <c r="C82" s="149" t="s">
        <v>798</v>
      </c>
      <c r="D82" s="149" t="s">
        <v>799</v>
      </c>
      <c r="E82" s="149" t="s">
        <v>1</v>
      </c>
      <c r="F82" s="149" t="s">
        <v>800</v>
      </c>
      <c r="G82" s="149" t="s">
        <v>1257</v>
      </c>
      <c r="H82" s="149" t="s">
        <v>8</v>
      </c>
      <c r="I82" s="149" t="s">
        <v>801</v>
      </c>
      <c r="J82" s="149" t="s">
        <v>9</v>
      </c>
      <c r="K82" s="149" t="s">
        <v>802</v>
      </c>
    </row>
    <row r="83" spans="1:11" x14ac:dyDescent="0.25">
      <c r="A83" s="149">
        <v>73</v>
      </c>
      <c r="B83" s="149" t="s">
        <v>174</v>
      </c>
      <c r="C83" s="149" t="s">
        <v>175</v>
      </c>
      <c r="D83" s="149" t="s">
        <v>0</v>
      </c>
      <c r="E83" s="149" t="s">
        <v>1</v>
      </c>
      <c r="F83" s="149" t="s">
        <v>176</v>
      </c>
      <c r="G83" s="149" t="s">
        <v>1257</v>
      </c>
      <c r="H83" s="149" t="s">
        <v>8</v>
      </c>
      <c r="I83" s="149" t="s">
        <v>177</v>
      </c>
      <c r="J83" s="149" t="s">
        <v>9</v>
      </c>
      <c r="K83" s="149" t="s">
        <v>736</v>
      </c>
    </row>
  </sheetData>
  <sortState ref="A2:K83">
    <sortCondition ref="G2:G83"/>
    <sortCondition ref="H2:H83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2" workbookViewId="0">
      <selection activeCell="F53" sqref="F53"/>
    </sheetView>
  </sheetViews>
  <sheetFormatPr defaultRowHeight="15" x14ac:dyDescent="0.25"/>
  <cols>
    <col min="1" max="1" width="3.28515625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r="3" spans="1:11" s="57" customFormat="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r="5" spans="1:11" s="57" customFormat="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r="6" spans="1:11" s="57" customFormat="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1455</v>
      </c>
    </row>
    <row r="7" spans="1:11" s="57" customFormat="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r="8" spans="1:11" s="57" customFormat="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6">
        <v>79</v>
      </c>
      <c r="B9" s="146" t="s">
        <v>467</v>
      </c>
      <c r="C9" s="146" t="s">
        <v>468</v>
      </c>
      <c r="D9" s="146" t="s">
        <v>0</v>
      </c>
      <c r="E9" s="146" t="s">
        <v>1</v>
      </c>
      <c r="F9" s="146" t="s">
        <v>477</v>
      </c>
      <c r="G9" s="146" t="s">
        <v>1019</v>
      </c>
      <c r="H9" s="146" t="s">
        <v>30</v>
      </c>
      <c r="I9" s="146" t="s">
        <v>478</v>
      </c>
      <c r="J9" s="146" t="s">
        <v>32</v>
      </c>
      <c r="K9" s="146" t="s">
        <v>740</v>
      </c>
    </row>
    <row r="10" spans="1:11" x14ac:dyDescent="0.25">
      <c r="A10" s="146">
        <v>65</v>
      </c>
      <c r="B10" s="146" t="s">
        <v>460</v>
      </c>
      <c r="C10" s="146" t="s">
        <v>461</v>
      </c>
      <c r="D10" s="146" t="s">
        <v>462</v>
      </c>
      <c r="E10" s="146" t="s">
        <v>1</v>
      </c>
      <c r="F10" s="146" t="s">
        <v>463</v>
      </c>
      <c r="G10" s="146" t="s">
        <v>1019</v>
      </c>
      <c r="H10" s="146" t="s">
        <v>30</v>
      </c>
      <c r="I10" s="146" t="s">
        <v>464</v>
      </c>
      <c r="J10" s="146" t="s">
        <v>32</v>
      </c>
      <c r="K10" s="146" t="s">
        <v>711</v>
      </c>
    </row>
    <row r="11" spans="1:11" x14ac:dyDescent="0.25">
      <c r="A11" s="146">
        <v>29</v>
      </c>
      <c r="B11" s="146" t="s">
        <v>71</v>
      </c>
      <c r="C11" s="146" t="s">
        <v>72</v>
      </c>
      <c r="D11" s="146" t="s">
        <v>73</v>
      </c>
      <c r="E11" s="146" t="s">
        <v>28</v>
      </c>
      <c r="F11" s="146" t="s">
        <v>74</v>
      </c>
      <c r="G11" s="146" t="s">
        <v>1019</v>
      </c>
      <c r="H11" s="146" t="s">
        <v>30</v>
      </c>
      <c r="I11" s="146" t="s">
        <v>75</v>
      </c>
      <c r="J11" s="146" t="s">
        <v>32</v>
      </c>
      <c r="K11" s="146" t="s">
        <v>1058</v>
      </c>
    </row>
    <row r="12" spans="1:11" x14ac:dyDescent="0.25">
      <c r="A12" s="146">
        <v>66</v>
      </c>
      <c r="B12" s="146" t="s">
        <v>165</v>
      </c>
      <c r="C12" s="146" t="s">
        <v>166</v>
      </c>
      <c r="D12" s="146" t="s">
        <v>27</v>
      </c>
      <c r="E12" s="146" t="s">
        <v>28</v>
      </c>
      <c r="F12" s="146" t="s">
        <v>167</v>
      </c>
      <c r="G12" s="146" t="s">
        <v>1019</v>
      </c>
      <c r="H12" s="146" t="s">
        <v>30</v>
      </c>
      <c r="I12" s="146" t="s">
        <v>168</v>
      </c>
      <c r="J12" s="146" t="s">
        <v>32</v>
      </c>
      <c r="K12" s="146" t="s">
        <v>712</v>
      </c>
    </row>
    <row r="13" spans="1:11" x14ac:dyDescent="0.25">
      <c r="A13" s="146">
        <v>27</v>
      </c>
      <c r="B13" s="146" t="s">
        <v>190</v>
      </c>
      <c r="C13" s="146" t="s">
        <v>191</v>
      </c>
      <c r="D13" s="146" t="s">
        <v>192</v>
      </c>
      <c r="E13" s="146" t="s">
        <v>28</v>
      </c>
      <c r="F13" s="146" t="s">
        <v>193</v>
      </c>
      <c r="G13" s="146" t="s">
        <v>1019</v>
      </c>
      <c r="H13" s="146" t="s">
        <v>30</v>
      </c>
      <c r="I13" s="146" t="s">
        <v>194</v>
      </c>
      <c r="J13" s="146" t="s">
        <v>32</v>
      </c>
      <c r="K13" s="146" t="s">
        <v>1081</v>
      </c>
    </row>
    <row r="14" spans="1:11" x14ac:dyDescent="0.25">
      <c r="A14" s="146">
        <v>67</v>
      </c>
      <c r="B14" s="146" t="s">
        <v>25</v>
      </c>
      <c r="C14" s="146" t="s">
        <v>26</v>
      </c>
      <c r="D14" s="146" t="s">
        <v>27</v>
      </c>
      <c r="E14" s="146" t="s">
        <v>28</v>
      </c>
      <c r="F14" s="146" t="s">
        <v>29</v>
      </c>
      <c r="G14" s="146" t="s">
        <v>1019</v>
      </c>
      <c r="H14" s="146" t="s">
        <v>30</v>
      </c>
      <c r="I14" s="146" t="s">
        <v>31</v>
      </c>
      <c r="J14" s="146" t="s">
        <v>32</v>
      </c>
      <c r="K14" s="146" t="s">
        <v>714</v>
      </c>
    </row>
    <row r="15" spans="1:11" x14ac:dyDescent="0.25">
      <c r="A15" s="146">
        <v>36</v>
      </c>
      <c r="B15" s="146" t="s">
        <v>64</v>
      </c>
      <c r="C15" s="146" t="s">
        <v>65</v>
      </c>
      <c r="D15" s="146" t="s">
        <v>66</v>
      </c>
      <c r="E15" s="146" t="s">
        <v>1</v>
      </c>
      <c r="F15" s="146" t="s">
        <v>67</v>
      </c>
      <c r="G15" s="146" t="s">
        <v>1019</v>
      </c>
      <c r="H15" s="146" t="s">
        <v>30</v>
      </c>
      <c r="I15" s="146" t="s">
        <v>68</v>
      </c>
      <c r="J15" s="146" t="s">
        <v>32</v>
      </c>
      <c r="K15" s="146" t="s">
        <v>959</v>
      </c>
    </row>
    <row r="16" spans="1:11" x14ac:dyDescent="0.25">
      <c r="A16" s="146">
        <v>61</v>
      </c>
      <c r="B16" s="146" t="s">
        <v>262</v>
      </c>
      <c r="C16" s="146" t="s">
        <v>399</v>
      </c>
      <c r="D16" s="146" t="s">
        <v>0</v>
      </c>
      <c r="E16" s="146" t="s">
        <v>1</v>
      </c>
      <c r="F16" s="146" t="s">
        <v>400</v>
      </c>
      <c r="G16" s="146" t="s">
        <v>1019</v>
      </c>
      <c r="H16" s="146" t="s">
        <v>294</v>
      </c>
      <c r="I16" s="146" t="s">
        <v>401</v>
      </c>
      <c r="J16" s="146" t="s">
        <v>289</v>
      </c>
      <c r="K16" s="146" t="s">
        <v>700</v>
      </c>
    </row>
    <row r="17" spans="1:11" x14ac:dyDescent="0.25">
      <c r="A17" s="146">
        <v>63</v>
      </c>
      <c r="B17" s="146" t="s">
        <v>431</v>
      </c>
      <c r="C17" s="146" t="s">
        <v>172</v>
      </c>
      <c r="D17" s="146" t="s">
        <v>432</v>
      </c>
      <c r="E17" s="146" t="s">
        <v>28</v>
      </c>
      <c r="F17" s="146" t="s">
        <v>433</v>
      </c>
      <c r="G17" s="146" t="s">
        <v>1019</v>
      </c>
      <c r="H17" s="146" t="s">
        <v>294</v>
      </c>
      <c r="I17" s="146" t="s">
        <v>434</v>
      </c>
      <c r="J17" s="146" t="s">
        <v>289</v>
      </c>
      <c r="K17" s="146" t="s">
        <v>704</v>
      </c>
    </row>
    <row r="18" spans="1:11" x14ac:dyDescent="0.25">
      <c r="A18" s="146">
        <v>53</v>
      </c>
      <c r="B18" s="146" t="s">
        <v>297</v>
      </c>
      <c r="C18" s="146" t="s">
        <v>255</v>
      </c>
      <c r="D18" s="146" t="s">
        <v>0</v>
      </c>
      <c r="E18" s="146" t="s">
        <v>1</v>
      </c>
      <c r="F18" s="146" t="s">
        <v>298</v>
      </c>
      <c r="G18" s="146" t="s">
        <v>1019</v>
      </c>
      <c r="H18" s="146" t="s">
        <v>294</v>
      </c>
      <c r="I18" s="146" t="s">
        <v>299</v>
      </c>
      <c r="J18" s="146" t="s">
        <v>289</v>
      </c>
      <c r="K18" s="146" t="s">
        <v>680</v>
      </c>
    </row>
    <row r="19" spans="1:11" x14ac:dyDescent="0.25">
      <c r="A19" s="146">
        <v>51</v>
      </c>
      <c r="B19" s="146"/>
      <c r="C19" s="146"/>
      <c r="D19" s="146"/>
      <c r="E19" s="146"/>
      <c r="F19" s="146" t="s">
        <v>540</v>
      </c>
      <c r="G19" s="146" t="s">
        <v>1019</v>
      </c>
      <c r="H19" s="146" t="s">
        <v>294</v>
      </c>
      <c r="I19" s="146" t="s">
        <v>541</v>
      </c>
      <c r="J19" s="146" t="s">
        <v>289</v>
      </c>
      <c r="K19" s="146" t="s">
        <v>677</v>
      </c>
    </row>
    <row r="20" spans="1:11" x14ac:dyDescent="0.25">
      <c r="A20" s="146">
        <v>40</v>
      </c>
      <c r="B20" s="146" t="s">
        <v>49</v>
      </c>
      <c r="C20" s="146" t="s">
        <v>97</v>
      </c>
      <c r="D20" s="146" t="s">
        <v>66</v>
      </c>
      <c r="E20" s="146" t="s">
        <v>1</v>
      </c>
      <c r="F20" s="146" t="s">
        <v>391</v>
      </c>
      <c r="G20" s="146" t="s">
        <v>1019</v>
      </c>
      <c r="H20" s="146" t="s">
        <v>294</v>
      </c>
      <c r="I20" s="146" t="s">
        <v>392</v>
      </c>
      <c r="J20" s="146" t="s">
        <v>289</v>
      </c>
      <c r="K20" s="146" t="s">
        <v>921</v>
      </c>
    </row>
    <row r="21" spans="1:11" x14ac:dyDescent="0.25">
      <c r="A21" s="146">
        <v>54</v>
      </c>
      <c r="B21" s="146" t="s">
        <v>311</v>
      </c>
      <c r="C21" s="146" t="s">
        <v>312</v>
      </c>
      <c r="D21" s="146" t="s">
        <v>313</v>
      </c>
      <c r="E21" s="146" t="s">
        <v>43</v>
      </c>
      <c r="F21" s="146" t="s">
        <v>314</v>
      </c>
      <c r="G21" s="146" t="s">
        <v>1019</v>
      </c>
      <c r="H21" s="146" t="s">
        <v>294</v>
      </c>
      <c r="I21" s="146" t="s">
        <v>315</v>
      </c>
      <c r="J21" s="146" t="s">
        <v>289</v>
      </c>
      <c r="K21" s="146" t="s">
        <v>683</v>
      </c>
    </row>
    <row r="22" spans="1:11" x14ac:dyDescent="0.25">
      <c r="A22" s="146">
        <v>52</v>
      </c>
      <c r="B22" s="146" t="s">
        <v>291</v>
      </c>
      <c r="C22" s="146" t="s">
        <v>292</v>
      </c>
      <c r="D22" s="146" t="s">
        <v>0</v>
      </c>
      <c r="E22" s="146" t="s">
        <v>1</v>
      </c>
      <c r="F22" s="146" t="s">
        <v>293</v>
      </c>
      <c r="G22" s="146" t="s">
        <v>1019</v>
      </c>
      <c r="H22" s="146" t="s">
        <v>294</v>
      </c>
      <c r="I22" s="146" t="s">
        <v>295</v>
      </c>
      <c r="J22" s="146" t="s">
        <v>289</v>
      </c>
      <c r="K22" s="146" t="s">
        <v>679</v>
      </c>
    </row>
    <row r="23" spans="1:11" x14ac:dyDescent="0.25">
      <c r="A23" s="146">
        <v>47</v>
      </c>
      <c r="B23" s="146" t="s">
        <v>608</v>
      </c>
      <c r="C23" s="146" t="s">
        <v>378</v>
      </c>
      <c r="D23" s="146" t="s">
        <v>27</v>
      </c>
      <c r="E23" s="146" t="s">
        <v>28</v>
      </c>
      <c r="F23" s="146" t="s">
        <v>609</v>
      </c>
      <c r="G23" s="146" t="s">
        <v>1019</v>
      </c>
      <c r="H23" s="146" t="s">
        <v>294</v>
      </c>
      <c r="I23" s="146" t="s">
        <v>610</v>
      </c>
      <c r="J23" s="146" t="s">
        <v>289</v>
      </c>
      <c r="K23" s="146" t="s">
        <v>663</v>
      </c>
    </row>
    <row r="24" spans="1:11" x14ac:dyDescent="0.25">
      <c r="A24" s="146">
        <v>3</v>
      </c>
      <c r="B24" s="146" t="s">
        <v>366</v>
      </c>
      <c r="C24" s="146" t="s">
        <v>367</v>
      </c>
      <c r="D24" s="146" t="s">
        <v>368</v>
      </c>
      <c r="E24" s="146" t="s">
        <v>43</v>
      </c>
      <c r="F24" s="146" t="s">
        <v>369</v>
      </c>
      <c r="G24" s="146" t="s">
        <v>1019</v>
      </c>
      <c r="H24" s="146" t="s">
        <v>294</v>
      </c>
      <c r="I24" s="146" t="s">
        <v>370</v>
      </c>
      <c r="J24" s="146" t="s">
        <v>289</v>
      </c>
      <c r="K24" s="146" t="s">
        <v>1240</v>
      </c>
    </row>
    <row r="25" spans="1:11" x14ac:dyDescent="0.25">
      <c r="A25" s="146">
        <v>45</v>
      </c>
      <c r="B25" s="146" t="s">
        <v>651</v>
      </c>
      <c r="C25" s="146" t="s">
        <v>652</v>
      </c>
      <c r="D25" s="146" t="s">
        <v>653</v>
      </c>
      <c r="E25" s="146" t="s">
        <v>1</v>
      </c>
      <c r="F25" s="146" t="s">
        <v>654</v>
      </c>
      <c r="G25" s="146" t="s">
        <v>1019</v>
      </c>
      <c r="H25" s="146" t="s">
        <v>294</v>
      </c>
      <c r="I25" s="146" t="s">
        <v>655</v>
      </c>
      <c r="J25" s="146" t="s">
        <v>289</v>
      </c>
      <c r="K25" s="146" t="s">
        <v>656</v>
      </c>
    </row>
    <row r="26" spans="1:11" x14ac:dyDescent="0.25">
      <c r="A26" s="146">
        <v>42</v>
      </c>
      <c r="B26" s="146" t="s">
        <v>845</v>
      </c>
      <c r="C26" s="146" t="s">
        <v>846</v>
      </c>
      <c r="D26" s="146" t="s">
        <v>27</v>
      </c>
      <c r="E26" s="146" t="s">
        <v>28</v>
      </c>
      <c r="F26" s="146" t="s">
        <v>847</v>
      </c>
      <c r="G26" s="146" t="s">
        <v>1019</v>
      </c>
      <c r="H26" s="146" t="s">
        <v>294</v>
      </c>
      <c r="I26" s="146" t="s">
        <v>848</v>
      </c>
      <c r="J26" s="146" t="s">
        <v>289</v>
      </c>
      <c r="K26" s="146" t="s">
        <v>849</v>
      </c>
    </row>
    <row r="27" spans="1:11" x14ac:dyDescent="0.25">
      <c r="A27" s="146">
        <v>46</v>
      </c>
      <c r="B27" s="146" t="s">
        <v>425</v>
      </c>
      <c r="C27" s="146" t="s">
        <v>426</v>
      </c>
      <c r="D27" s="146" t="s">
        <v>427</v>
      </c>
      <c r="E27" s="146" t="s">
        <v>28</v>
      </c>
      <c r="F27" s="146" t="s">
        <v>428</v>
      </c>
      <c r="G27" s="146" t="s">
        <v>1019</v>
      </c>
      <c r="H27" s="146" t="s">
        <v>287</v>
      </c>
      <c r="I27" s="146" t="s">
        <v>429</v>
      </c>
      <c r="J27" s="146" t="s">
        <v>289</v>
      </c>
      <c r="K27" s="146" t="s">
        <v>659</v>
      </c>
    </row>
    <row r="28" spans="1:11" x14ac:dyDescent="0.25">
      <c r="A28" s="146">
        <v>55</v>
      </c>
      <c r="B28" s="146" t="s">
        <v>317</v>
      </c>
      <c r="C28" s="146" t="s">
        <v>279</v>
      </c>
      <c r="D28" s="146" t="s">
        <v>318</v>
      </c>
      <c r="E28" s="146" t="s">
        <v>28</v>
      </c>
      <c r="F28" s="146" t="s">
        <v>319</v>
      </c>
      <c r="G28" s="146" t="s">
        <v>1019</v>
      </c>
      <c r="H28" s="146" t="s">
        <v>287</v>
      </c>
      <c r="I28" s="146" t="s">
        <v>320</v>
      </c>
      <c r="J28" s="146" t="s">
        <v>289</v>
      </c>
      <c r="K28" s="146" t="s">
        <v>758</v>
      </c>
    </row>
    <row r="29" spans="1:11" x14ac:dyDescent="0.25">
      <c r="A29" s="146">
        <v>62</v>
      </c>
      <c r="B29" s="146" t="s">
        <v>403</v>
      </c>
      <c r="C29" s="146" t="s">
        <v>60</v>
      </c>
      <c r="D29" s="146" t="s">
        <v>27</v>
      </c>
      <c r="E29" s="146" t="s">
        <v>28</v>
      </c>
      <c r="F29" s="146" t="s">
        <v>404</v>
      </c>
      <c r="G29" s="146" t="s">
        <v>1019</v>
      </c>
      <c r="H29" s="146" t="s">
        <v>287</v>
      </c>
      <c r="I29" s="146" t="s">
        <v>405</v>
      </c>
      <c r="J29" s="146" t="s">
        <v>289</v>
      </c>
      <c r="K29" s="146" t="s">
        <v>701</v>
      </c>
    </row>
    <row r="30" spans="1:11" x14ac:dyDescent="0.25">
      <c r="A30" s="146">
        <v>50</v>
      </c>
      <c r="B30" s="146" t="s">
        <v>566</v>
      </c>
      <c r="C30" s="146" t="s">
        <v>556</v>
      </c>
      <c r="D30" s="146" t="s">
        <v>0</v>
      </c>
      <c r="E30" s="146" t="s">
        <v>1</v>
      </c>
      <c r="F30" s="146" t="s">
        <v>557</v>
      </c>
      <c r="G30" s="146" t="s">
        <v>1019</v>
      </c>
      <c r="H30" s="146" t="s">
        <v>287</v>
      </c>
      <c r="I30" s="146" t="s">
        <v>558</v>
      </c>
      <c r="J30" s="146" t="s">
        <v>289</v>
      </c>
      <c r="K30" s="146" t="s">
        <v>673</v>
      </c>
    </row>
    <row r="31" spans="1:11" x14ac:dyDescent="0.25">
      <c r="A31" s="146">
        <v>48</v>
      </c>
      <c r="B31" s="146"/>
      <c r="C31" s="146"/>
      <c r="D31" s="146"/>
      <c r="E31" s="146"/>
      <c r="F31" s="146" t="s">
        <v>572</v>
      </c>
      <c r="G31" s="146" t="s">
        <v>1019</v>
      </c>
      <c r="H31" s="146" t="s">
        <v>287</v>
      </c>
      <c r="I31" s="146" t="s">
        <v>573</v>
      </c>
      <c r="J31" s="146" t="s">
        <v>289</v>
      </c>
      <c r="K31" s="146" t="s">
        <v>665</v>
      </c>
    </row>
    <row r="32" spans="1:11" x14ac:dyDescent="0.25">
      <c r="A32" s="146">
        <v>38</v>
      </c>
      <c r="B32" s="146" t="s">
        <v>322</v>
      </c>
      <c r="C32" s="146" t="s">
        <v>323</v>
      </c>
      <c r="D32" s="146" t="s">
        <v>66</v>
      </c>
      <c r="E32" s="146" t="s">
        <v>1</v>
      </c>
      <c r="F32" s="146" t="s">
        <v>324</v>
      </c>
      <c r="G32" s="146" t="s">
        <v>1019</v>
      </c>
      <c r="H32" s="146" t="s">
        <v>287</v>
      </c>
      <c r="I32" s="146" t="s">
        <v>325</v>
      </c>
      <c r="J32" s="146" t="s">
        <v>289</v>
      </c>
      <c r="K32" s="146" t="s">
        <v>956</v>
      </c>
    </row>
    <row r="33" spans="1:11" x14ac:dyDescent="0.25">
      <c r="A33" s="146">
        <v>35</v>
      </c>
      <c r="B33" s="146" t="s">
        <v>982</v>
      </c>
      <c r="C33" s="146" t="s">
        <v>292</v>
      </c>
      <c r="D33" s="146" t="s">
        <v>462</v>
      </c>
      <c r="E33" s="146" t="s">
        <v>1</v>
      </c>
      <c r="F33" s="146" t="s">
        <v>422</v>
      </c>
      <c r="G33" s="146" t="s">
        <v>1019</v>
      </c>
      <c r="H33" s="146" t="s">
        <v>3</v>
      </c>
      <c r="I33" s="146" t="s">
        <v>423</v>
      </c>
      <c r="J33" s="146" t="s">
        <v>2</v>
      </c>
      <c r="K33" s="146" t="s">
        <v>983</v>
      </c>
    </row>
    <row r="34" spans="1:11" x14ac:dyDescent="0.25">
      <c r="A34" s="146">
        <v>41</v>
      </c>
      <c r="B34" s="146" t="s">
        <v>361</v>
      </c>
      <c r="C34" s="146" t="s">
        <v>362</v>
      </c>
      <c r="D34" s="146" t="s">
        <v>0</v>
      </c>
      <c r="E34" s="146" t="s">
        <v>1</v>
      </c>
      <c r="F34" s="146" t="s">
        <v>886</v>
      </c>
      <c r="G34" s="146" t="s">
        <v>1019</v>
      </c>
      <c r="H34" s="146" t="s">
        <v>3</v>
      </c>
      <c r="I34" s="146" t="s">
        <v>861</v>
      </c>
      <c r="J34" s="146" t="s">
        <v>516</v>
      </c>
      <c r="K34" s="146" t="s">
        <v>896</v>
      </c>
    </row>
    <row r="35" spans="1:11" x14ac:dyDescent="0.25">
      <c r="A35" s="146">
        <v>60</v>
      </c>
      <c r="B35" s="146" t="s">
        <v>137</v>
      </c>
      <c r="C35" s="146" t="s">
        <v>138</v>
      </c>
      <c r="D35" s="146" t="s">
        <v>0</v>
      </c>
      <c r="E35" s="146" t="s">
        <v>1</v>
      </c>
      <c r="F35" s="146" t="s">
        <v>139</v>
      </c>
      <c r="G35" s="146" t="s">
        <v>1019</v>
      </c>
      <c r="H35" s="146" t="s">
        <v>3</v>
      </c>
      <c r="I35" s="146" t="s">
        <v>140</v>
      </c>
      <c r="J35" s="146" t="s">
        <v>53</v>
      </c>
      <c r="K35" s="146" t="s">
        <v>699</v>
      </c>
    </row>
    <row r="36" spans="1:11" x14ac:dyDescent="0.25">
      <c r="A36" s="146">
        <v>82</v>
      </c>
      <c r="B36" s="146" t="s">
        <v>224</v>
      </c>
      <c r="C36" s="146" t="s">
        <v>225</v>
      </c>
      <c r="D36" s="146" t="s">
        <v>0</v>
      </c>
      <c r="E36" s="146" t="s">
        <v>1</v>
      </c>
      <c r="F36" s="146" t="s">
        <v>226</v>
      </c>
      <c r="G36" s="146" t="s">
        <v>1019</v>
      </c>
      <c r="H36" s="146" t="s">
        <v>3</v>
      </c>
      <c r="I36" s="146" t="s">
        <v>227</v>
      </c>
      <c r="J36" s="146" t="s">
        <v>53</v>
      </c>
      <c r="K36" s="146" t="s">
        <v>748</v>
      </c>
    </row>
    <row r="37" spans="1:11" x14ac:dyDescent="0.25">
      <c r="A37" s="146">
        <v>30</v>
      </c>
      <c r="B37" s="146" t="s">
        <v>273</v>
      </c>
      <c r="C37" s="146" t="s">
        <v>274</v>
      </c>
      <c r="D37" s="146" t="s">
        <v>0</v>
      </c>
      <c r="E37" s="146" t="s">
        <v>1</v>
      </c>
      <c r="F37" s="146" t="s">
        <v>275</v>
      </c>
      <c r="G37" s="146" t="s">
        <v>1019</v>
      </c>
      <c r="H37" s="146" t="s">
        <v>3</v>
      </c>
      <c r="I37" s="146" t="s">
        <v>276</v>
      </c>
      <c r="J37" s="146" t="s">
        <v>53</v>
      </c>
      <c r="K37" s="146" t="s">
        <v>1069</v>
      </c>
    </row>
    <row r="38" spans="1:11" x14ac:dyDescent="0.25">
      <c r="A38" s="146">
        <v>37</v>
      </c>
      <c r="B38" s="146" t="s">
        <v>242</v>
      </c>
      <c r="C38" s="146" t="s">
        <v>243</v>
      </c>
      <c r="D38" s="146" t="s">
        <v>957</v>
      </c>
      <c r="E38" s="146" t="s">
        <v>43</v>
      </c>
      <c r="F38" s="146" t="s">
        <v>244</v>
      </c>
      <c r="G38" s="146" t="s">
        <v>1019</v>
      </c>
      <c r="H38" s="146" t="s">
        <v>3</v>
      </c>
      <c r="I38" s="146" t="s">
        <v>245</v>
      </c>
      <c r="J38" s="146" t="s">
        <v>125</v>
      </c>
      <c r="K38" s="146" t="s">
        <v>958</v>
      </c>
    </row>
    <row r="39" spans="1:11" x14ac:dyDescent="0.25">
      <c r="A39" s="146">
        <v>9</v>
      </c>
      <c r="B39" s="146" t="s">
        <v>117</v>
      </c>
      <c r="C39" s="146" t="s">
        <v>1210</v>
      </c>
      <c r="D39" s="146" t="s">
        <v>648</v>
      </c>
      <c r="E39" s="146" t="s">
        <v>1</v>
      </c>
      <c r="F39" s="146" t="s">
        <v>1211</v>
      </c>
      <c r="G39" s="146" t="s">
        <v>1019</v>
      </c>
      <c r="H39" s="146" t="s">
        <v>3</v>
      </c>
      <c r="I39" s="146" t="s">
        <v>1212</v>
      </c>
      <c r="J39" s="146" t="s">
        <v>53</v>
      </c>
      <c r="K39" s="146" t="s">
        <v>1213</v>
      </c>
    </row>
    <row r="40" spans="1:11" x14ac:dyDescent="0.25">
      <c r="A40" s="146">
        <v>58</v>
      </c>
      <c r="B40" s="146" t="s">
        <v>238</v>
      </c>
      <c r="C40" s="146" t="s">
        <v>239</v>
      </c>
      <c r="D40" s="146" t="s">
        <v>0</v>
      </c>
      <c r="E40" s="146" t="s">
        <v>1</v>
      </c>
      <c r="F40" s="146" t="s">
        <v>240</v>
      </c>
      <c r="G40" s="146" t="s">
        <v>1019</v>
      </c>
      <c r="H40" s="146" t="s">
        <v>3</v>
      </c>
      <c r="I40" s="146" t="s">
        <v>241</v>
      </c>
      <c r="J40" s="146" t="s">
        <v>53</v>
      </c>
      <c r="K40" s="146" t="s">
        <v>691</v>
      </c>
    </row>
    <row r="41" spans="1:11" x14ac:dyDescent="0.25">
      <c r="A41" s="146">
        <v>28</v>
      </c>
      <c r="B41" s="146" t="s">
        <v>262</v>
      </c>
      <c r="C41" s="146" t="s">
        <v>263</v>
      </c>
      <c r="D41" s="146" t="s">
        <v>264</v>
      </c>
      <c r="E41" s="146" t="s">
        <v>1</v>
      </c>
      <c r="F41" s="146" t="s">
        <v>265</v>
      </c>
      <c r="G41" s="146" t="s">
        <v>1019</v>
      </c>
      <c r="H41" s="146" t="s">
        <v>3</v>
      </c>
      <c r="I41" s="146" t="s">
        <v>266</v>
      </c>
      <c r="J41" s="146" t="s">
        <v>53</v>
      </c>
      <c r="K41" s="146" t="s">
        <v>1057</v>
      </c>
    </row>
    <row r="42" spans="1:11" x14ac:dyDescent="0.25">
      <c r="A42" s="146">
        <v>72</v>
      </c>
      <c r="B42" s="146" t="s">
        <v>120</v>
      </c>
      <c r="C42" s="146" t="s">
        <v>121</v>
      </c>
      <c r="D42" s="146" t="s">
        <v>122</v>
      </c>
      <c r="E42" s="146" t="s">
        <v>43</v>
      </c>
      <c r="F42" s="146" t="s">
        <v>123</v>
      </c>
      <c r="G42" s="146" t="s">
        <v>1019</v>
      </c>
      <c r="H42" s="146" t="s">
        <v>3</v>
      </c>
      <c r="I42" s="146" t="s">
        <v>124</v>
      </c>
      <c r="J42" s="146" t="s">
        <v>125</v>
      </c>
      <c r="K42" s="146" t="s">
        <v>728</v>
      </c>
    </row>
    <row r="43" spans="1:11" x14ac:dyDescent="0.25">
      <c r="A43" s="146">
        <v>85</v>
      </c>
      <c r="B43" s="146" t="s">
        <v>278</v>
      </c>
      <c r="C43" s="146" t="s">
        <v>279</v>
      </c>
      <c r="D43" s="146" t="s">
        <v>66</v>
      </c>
      <c r="E43" s="146" t="s">
        <v>1</v>
      </c>
      <c r="F43" s="146" t="s">
        <v>280</v>
      </c>
      <c r="G43" s="146" t="s">
        <v>1019</v>
      </c>
      <c r="H43" s="146" t="s">
        <v>3</v>
      </c>
      <c r="I43" s="146" t="s">
        <v>281</v>
      </c>
      <c r="J43" s="146" t="s">
        <v>53</v>
      </c>
      <c r="K43" s="146" t="s">
        <v>756</v>
      </c>
    </row>
    <row r="44" spans="1:11" x14ac:dyDescent="0.25">
      <c r="A44" s="146">
        <v>83</v>
      </c>
      <c r="B44" s="146" t="s">
        <v>54</v>
      </c>
      <c r="C44" s="146" t="s">
        <v>55</v>
      </c>
      <c r="D44" s="146" t="s">
        <v>0</v>
      </c>
      <c r="E44" s="146" t="s">
        <v>1</v>
      </c>
      <c r="F44" s="146" t="s">
        <v>229</v>
      </c>
      <c r="G44" s="146" t="s">
        <v>1019</v>
      </c>
      <c r="H44" s="146" t="s">
        <v>3</v>
      </c>
      <c r="I44" s="146" t="s">
        <v>230</v>
      </c>
      <c r="J44" s="146" t="s">
        <v>53</v>
      </c>
      <c r="K44" s="146" t="s">
        <v>749</v>
      </c>
    </row>
    <row r="45" spans="1:11" x14ac:dyDescent="0.25">
      <c r="A45" s="146">
        <v>11</v>
      </c>
      <c r="B45" s="146" t="s">
        <v>116</v>
      </c>
      <c r="C45" s="146" t="s">
        <v>117</v>
      </c>
      <c r="D45" s="146" t="s">
        <v>648</v>
      </c>
      <c r="E45" s="146" t="s">
        <v>1</v>
      </c>
      <c r="F45" s="146" t="s">
        <v>118</v>
      </c>
      <c r="G45" s="146" t="s">
        <v>1019</v>
      </c>
      <c r="H45" s="146" t="s">
        <v>3</v>
      </c>
      <c r="I45" s="146" t="s">
        <v>119</v>
      </c>
      <c r="J45" s="146" t="s">
        <v>53</v>
      </c>
      <c r="K45" s="146" t="s">
        <v>1167</v>
      </c>
    </row>
    <row r="46" spans="1:11" x14ac:dyDescent="0.25">
      <c r="A46" s="146">
        <v>71</v>
      </c>
      <c r="B46" s="146" t="s">
        <v>110</v>
      </c>
      <c r="C46" s="146" t="s">
        <v>111</v>
      </c>
      <c r="D46" s="146" t="s">
        <v>112</v>
      </c>
      <c r="E46" s="146" t="s">
        <v>43</v>
      </c>
      <c r="F46" s="146" t="s">
        <v>113</v>
      </c>
      <c r="G46" s="146" t="s">
        <v>1019</v>
      </c>
      <c r="H46" s="146" t="s">
        <v>3</v>
      </c>
      <c r="I46" s="146" t="s">
        <v>114</v>
      </c>
      <c r="J46" s="146" t="s">
        <v>53</v>
      </c>
      <c r="K46" s="146" t="s">
        <v>727</v>
      </c>
    </row>
    <row r="47" spans="1:11" x14ac:dyDescent="0.25">
      <c r="A47" s="146">
        <v>25</v>
      </c>
      <c r="B47" s="146" t="s">
        <v>50</v>
      </c>
      <c r="C47" s="146" t="s">
        <v>51</v>
      </c>
      <c r="D47" s="146" t="s">
        <v>52</v>
      </c>
      <c r="E47" s="146" t="s">
        <v>43</v>
      </c>
      <c r="F47" s="146" t="s">
        <v>246</v>
      </c>
      <c r="G47" s="146" t="s">
        <v>1019</v>
      </c>
      <c r="H47" s="146" t="s">
        <v>3</v>
      </c>
      <c r="I47" s="146" t="s">
        <v>247</v>
      </c>
      <c r="J47" s="146" t="s">
        <v>125</v>
      </c>
      <c r="K47" s="146" t="s">
        <v>1127</v>
      </c>
    </row>
    <row r="48" spans="1:11" x14ac:dyDescent="0.25">
      <c r="A48" s="146">
        <v>81</v>
      </c>
      <c r="B48" s="146" t="s">
        <v>206</v>
      </c>
      <c r="C48" s="146" t="s">
        <v>207</v>
      </c>
      <c r="D48" s="146" t="s">
        <v>173</v>
      </c>
      <c r="E48" s="146" t="s">
        <v>43</v>
      </c>
      <c r="F48" s="146" t="s">
        <v>208</v>
      </c>
      <c r="G48" s="146" t="s">
        <v>1019</v>
      </c>
      <c r="H48" s="146" t="s">
        <v>3</v>
      </c>
      <c r="I48" s="146" t="s">
        <v>209</v>
      </c>
      <c r="J48" s="146" t="s">
        <v>53</v>
      </c>
      <c r="K48" s="146" t="s">
        <v>745</v>
      </c>
    </row>
    <row r="49" spans="1:11" x14ac:dyDescent="0.25">
      <c r="A49" s="146">
        <v>33</v>
      </c>
      <c r="B49" s="146" t="s">
        <v>145</v>
      </c>
      <c r="C49" s="146" t="s">
        <v>97</v>
      </c>
      <c r="D49" s="146" t="s">
        <v>1046</v>
      </c>
      <c r="E49" s="146" t="s">
        <v>1</v>
      </c>
      <c r="F49" s="146" t="s">
        <v>147</v>
      </c>
      <c r="G49" s="146" t="s">
        <v>1019</v>
      </c>
      <c r="H49" s="146" t="s">
        <v>3</v>
      </c>
      <c r="I49" s="146" t="s">
        <v>148</v>
      </c>
      <c r="J49" s="146" t="s">
        <v>53</v>
      </c>
      <c r="K49" s="146" t="s">
        <v>1047</v>
      </c>
    </row>
    <row r="50" spans="1:11" x14ac:dyDescent="0.25">
      <c r="A50" s="146">
        <v>31</v>
      </c>
      <c r="B50" s="146" t="s">
        <v>102</v>
      </c>
      <c r="C50" s="146" t="s">
        <v>141</v>
      </c>
      <c r="D50" s="146" t="s">
        <v>42</v>
      </c>
      <c r="E50" s="146" t="s">
        <v>43</v>
      </c>
      <c r="F50" s="146" t="s">
        <v>142</v>
      </c>
      <c r="G50" s="146" t="s">
        <v>1019</v>
      </c>
      <c r="H50" s="146" t="s">
        <v>3</v>
      </c>
      <c r="I50" s="146" t="s">
        <v>143</v>
      </c>
      <c r="J50" s="146" t="s">
        <v>53</v>
      </c>
      <c r="K50" s="146" t="s">
        <v>1070</v>
      </c>
    </row>
    <row r="51" spans="1:11" x14ac:dyDescent="0.25">
      <c r="A51" s="146">
        <v>49</v>
      </c>
      <c r="B51" s="146" t="s">
        <v>590</v>
      </c>
      <c r="C51" s="146" t="s">
        <v>591</v>
      </c>
      <c r="D51" s="146" t="s">
        <v>592</v>
      </c>
      <c r="E51" s="146" t="s">
        <v>43</v>
      </c>
      <c r="F51" s="146" t="s">
        <v>593</v>
      </c>
      <c r="G51" s="146" t="s">
        <v>1131</v>
      </c>
      <c r="H51" s="146" t="s">
        <v>30</v>
      </c>
      <c r="I51" s="146" t="s">
        <v>594</v>
      </c>
      <c r="J51" s="146" t="s">
        <v>32</v>
      </c>
      <c r="K51" s="146" t="s">
        <v>669</v>
      </c>
    </row>
    <row r="52" spans="1:11" x14ac:dyDescent="0.25">
      <c r="A52" s="146">
        <v>26</v>
      </c>
      <c r="B52" s="146" t="s">
        <v>1072</v>
      </c>
      <c r="C52" s="146" t="s">
        <v>1073</v>
      </c>
      <c r="D52" s="146" t="s">
        <v>122</v>
      </c>
      <c r="E52" s="146" t="s">
        <v>43</v>
      </c>
      <c r="F52" s="146" t="s">
        <v>221</v>
      </c>
      <c r="G52" s="146" t="s">
        <v>1131</v>
      </c>
      <c r="H52" s="146" t="s">
        <v>3</v>
      </c>
      <c r="I52" s="146" t="s">
        <v>222</v>
      </c>
      <c r="J52" s="146" t="s">
        <v>53</v>
      </c>
      <c r="K52" s="146" t="s">
        <v>1074</v>
      </c>
    </row>
    <row r="53" spans="1:11" s="147" customFormat="1" x14ac:dyDescent="0.25">
      <c r="A53" s="147">
        <v>32</v>
      </c>
      <c r="B53" s="147" t="s">
        <v>766</v>
      </c>
      <c r="C53" s="147" t="s">
        <v>767</v>
      </c>
      <c r="D53" s="147" t="s">
        <v>577</v>
      </c>
      <c r="E53" s="147" t="s">
        <v>7</v>
      </c>
      <c r="F53" s="147" t="s">
        <v>1040</v>
      </c>
      <c r="G53" s="147" t="s">
        <v>1050</v>
      </c>
      <c r="H53" s="147" t="s">
        <v>781</v>
      </c>
      <c r="I53" s="147" t="s">
        <v>1042</v>
      </c>
      <c r="J53" s="147" t="s">
        <v>1043</v>
      </c>
      <c r="K53" s="147" t="s">
        <v>1044</v>
      </c>
    </row>
    <row r="54" spans="1:11" x14ac:dyDescent="0.25">
      <c r="A54" s="146">
        <v>77</v>
      </c>
      <c r="B54" s="146" t="s">
        <v>174</v>
      </c>
      <c r="C54" s="146" t="s">
        <v>175</v>
      </c>
      <c r="D54" s="146" t="s">
        <v>0</v>
      </c>
      <c r="E54" s="146" t="s">
        <v>1</v>
      </c>
      <c r="F54" s="146" t="s">
        <v>472</v>
      </c>
      <c r="G54" s="146" t="s">
        <v>1050</v>
      </c>
      <c r="H54" s="146" t="s">
        <v>473</v>
      </c>
      <c r="I54" s="146" t="s">
        <v>474</v>
      </c>
      <c r="J54" s="146" t="s">
        <v>475</v>
      </c>
      <c r="K54" s="146" t="s">
        <v>737</v>
      </c>
    </row>
    <row r="55" spans="1:11" x14ac:dyDescent="0.25">
      <c r="A55" s="146">
        <v>80</v>
      </c>
      <c r="B55" s="146" t="s">
        <v>54</v>
      </c>
      <c r="C55" s="146" t="s">
        <v>55</v>
      </c>
      <c r="D55" s="146" t="s">
        <v>0</v>
      </c>
      <c r="E55" s="146" t="s">
        <v>1</v>
      </c>
      <c r="F55" s="146" t="s">
        <v>480</v>
      </c>
      <c r="G55" s="146" t="s">
        <v>1050</v>
      </c>
      <c r="H55" s="146" t="s">
        <v>473</v>
      </c>
      <c r="I55" s="146" t="s">
        <v>481</v>
      </c>
      <c r="J55" s="146" t="s">
        <v>475</v>
      </c>
      <c r="K55" s="146" t="s">
        <v>744</v>
      </c>
    </row>
    <row r="56" spans="1:11" s="57" customFormat="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6">
        <v>18</v>
      </c>
      <c r="B57" s="146" t="s">
        <v>1146</v>
      </c>
      <c r="C57" s="146" t="s">
        <v>1147</v>
      </c>
      <c r="D57" s="146" t="s">
        <v>1142</v>
      </c>
      <c r="E57" s="146" t="s">
        <v>1</v>
      </c>
      <c r="F57" s="146" t="s">
        <v>1148</v>
      </c>
      <c r="G57" s="146" t="s">
        <v>1136</v>
      </c>
      <c r="H57" s="146" t="s">
        <v>1013</v>
      </c>
      <c r="I57" s="146" t="s">
        <v>1149</v>
      </c>
      <c r="J57" s="146" t="s">
        <v>960</v>
      </c>
      <c r="K57" s="146" t="s">
        <v>1150</v>
      </c>
    </row>
    <row r="58" spans="1:11" x14ac:dyDescent="0.25">
      <c r="A58" s="146">
        <v>20</v>
      </c>
      <c r="B58" s="146" t="s">
        <v>50</v>
      </c>
      <c r="C58" s="146" t="s">
        <v>51</v>
      </c>
      <c r="D58" s="146" t="s">
        <v>52</v>
      </c>
      <c r="E58" s="146" t="s">
        <v>43</v>
      </c>
      <c r="F58" s="146" t="s">
        <v>1085</v>
      </c>
      <c r="G58" s="146" t="s">
        <v>1136</v>
      </c>
      <c r="H58" s="146" t="s">
        <v>1013</v>
      </c>
      <c r="I58" s="146" t="s">
        <v>1086</v>
      </c>
      <c r="J58" s="146" t="s">
        <v>960</v>
      </c>
      <c r="K58" s="146" t="s">
        <v>1087</v>
      </c>
    </row>
    <row r="59" spans="1:11" x14ac:dyDescent="0.25">
      <c r="A59" s="146">
        <v>17</v>
      </c>
      <c r="B59" s="146" t="s">
        <v>262</v>
      </c>
      <c r="C59" s="146" t="s">
        <v>1141</v>
      </c>
      <c r="D59" s="146" t="s">
        <v>1142</v>
      </c>
      <c r="E59" s="146" t="s">
        <v>1</v>
      </c>
      <c r="F59" s="146" t="s">
        <v>1143</v>
      </c>
      <c r="G59" s="146" t="s">
        <v>1136</v>
      </c>
      <c r="H59" s="146" t="s">
        <v>1013</v>
      </c>
      <c r="I59" s="146" t="s">
        <v>1144</v>
      </c>
      <c r="J59" s="146" t="s">
        <v>960</v>
      </c>
      <c r="K59" s="146" t="s">
        <v>1145</v>
      </c>
    </row>
    <row r="60" spans="1:11" x14ac:dyDescent="0.25">
      <c r="A60" s="146">
        <v>22</v>
      </c>
      <c r="B60" s="146" t="s">
        <v>1110</v>
      </c>
      <c r="C60" s="146" t="s">
        <v>408</v>
      </c>
      <c r="D60" s="146" t="s">
        <v>1111</v>
      </c>
      <c r="E60" s="146" t="s">
        <v>912</v>
      </c>
      <c r="F60" s="146" t="s">
        <v>1112</v>
      </c>
      <c r="G60" s="146" t="s">
        <v>1136</v>
      </c>
      <c r="H60" s="146" t="s">
        <v>1013</v>
      </c>
      <c r="I60" s="146" t="s">
        <v>1113</v>
      </c>
      <c r="J60" s="146" t="s">
        <v>960</v>
      </c>
      <c r="K60" s="146" t="s">
        <v>1114</v>
      </c>
    </row>
    <row r="61" spans="1:11" x14ac:dyDescent="0.25">
      <c r="A61" s="146">
        <v>14</v>
      </c>
      <c r="B61" s="146" t="s">
        <v>1181</v>
      </c>
      <c r="C61" s="146" t="s">
        <v>1182</v>
      </c>
      <c r="D61" s="146" t="s">
        <v>1183</v>
      </c>
      <c r="E61" s="146" t="s">
        <v>48</v>
      </c>
      <c r="F61" s="146" t="s">
        <v>1184</v>
      </c>
      <c r="G61" s="146" t="s">
        <v>1136</v>
      </c>
      <c r="H61" s="146" t="s">
        <v>1013</v>
      </c>
      <c r="I61" s="146" t="s">
        <v>1185</v>
      </c>
      <c r="J61" s="146" t="s">
        <v>960</v>
      </c>
      <c r="K61" s="146" t="s">
        <v>1186</v>
      </c>
    </row>
    <row r="62" spans="1:11" x14ac:dyDescent="0.25">
      <c r="A62" s="146">
        <v>15</v>
      </c>
      <c r="B62" s="146" t="s">
        <v>1187</v>
      </c>
      <c r="C62" s="146" t="s">
        <v>1188</v>
      </c>
      <c r="D62" s="146" t="s">
        <v>1189</v>
      </c>
      <c r="E62" s="146" t="s">
        <v>43</v>
      </c>
      <c r="F62" s="146" t="s">
        <v>1190</v>
      </c>
      <c r="G62" s="146" t="s">
        <v>1136</v>
      </c>
      <c r="H62" s="146" t="s">
        <v>1013</v>
      </c>
      <c r="I62" s="146" t="s">
        <v>1191</v>
      </c>
      <c r="J62" s="146" t="s">
        <v>960</v>
      </c>
      <c r="K62" s="146" t="s">
        <v>1192</v>
      </c>
    </row>
    <row r="63" spans="1:11" x14ac:dyDescent="0.25">
      <c r="A63" s="146">
        <v>16</v>
      </c>
      <c r="B63" s="146" t="s">
        <v>64</v>
      </c>
      <c r="C63" s="146" t="s">
        <v>65</v>
      </c>
      <c r="D63" s="146" t="s">
        <v>66</v>
      </c>
      <c r="E63" s="146" t="s">
        <v>1</v>
      </c>
      <c r="F63" s="146" t="s">
        <v>1133</v>
      </c>
      <c r="G63" s="146" t="s">
        <v>1136</v>
      </c>
      <c r="H63" s="146" t="s">
        <v>1013</v>
      </c>
      <c r="I63" s="146" t="s">
        <v>1134</v>
      </c>
      <c r="J63" s="146" t="s">
        <v>960</v>
      </c>
      <c r="K63" s="146" t="s">
        <v>1135</v>
      </c>
    </row>
    <row r="64" spans="1:11" x14ac:dyDescent="0.25">
      <c r="A64" s="146">
        <v>13</v>
      </c>
      <c r="B64" s="146" t="s">
        <v>1176</v>
      </c>
      <c r="C64" s="146" t="s">
        <v>1177</v>
      </c>
      <c r="D64" s="146" t="s">
        <v>173</v>
      </c>
      <c r="E64" s="146" t="s">
        <v>43</v>
      </c>
      <c r="F64" s="146" t="s">
        <v>1178</v>
      </c>
      <c r="G64" s="146" t="s">
        <v>1136</v>
      </c>
      <c r="H64" s="146" t="s">
        <v>1013</v>
      </c>
      <c r="I64" s="146" t="s">
        <v>1179</v>
      </c>
      <c r="J64" s="146" t="s">
        <v>960</v>
      </c>
      <c r="K64" s="146" t="s">
        <v>1180</v>
      </c>
    </row>
    <row r="65" spans="1:11" x14ac:dyDescent="0.25">
      <c r="A65" s="146">
        <v>24</v>
      </c>
      <c r="B65" s="146" t="s">
        <v>803</v>
      </c>
      <c r="C65" s="146" t="s">
        <v>804</v>
      </c>
      <c r="D65" s="146" t="s">
        <v>17</v>
      </c>
      <c r="E65" s="146" t="s">
        <v>7</v>
      </c>
      <c r="F65" s="146" t="s">
        <v>1121</v>
      </c>
      <c r="G65" s="146" t="s">
        <v>1136</v>
      </c>
      <c r="H65" s="146" t="s">
        <v>1013</v>
      </c>
      <c r="I65" s="146" t="s">
        <v>1122</v>
      </c>
      <c r="J65" s="146" t="s">
        <v>960</v>
      </c>
      <c r="K65" s="146" t="s">
        <v>1123</v>
      </c>
    </row>
    <row r="66" spans="1:11" x14ac:dyDescent="0.25">
      <c r="A66" s="146">
        <v>23</v>
      </c>
      <c r="B66" s="146" t="s">
        <v>1115</v>
      </c>
      <c r="C66" s="146" t="s">
        <v>1116</v>
      </c>
      <c r="D66" s="146" t="s">
        <v>1117</v>
      </c>
      <c r="E66" s="146" t="s">
        <v>1</v>
      </c>
      <c r="F66" s="146" t="s">
        <v>1118</v>
      </c>
      <c r="G66" s="146" t="s">
        <v>1136</v>
      </c>
      <c r="H66" s="146" t="s">
        <v>1013</v>
      </c>
      <c r="I66" s="146" t="s">
        <v>1119</v>
      </c>
      <c r="J66" s="146" t="s">
        <v>960</v>
      </c>
      <c r="K66" s="146" t="s">
        <v>1120</v>
      </c>
    </row>
    <row r="67" spans="1:11" x14ac:dyDescent="0.25">
      <c r="A67" s="146">
        <v>10</v>
      </c>
      <c r="B67" s="146" t="s">
        <v>262</v>
      </c>
      <c r="C67" s="146" t="s">
        <v>399</v>
      </c>
      <c r="D67" s="146" t="s">
        <v>0</v>
      </c>
      <c r="E67" s="146" t="s">
        <v>1</v>
      </c>
      <c r="F67" s="146" t="s">
        <v>1103</v>
      </c>
      <c r="G67" s="146" t="s">
        <v>1136</v>
      </c>
      <c r="H67" s="146" t="s">
        <v>1013</v>
      </c>
      <c r="I67" s="146" t="s">
        <v>1104</v>
      </c>
      <c r="J67" s="146" t="s">
        <v>960</v>
      </c>
      <c r="K67" s="146" t="s">
        <v>1206</v>
      </c>
    </row>
    <row r="68" spans="1:11" x14ac:dyDescent="0.25">
      <c r="A68" s="146">
        <v>12</v>
      </c>
      <c r="B68" s="146" t="s">
        <v>196</v>
      </c>
      <c r="C68" s="146" t="s">
        <v>104</v>
      </c>
      <c r="D68" s="146" t="s">
        <v>197</v>
      </c>
      <c r="E68" s="146" t="s">
        <v>198</v>
      </c>
      <c r="F68" s="146" t="s">
        <v>1168</v>
      </c>
      <c r="G68" s="146" t="s">
        <v>1136</v>
      </c>
      <c r="H68" s="146" t="s">
        <v>1013</v>
      </c>
      <c r="I68" s="146" t="s">
        <v>1169</v>
      </c>
      <c r="J68" s="146" t="s">
        <v>960</v>
      </c>
      <c r="K68" s="146" t="s">
        <v>1170</v>
      </c>
    </row>
    <row r="69" spans="1:11" x14ac:dyDescent="0.25">
      <c r="A69" s="146">
        <v>21</v>
      </c>
      <c r="B69" s="146" t="s">
        <v>196</v>
      </c>
      <c r="C69" s="146" t="s">
        <v>104</v>
      </c>
      <c r="D69" s="146" t="s">
        <v>197</v>
      </c>
      <c r="E69" s="146" t="s">
        <v>198</v>
      </c>
      <c r="F69" s="146" t="s">
        <v>1107</v>
      </c>
      <c r="G69" s="146" t="s">
        <v>1136</v>
      </c>
      <c r="H69" s="146" t="s">
        <v>1013</v>
      </c>
      <c r="I69" s="146" t="s">
        <v>1108</v>
      </c>
      <c r="J69" s="146" t="s">
        <v>960</v>
      </c>
      <c r="K69" s="146" t="s">
        <v>1109</v>
      </c>
    </row>
    <row r="70" spans="1:11" x14ac:dyDescent="0.25">
      <c r="A70" s="146">
        <v>56</v>
      </c>
      <c r="B70" s="146" t="s">
        <v>15</v>
      </c>
      <c r="C70" s="146" t="s">
        <v>16</v>
      </c>
      <c r="D70" s="146" t="s">
        <v>17</v>
      </c>
      <c r="E70" s="146" t="s">
        <v>7</v>
      </c>
      <c r="F70" s="146" t="s">
        <v>18</v>
      </c>
      <c r="G70" s="146" t="s">
        <v>1136</v>
      </c>
      <c r="H70" s="146" t="s">
        <v>5</v>
      </c>
      <c r="I70" s="146" t="s">
        <v>19</v>
      </c>
      <c r="J70" s="146" t="s">
        <v>6</v>
      </c>
      <c r="K70" s="146" t="s">
        <v>685</v>
      </c>
    </row>
    <row r="71" spans="1:11" x14ac:dyDescent="0.25">
      <c r="A71" s="146">
        <v>34</v>
      </c>
      <c r="B71" s="146" t="s">
        <v>803</v>
      </c>
      <c r="C71" s="146" t="s">
        <v>804</v>
      </c>
      <c r="D71" s="146" t="s">
        <v>17</v>
      </c>
      <c r="E71" s="146" t="s">
        <v>7</v>
      </c>
      <c r="F71" s="146" t="s">
        <v>805</v>
      </c>
      <c r="G71" s="146" t="s">
        <v>1136</v>
      </c>
      <c r="H71" s="146" t="s">
        <v>5</v>
      </c>
      <c r="I71" s="146" t="s">
        <v>806</v>
      </c>
      <c r="J71" s="146" t="s">
        <v>6</v>
      </c>
      <c r="K71" s="146" t="s">
        <v>996</v>
      </c>
    </row>
    <row r="72" spans="1:11" x14ac:dyDescent="0.25">
      <c r="A72" s="146">
        <v>70</v>
      </c>
      <c r="B72" s="146" t="s">
        <v>50</v>
      </c>
      <c r="C72" s="146" t="s">
        <v>51</v>
      </c>
      <c r="D72" s="146" t="s">
        <v>52</v>
      </c>
      <c r="E72" s="146" t="s">
        <v>43</v>
      </c>
      <c r="F72" s="146" t="s">
        <v>94</v>
      </c>
      <c r="G72" s="146" t="s">
        <v>1136</v>
      </c>
      <c r="H72" s="146" t="s">
        <v>5</v>
      </c>
      <c r="I72" s="146" t="s">
        <v>95</v>
      </c>
      <c r="J72" s="146" t="s">
        <v>6</v>
      </c>
      <c r="K72" s="146" t="s">
        <v>724</v>
      </c>
    </row>
    <row r="73" spans="1:11" x14ac:dyDescent="0.25">
      <c r="A73" s="146">
        <v>75</v>
      </c>
      <c r="B73" s="146" t="s">
        <v>101</v>
      </c>
      <c r="C73" s="146" t="s">
        <v>102</v>
      </c>
      <c r="D73" s="146" t="s">
        <v>103</v>
      </c>
      <c r="E73" s="146" t="s">
        <v>43</v>
      </c>
      <c r="F73" s="146" t="s">
        <v>169</v>
      </c>
      <c r="G73" s="146" t="s">
        <v>1136</v>
      </c>
      <c r="H73" s="146" t="s">
        <v>8</v>
      </c>
      <c r="I73" s="146" t="s">
        <v>170</v>
      </c>
      <c r="J73" s="146" t="s">
        <v>9</v>
      </c>
      <c r="K73" s="146" t="s">
        <v>735</v>
      </c>
    </row>
    <row r="74" spans="1:11" x14ac:dyDescent="0.25">
      <c r="A74" s="146">
        <v>78</v>
      </c>
      <c r="B74" s="146" t="s">
        <v>179</v>
      </c>
      <c r="C74" s="146" t="s">
        <v>180</v>
      </c>
      <c r="D74" s="146" t="s">
        <v>181</v>
      </c>
      <c r="E74" s="146" t="s">
        <v>43</v>
      </c>
      <c r="F74" s="146" t="s">
        <v>182</v>
      </c>
      <c r="G74" s="146" t="s">
        <v>1136</v>
      </c>
      <c r="H74" s="146" t="s">
        <v>8</v>
      </c>
      <c r="I74" s="146" t="s">
        <v>183</v>
      </c>
      <c r="J74" s="146" t="s">
        <v>9</v>
      </c>
      <c r="K74" s="146" t="s">
        <v>738</v>
      </c>
    </row>
    <row r="75" spans="1:11" x14ac:dyDescent="0.25">
      <c r="A75" s="146">
        <v>19</v>
      </c>
      <c r="B75" s="146" t="s">
        <v>530</v>
      </c>
      <c r="C75" s="146" t="s">
        <v>531</v>
      </c>
      <c r="D75" s="146" t="s">
        <v>36</v>
      </c>
      <c r="E75" s="146" t="s">
        <v>1</v>
      </c>
      <c r="F75" s="146" t="s">
        <v>1158</v>
      </c>
      <c r="G75" s="146" t="s">
        <v>1257</v>
      </c>
      <c r="H75" s="146" t="s">
        <v>1013</v>
      </c>
      <c r="I75" s="146" t="s">
        <v>1159</v>
      </c>
      <c r="J75" s="146" t="s">
        <v>960</v>
      </c>
      <c r="K75" s="146" t="s">
        <v>1160</v>
      </c>
    </row>
    <row r="76" spans="1:11" x14ac:dyDescent="0.25">
      <c r="A76" s="146">
        <v>5</v>
      </c>
      <c r="B76" s="146" t="s">
        <v>366</v>
      </c>
      <c r="C76" s="146" t="s">
        <v>367</v>
      </c>
      <c r="D76" s="146" t="s">
        <v>368</v>
      </c>
      <c r="E76" s="146" t="s">
        <v>43</v>
      </c>
      <c r="F76" s="146" t="s">
        <v>1100</v>
      </c>
      <c r="G76" s="146" t="s">
        <v>1257</v>
      </c>
      <c r="H76" s="146" t="s">
        <v>1013</v>
      </c>
      <c r="I76" s="146" t="s">
        <v>1101</v>
      </c>
      <c r="J76" s="146" t="s">
        <v>960</v>
      </c>
      <c r="K76" s="146" t="s">
        <v>1258</v>
      </c>
    </row>
    <row r="77" spans="1:11" x14ac:dyDescent="0.25">
      <c r="A77" s="146">
        <v>8</v>
      </c>
      <c r="B77" s="146" t="s">
        <v>1194</v>
      </c>
      <c r="C77" s="146" t="s">
        <v>1195</v>
      </c>
      <c r="D77" s="146" t="s">
        <v>1196</v>
      </c>
      <c r="E77" s="146" t="s">
        <v>28</v>
      </c>
      <c r="F77" s="146" t="s">
        <v>1197</v>
      </c>
      <c r="G77" s="146" t="s">
        <v>1257</v>
      </c>
      <c r="H77" s="146" t="s">
        <v>1013</v>
      </c>
      <c r="I77" s="146" t="s">
        <v>1198</v>
      </c>
      <c r="J77" s="146" t="s">
        <v>960</v>
      </c>
      <c r="K77" s="146" t="s">
        <v>1214</v>
      </c>
    </row>
    <row r="78" spans="1:11" x14ac:dyDescent="0.25">
      <c r="A78" s="146">
        <v>2</v>
      </c>
      <c r="B78" s="146" t="s">
        <v>174</v>
      </c>
      <c r="C78" s="146" t="s">
        <v>175</v>
      </c>
      <c r="D78" s="146" t="s">
        <v>0</v>
      </c>
      <c r="E78" s="146" t="s">
        <v>1</v>
      </c>
      <c r="F78" s="146" t="s">
        <v>1232</v>
      </c>
      <c r="G78" s="146" t="s">
        <v>1257</v>
      </c>
      <c r="H78" s="146" t="s">
        <v>1013</v>
      </c>
      <c r="I78" s="146" t="s">
        <v>1234</v>
      </c>
      <c r="J78" s="146" t="s">
        <v>960</v>
      </c>
      <c r="K78" s="146" t="s">
        <v>1456</v>
      </c>
    </row>
    <row r="79" spans="1:11" x14ac:dyDescent="0.25">
      <c r="A79" s="146">
        <v>6</v>
      </c>
      <c r="B79" s="146" t="s">
        <v>1215</v>
      </c>
      <c r="C79" s="146" t="s">
        <v>1216</v>
      </c>
      <c r="D79" s="146" t="s">
        <v>0</v>
      </c>
      <c r="E79" s="146" t="s">
        <v>1</v>
      </c>
      <c r="F79" s="146" t="s">
        <v>1218</v>
      </c>
      <c r="G79" s="146" t="s">
        <v>1257</v>
      </c>
      <c r="H79" s="146" t="s">
        <v>1013</v>
      </c>
      <c r="I79" s="146" t="s">
        <v>1219</v>
      </c>
      <c r="J79" s="146" t="s">
        <v>960</v>
      </c>
      <c r="K79" s="146" t="s">
        <v>1242</v>
      </c>
    </row>
    <row r="80" spans="1:11" x14ac:dyDescent="0.25">
      <c r="A80" s="146">
        <v>64</v>
      </c>
      <c r="B80" s="146" t="s">
        <v>443</v>
      </c>
      <c r="C80" s="146" t="s">
        <v>444</v>
      </c>
      <c r="D80" s="146" t="s">
        <v>0</v>
      </c>
      <c r="E80" s="146" t="s">
        <v>1</v>
      </c>
      <c r="F80" s="146" t="s">
        <v>445</v>
      </c>
      <c r="G80" s="146" t="s">
        <v>1257</v>
      </c>
      <c r="H80" s="146" t="s">
        <v>5</v>
      </c>
      <c r="I80" s="146" t="s">
        <v>446</v>
      </c>
      <c r="J80" s="146" t="s">
        <v>6</v>
      </c>
      <c r="K80" s="146" t="s">
        <v>708</v>
      </c>
    </row>
    <row r="81" spans="1:11" x14ac:dyDescent="0.25">
      <c r="A81" s="146">
        <v>68</v>
      </c>
      <c r="B81" s="146" t="s">
        <v>54</v>
      </c>
      <c r="C81" s="146" t="s">
        <v>55</v>
      </c>
      <c r="D81" s="146" t="s">
        <v>0</v>
      </c>
      <c r="E81" s="146" t="s">
        <v>1</v>
      </c>
      <c r="F81" s="146" t="s">
        <v>56</v>
      </c>
      <c r="G81" s="146" t="s">
        <v>1257</v>
      </c>
      <c r="H81" s="146" t="s">
        <v>5</v>
      </c>
      <c r="I81" s="146" t="s">
        <v>57</v>
      </c>
      <c r="J81" s="146" t="s">
        <v>6</v>
      </c>
      <c r="K81" s="146" t="s">
        <v>717</v>
      </c>
    </row>
    <row r="82" spans="1:11" x14ac:dyDescent="0.25">
      <c r="A82" s="146">
        <v>4</v>
      </c>
      <c r="B82" s="146" t="s">
        <v>366</v>
      </c>
      <c r="C82" s="146" t="s">
        <v>367</v>
      </c>
      <c r="D82" s="146" t="s">
        <v>368</v>
      </c>
      <c r="E82" s="146" t="s">
        <v>43</v>
      </c>
      <c r="F82" s="146" t="s">
        <v>395</v>
      </c>
      <c r="G82" s="146" t="s">
        <v>1257</v>
      </c>
      <c r="H82" s="146" t="s">
        <v>5</v>
      </c>
      <c r="I82" s="146" t="s">
        <v>396</v>
      </c>
      <c r="J82" s="146" t="s">
        <v>6</v>
      </c>
      <c r="K82" s="146" t="s">
        <v>1241</v>
      </c>
    </row>
    <row r="83" spans="1:11" x14ac:dyDescent="0.25">
      <c r="A83" s="146">
        <v>69</v>
      </c>
      <c r="B83" s="146" t="s">
        <v>467</v>
      </c>
      <c r="C83" s="146" t="s">
        <v>468</v>
      </c>
      <c r="D83" s="146" t="s">
        <v>0</v>
      </c>
      <c r="E83" s="146" t="s">
        <v>1</v>
      </c>
      <c r="F83" s="146" t="s">
        <v>469</v>
      </c>
      <c r="G83" s="146" t="s">
        <v>1257</v>
      </c>
      <c r="H83" s="146" t="s">
        <v>5</v>
      </c>
      <c r="I83" s="146" t="s">
        <v>470</v>
      </c>
      <c r="J83" s="146" t="s">
        <v>6</v>
      </c>
      <c r="K83" s="146" t="s">
        <v>720</v>
      </c>
    </row>
    <row r="84" spans="1:11" x14ac:dyDescent="0.25">
      <c r="A84" s="146">
        <v>74</v>
      </c>
      <c r="B84" s="146" t="s">
        <v>797</v>
      </c>
      <c r="C84" s="146" t="s">
        <v>798</v>
      </c>
      <c r="D84" s="146" t="s">
        <v>799</v>
      </c>
      <c r="E84" s="146" t="s">
        <v>1</v>
      </c>
      <c r="F84" s="146" t="s">
        <v>800</v>
      </c>
      <c r="G84" s="146" t="s">
        <v>1257</v>
      </c>
      <c r="H84" s="146" t="s">
        <v>8</v>
      </c>
      <c r="I84" s="146" t="s">
        <v>801</v>
      </c>
      <c r="J84" s="146" t="s">
        <v>9</v>
      </c>
      <c r="K84" s="146" t="s">
        <v>802</v>
      </c>
    </row>
    <row r="85" spans="1:11" x14ac:dyDescent="0.25">
      <c r="A85" s="146">
        <v>76</v>
      </c>
      <c r="B85" s="146" t="s">
        <v>174</v>
      </c>
      <c r="C85" s="146" t="s">
        <v>175</v>
      </c>
      <c r="D85" s="146" t="s">
        <v>0</v>
      </c>
      <c r="E85" s="146" t="s">
        <v>1</v>
      </c>
      <c r="F85" s="146" t="s">
        <v>176</v>
      </c>
      <c r="G85" s="146" t="s">
        <v>1257</v>
      </c>
      <c r="H85" s="146" t="s">
        <v>8</v>
      </c>
      <c r="I85" s="146" t="s">
        <v>177</v>
      </c>
      <c r="J85" s="146" t="s">
        <v>9</v>
      </c>
      <c r="K85" s="146" t="s">
        <v>736</v>
      </c>
    </row>
  </sheetData>
  <sortState ref="A2:K86">
    <sortCondition ref="G2:G86"/>
    <sortCondition ref="H2:H86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1" workbookViewId="0">
      <selection activeCell="F33" sqref="F33:F56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3" t="s">
        <v>982</v>
      </c>
      <c r="C2" s="133" t="s">
        <v>292</v>
      </c>
      <c r="D2" s="133" t="s">
        <v>462</v>
      </c>
      <c r="E2" s="133" t="s">
        <v>1</v>
      </c>
      <c r="F2" s="133" t="s">
        <v>422</v>
      </c>
      <c r="G2" s="133" t="s">
        <v>1019</v>
      </c>
      <c r="H2" s="133" t="s">
        <v>3</v>
      </c>
      <c r="I2" s="133" t="s">
        <v>423</v>
      </c>
      <c r="J2" s="133" t="s">
        <v>2</v>
      </c>
      <c r="K2" s="133" t="s">
        <v>983</v>
      </c>
    </row>
    <row r="3" spans="1:11" x14ac:dyDescent="0.25">
      <c r="A3">
        <v>38</v>
      </c>
      <c r="B3" s="133" t="s">
        <v>361</v>
      </c>
      <c r="C3" s="133" t="s">
        <v>362</v>
      </c>
      <c r="D3" s="133" t="s">
        <v>0</v>
      </c>
      <c r="E3" s="133" t="s">
        <v>1</v>
      </c>
      <c r="F3" s="133" t="s">
        <v>886</v>
      </c>
      <c r="G3" s="133" t="s">
        <v>1019</v>
      </c>
      <c r="H3" s="133" t="s">
        <v>3</v>
      </c>
      <c r="I3" s="133" t="s">
        <v>861</v>
      </c>
      <c r="J3" s="133" t="s">
        <v>516</v>
      </c>
      <c r="K3" s="133" t="s">
        <v>896</v>
      </c>
    </row>
    <row r="4" spans="1:11" x14ac:dyDescent="0.25">
      <c r="A4">
        <v>74</v>
      </c>
      <c r="B4" s="133" t="s">
        <v>174</v>
      </c>
      <c r="C4" s="133" t="s">
        <v>175</v>
      </c>
      <c r="D4" s="133" t="s">
        <v>0</v>
      </c>
      <c r="E4" s="133" t="s">
        <v>1</v>
      </c>
      <c r="F4" s="133" t="s">
        <v>472</v>
      </c>
      <c r="G4" s="133" t="s">
        <v>1050</v>
      </c>
      <c r="H4" s="133" t="s">
        <v>473</v>
      </c>
      <c r="I4" s="133" t="s">
        <v>474</v>
      </c>
      <c r="J4" s="133" t="s">
        <v>475</v>
      </c>
      <c r="K4" s="133" t="s">
        <v>737</v>
      </c>
    </row>
    <row r="5" spans="1:11" x14ac:dyDescent="0.25">
      <c r="A5" s="133">
        <v>77</v>
      </c>
      <c r="B5" s="133" t="s">
        <v>54</v>
      </c>
      <c r="C5" s="133" t="s">
        <v>55</v>
      </c>
      <c r="D5" s="133" t="s">
        <v>0</v>
      </c>
      <c r="E5" s="133" t="s">
        <v>1</v>
      </c>
      <c r="F5" s="133" t="s">
        <v>480</v>
      </c>
      <c r="G5" s="133" t="s">
        <v>1050</v>
      </c>
      <c r="H5" s="133" t="s">
        <v>473</v>
      </c>
      <c r="I5" s="133" t="s">
        <v>481</v>
      </c>
      <c r="J5" s="133" t="s">
        <v>475</v>
      </c>
      <c r="K5" s="133" t="s">
        <v>744</v>
      </c>
    </row>
    <row r="6" spans="1:11" x14ac:dyDescent="0.25">
      <c r="A6" s="133">
        <v>61</v>
      </c>
      <c r="B6" s="133" t="s">
        <v>443</v>
      </c>
      <c r="C6" s="133" t="s">
        <v>444</v>
      </c>
      <c r="D6" s="133" t="s">
        <v>0</v>
      </c>
      <c r="E6" s="133" t="s">
        <v>1</v>
      </c>
      <c r="F6" s="133" t="s">
        <v>445</v>
      </c>
      <c r="G6" s="133" t="s">
        <v>1257</v>
      </c>
      <c r="H6" s="133" t="s">
        <v>5</v>
      </c>
      <c r="I6" s="133" t="s">
        <v>446</v>
      </c>
      <c r="J6" s="133" t="s">
        <v>6</v>
      </c>
      <c r="K6" s="133" t="s">
        <v>708</v>
      </c>
    </row>
    <row r="7" spans="1:11" x14ac:dyDescent="0.25">
      <c r="A7" s="133">
        <v>52</v>
      </c>
      <c r="B7" s="133" t="s">
        <v>15</v>
      </c>
      <c r="C7" s="133" t="s">
        <v>16</v>
      </c>
      <c r="D7" s="133" t="s">
        <v>17</v>
      </c>
      <c r="E7" s="133" t="s">
        <v>7</v>
      </c>
      <c r="F7" s="133" t="s">
        <v>18</v>
      </c>
      <c r="G7" s="133" t="s">
        <v>1136</v>
      </c>
      <c r="H7" s="133" t="s">
        <v>5</v>
      </c>
      <c r="I7" s="133" t="s">
        <v>19</v>
      </c>
      <c r="J7" s="133" t="s">
        <v>6</v>
      </c>
      <c r="K7" s="133" t="s">
        <v>685</v>
      </c>
    </row>
    <row r="8" spans="1:11" x14ac:dyDescent="0.25">
      <c r="A8" s="133">
        <v>3</v>
      </c>
      <c r="B8" s="133" t="s">
        <v>366</v>
      </c>
      <c r="C8" s="133" t="s">
        <v>367</v>
      </c>
      <c r="D8" s="133" t="s">
        <v>368</v>
      </c>
      <c r="E8" s="133" t="s">
        <v>43</v>
      </c>
      <c r="F8" s="133" t="s">
        <v>395</v>
      </c>
      <c r="G8" s="133" t="s">
        <v>1257</v>
      </c>
      <c r="H8" s="133" t="s">
        <v>5</v>
      </c>
      <c r="I8" s="133" t="s">
        <v>396</v>
      </c>
      <c r="J8" s="133" t="s">
        <v>6</v>
      </c>
      <c r="K8" s="133" t="s">
        <v>1241</v>
      </c>
    </row>
    <row r="9" spans="1:11" x14ac:dyDescent="0.25">
      <c r="A9" s="133">
        <v>65</v>
      </c>
      <c r="B9" s="133" t="s">
        <v>467</v>
      </c>
      <c r="C9" s="133" t="s">
        <v>468</v>
      </c>
      <c r="D9" s="133" t="s">
        <v>0</v>
      </c>
      <c r="E9" s="133" t="s">
        <v>1</v>
      </c>
      <c r="F9" s="133" t="s">
        <v>469</v>
      </c>
      <c r="G9" s="133" t="s">
        <v>1257</v>
      </c>
      <c r="H9" s="133" t="s">
        <v>5</v>
      </c>
      <c r="I9" s="133" t="s">
        <v>470</v>
      </c>
      <c r="J9" s="133" t="s">
        <v>6</v>
      </c>
      <c r="K9" s="133" t="s">
        <v>720</v>
      </c>
    </row>
    <row r="10" spans="1:11" x14ac:dyDescent="0.25">
      <c r="A10" s="133">
        <v>31</v>
      </c>
      <c r="B10" s="133" t="s">
        <v>803</v>
      </c>
      <c r="C10" s="133" t="s">
        <v>804</v>
      </c>
      <c r="D10" s="133" t="s">
        <v>17</v>
      </c>
      <c r="E10" s="133" t="s">
        <v>7</v>
      </c>
      <c r="F10" s="133" t="s">
        <v>805</v>
      </c>
      <c r="G10" s="133" t="s">
        <v>1136</v>
      </c>
      <c r="H10" s="133" t="s">
        <v>5</v>
      </c>
      <c r="I10" s="133" t="s">
        <v>806</v>
      </c>
      <c r="J10" s="133" t="s">
        <v>6</v>
      </c>
      <c r="K10" s="133" t="s">
        <v>996</v>
      </c>
    </row>
    <row r="11" spans="1:11" x14ac:dyDescent="0.25">
      <c r="A11" s="133">
        <v>66</v>
      </c>
      <c r="B11" s="133" t="s">
        <v>50</v>
      </c>
      <c r="C11" s="133" t="s">
        <v>51</v>
      </c>
      <c r="D11" s="133" t="s">
        <v>52</v>
      </c>
      <c r="E11" s="133" t="s">
        <v>43</v>
      </c>
      <c r="F11" s="133" t="s">
        <v>94</v>
      </c>
      <c r="G11" s="133" t="s">
        <v>1136</v>
      </c>
      <c r="H11" s="133" t="s">
        <v>5</v>
      </c>
      <c r="I11" s="133" t="s">
        <v>95</v>
      </c>
      <c r="J11" s="133" t="s">
        <v>6</v>
      </c>
      <c r="K11" s="133" t="s">
        <v>724</v>
      </c>
    </row>
    <row r="12" spans="1:11" x14ac:dyDescent="0.25">
      <c r="A12" s="133">
        <v>72</v>
      </c>
      <c r="B12" s="133" t="s">
        <v>101</v>
      </c>
      <c r="C12" s="133" t="s">
        <v>102</v>
      </c>
      <c r="D12" s="133" t="s">
        <v>103</v>
      </c>
      <c r="E12" s="133" t="s">
        <v>43</v>
      </c>
      <c r="F12" s="133" t="s">
        <v>169</v>
      </c>
      <c r="G12" s="133" t="s">
        <v>1136</v>
      </c>
      <c r="H12" s="133" t="s">
        <v>8</v>
      </c>
      <c r="I12" s="133" t="s">
        <v>170</v>
      </c>
      <c r="J12" s="133" t="s">
        <v>9</v>
      </c>
      <c r="K12" s="133" t="s">
        <v>735</v>
      </c>
    </row>
    <row r="13" spans="1:11" x14ac:dyDescent="0.25">
      <c r="A13" s="133">
        <v>71</v>
      </c>
      <c r="B13" s="133" t="s">
        <v>797</v>
      </c>
      <c r="C13" s="133" t="s">
        <v>798</v>
      </c>
      <c r="D13" s="133" t="s">
        <v>799</v>
      </c>
      <c r="E13" s="133" t="s">
        <v>1</v>
      </c>
      <c r="F13" s="133" t="s">
        <v>800</v>
      </c>
      <c r="G13" s="133" t="s">
        <v>1257</v>
      </c>
      <c r="H13" s="133" t="s">
        <v>8</v>
      </c>
      <c r="I13" s="133" t="s">
        <v>801</v>
      </c>
      <c r="J13" s="133" t="s">
        <v>9</v>
      </c>
      <c r="K13" s="133" t="s">
        <v>802</v>
      </c>
    </row>
    <row r="14" spans="1:11" x14ac:dyDescent="0.25">
      <c r="A14" s="133">
        <v>75</v>
      </c>
      <c r="B14" s="133" t="s">
        <v>179</v>
      </c>
      <c r="C14" s="133" t="s">
        <v>180</v>
      </c>
      <c r="D14" s="133" t="s">
        <v>181</v>
      </c>
      <c r="E14" s="133" t="s">
        <v>43</v>
      </c>
      <c r="F14" s="133" t="s">
        <v>182</v>
      </c>
      <c r="G14" s="133" t="s">
        <v>1136</v>
      </c>
      <c r="H14" s="133" t="s">
        <v>8</v>
      </c>
      <c r="I14" s="133" t="s">
        <v>183</v>
      </c>
      <c r="J14" s="133" t="s">
        <v>9</v>
      </c>
      <c r="K14" s="133" t="s">
        <v>738</v>
      </c>
    </row>
    <row r="15" spans="1:11" x14ac:dyDescent="0.25">
      <c r="A15" s="133">
        <v>73</v>
      </c>
      <c r="B15" s="133" t="s">
        <v>174</v>
      </c>
      <c r="C15" s="133" t="s">
        <v>175</v>
      </c>
      <c r="D15" s="133" t="s">
        <v>0</v>
      </c>
      <c r="E15" s="133" t="s">
        <v>1</v>
      </c>
      <c r="F15" s="133" t="s">
        <v>176</v>
      </c>
      <c r="G15" s="133" t="s">
        <v>1257</v>
      </c>
      <c r="H15" s="133" t="s">
        <v>8</v>
      </c>
      <c r="I15" s="133" t="s">
        <v>177</v>
      </c>
      <c r="J15" s="133" t="s">
        <v>9</v>
      </c>
      <c r="K15" s="133" t="s">
        <v>736</v>
      </c>
    </row>
    <row r="16" spans="1:11" x14ac:dyDescent="0.25">
      <c r="A16" s="133">
        <v>17</v>
      </c>
      <c r="B16" s="133" t="s">
        <v>1146</v>
      </c>
      <c r="C16" s="133" t="s">
        <v>1147</v>
      </c>
      <c r="D16" s="133" t="s">
        <v>1142</v>
      </c>
      <c r="E16" s="133" t="s">
        <v>1</v>
      </c>
      <c r="F16" s="133" t="s">
        <v>1148</v>
      </c>
      <c r="G16" s="133" t="s">
        <v>1136</v>
      </c>
      <c r="H16" s="133" t="s">
        <v>1013</v>
      </c>
      <c r="I16" s="133" t="s">
        <v>1149</v>
      </c>
      <c r="J16" s="133" t="s">
        <v>960</v>
      </c>
      <c r="K16" s="133" t="s">
        <v>1150</v>
      </c>
    </row>
    <row r="17" spans="1:11" x14ac:dyDescent="0.25">
      <c r="A17" s="133">
        <v>18</v>
      </c>
      <c r="B17" s="133" t="s">
        <v>530</v>
      </c>
      <c r="C17" s="133" t="s">
        <v>531</v>
      </c>
      <c r="D17" s="133" t="s">
        <v>36</v>
      </c>
      <c r="E17" s="133" t="s">
        <v>1</v>
      </c>
      <c r="F17" s="133" t="s">
        <v>1158</v>
      </c>
      <c r="G17" s="133" t="s">
        <v>1257</v>
      </c>
      <c r="H17" s="133" t="s">
        <v>1013</v>
      </c>
      <c r="I17" s="133" t="s">
        <v>1159</v>
      </c>
      <c r="J17" s="133" t="s">
        <v>960</v>
      </c>
      <c r="K17" s="133" t="s">
        <v>1160</v>
      </c>
    </row>
    <row r="18" spans="1:11" x14ac:dyDescent="0.25">
      <c r="A18" s="133">
        <v>19</v>
      </c>
      <c r="B18" s="133" t="s">
        <v>50</v>
      </c>
      <c r="C18" s="133" t="s">
        <v>51</v>
      </c>
      <c r="D18" s="133" t="s">
        <v>52</v>
      </c>
      <c r="E18" s="133" t="s">
        <v>43</v>
      </c>
      <c r="F18" s="133" t="s">
        <v>1085</v>
      </c>
      <c r="G18" s="133" t="s">
        <v>1136</v>
      </c>
      <c r="H18" s="133" t="s">
        <v>1013</v>
      </c>
      <c r="I18" s="133" t="s">
        <v>1086</v>
      </c>
      <c r="J18" s="133" t="s">
        <v>960</v>
      </c>
      <c r="K18" s="133" t="s">
        <v>1087</v>
      </c>
    </row>
    <row r="19" spans="1:11" x14ac:dyDescent="0.25">
      <c r="A19" s="133">
        <v>16</v>
      </c>
      <c r="B19" s="133" t="s">
        <v>262</v>
      </c>
      <c r="C19" s="133" t="s">
        <v>1141</v>
      </c>
      <c r="D19" s="133" t="s">
        <v>1142</v>
      </c>
      <c r="E19" s="133" t="s">
        <v>1</v>
      </c>
      <c r="F19" s="133" t="s">
        <v>1143</v>
      </c>
      <c r="G19" s="133" t="s">
        <v>1136</v>
      </c>
      <c r="H19" s="133" t="s">
        <v>1013</v>
      </c>
      <c r="I19" s="133" t="s">
        <v>1144</v>
      </c>
      <c r="J19" s="133" t="s">
        <v>960</v>
      </c>
      <c r="K19" s="133" t="s">
        <v>1145</v>
      </c>
    </row>
    <row r="20" spans="1:11" x14ac:dyDescent="0.25">
      <c r="A20" s="133">
        <v>21</v>
      </c>
      <c r="B20" s="133" t="s">
        <v>1110</v>
      </c>
      <c r="C20" s="133" t="s">
        <v>408</v>
      </c>
      <c r="D20" s="133" t="s">
        <v>1111</v>
      </c>
      <c r="E20" s="133" t="s">
        <v>912</v>
      </c>
      <c r="F20" s="133" t="s">
        <v>1112</v>
      </c>
      <c r="G20" s="133" t="s">
        <v>1136</v>
      </c>
      <c r="H20" s="133" t="s">
        <v>1013</v>
      </c>
      <c r="I20" s="133" t="s">
        <v>1113</v>
      </c>
      <c r="J20" s="133" t="s">
        <v>960</v>
      </c>
      <c r="K20" s="133" t="s">
        <v>1114</v>
      </c>
    </row>
    <row r="21" spans="1:11" x14ac:dyDescent="0.25">
      <c r="A21" s="133">
        <v>13</v>
      </c>
      <c r="B21" s="133" t="s">
        <v>1181</v>
      </c>
      <c r="C21" s="133" t="s">
        <v>1182</v>
      </c>
      <c r="D21" s="133" t="s">
        <v>1183</v>
      </c>
      <c r="E21" s="133" t="s">
        <v>48</v>
      </c>
      <c r="F21" s="133" t="s">
        <v>1184</v>
      </c>
      <c r="G21" s="133" t="s">
        <v>1136</v>
      </c>
      <c r="H21" s="133" t="s">
        <v>1013</v>
      </c>
      <c r="I21" s="133" t="s">
        <v>1185</v>
      </c>
      <c r="J21" s="133" t="s">
        <v>960</v>
      </c>
      <c r="K21" s="133" t="s">
        <v>1186</v>
      </c>
    </row>
    <row r="22" spans="1:11" x14ac:dyDescent="0.25">
      <c r="A22" s="133">
        <v>14</v>
      </c>
      <c r="B22" s="133" t="s">
        <v>1187</v>
      </c>
      <c r="C22" s="133" t="s">
        <v>1188</v>
      </c>
      <c r="D22" s="133" t="s">
        <v>1189</v>
      </c>
      <c r="E22" s="133" t="s">
        <v>43</v>
      </c>
      <c r="F22" s="133" t="s">
        <v>1190</v>
      </c>
      <c r="G22" s="133" t="s">
        <v>1136</v>
      </c>
      <c r="H22" s="133" t="s">
        <v>1013</v>
      </c>
      <c r="I22" s="133" t="s">
        <v>1191</v>
      </c>
      <c r="J22" s="133" t="s">
        <v>960</v>
      </c>
      <c r="K22" s="133" t="s">
        <v>1192</v>
      </c>
    </row>
    <row r="23" spans="1:11" x14ac:dyDescent="0.25">
      <c r="A23" s="133">
        <v>4</v>
      </c>
      <c r="B23" s="133" t="s">
        <v>366</v>
      </c>
      <c r="C23" s="133" t="s">
        <v>367</v>
      </c>
      <c r="D23" s="133" t="s">
        <v>368</v>
      </c>
      <c r="E23" s="133" t="s">
        <v>43</v>
      </c>
      <c r="F23" s="133" t="s">
        <v>1100</v>
      </c>
      <c r="G23" s="133" t="s">
        <v>1257</v>
      </c>
      <c r="H23" s="133" t="s">
        <v>1013</v>
      </c>
      <c r="I23" s="133" t="s">
        <v>1101</v>
      </c>
      <c r="J23" s="133" t="s">
        <v>960</v>
      </c>
      <c r="K23" s="133" t="s">
        <v>1258</v>
      </c>
    </row>
    <row r="24" spans="1:11" x14ac:dyDescent="0.25">
      <c r="A24" s="133">
        <v>15</v>
      </c>
      <c r="B24" s="133" t="s">
        <v>64</v>
      </c>
      <c r="C24" s="133" t="s">
        <v>65</v>
      </c>
      <c r="D24" s="133" t="s">
        <v>66</v>
      </c>
      <c r="E24" s="133" t="s">
        <v>1</v>
      </c>
      <c r="F24" s="133" t="s">
        <v>1133</v>
      </c>
      <c r="G24" s="133" t="s">
        <v>1136</v>
      </c>
      <c r="H24" s="133" t="s">
        <v>1013</v>
      </c>
      <c r="I24" s="133" t="s">
        <v>1134</v>
      </c>
      <c r="J24" s="133" t="s">
        <v>960</v>
      </c>
      <c r="K24" s="133" t="s">
        <v>1135</v>
      </c>
    </row>
    <row r="25" spans="1:11" x14ac:dyDescent="0.25">
      <c r="A25" s="133">
        <v>12</v>
      </c>
      <c r="B25" s="133" t="s">
        <v>1176</v>
      </c>
      <c r="C25" s="133" t="s">
        <v>1177</v>
      </c>
      <c r="D25" s="133" t="s">
        <v>173</v>
      </c>
      <c r="E25" s="133" t="s">
        <v>43</v>
      </c>
      <c r="F25" s="133" t="s">
        <v>1178</v>
      </c>
      <c r="G25" s="133" t="s">
        <v>1136</v>
      </c>
      <c r="H25" s="133" t="s">
        <v>1013</v>
      </c>
      <c r="I25" s="133" t="s">
        <v>1179</v>
      </c>
      <c r="J25" s="133" t="s">
        <v>960</v>
      </c>
      <c r="K25" s="133" t="s">
        <v>1180</v>
      </c>
    </row>
    <row r="26" spans="1:11" x14ac:dyDescent="0.25">
      <c r="A26" s="133">
        <v>23</v>
      </c>
      <c r="B26" s="133" t="s">
        <v>803</v>
      </c>
      <c r="C26" s="133" t="s">
        <v>804</v>
      </c>
      <c r="D26" s="133" t="s">
        <v>17</v>
      </c>
      <c r="E26" s="133" t="s">
        <v>7</v>
      </c>
      <c r="F26" s="133" t="s">
        <v>1121</v>
      </c>
      <c r="G26" s="133" t="s">
        <v>1136</v>
      </c>
      <c r="H26" s="133" t="s">
        <v>1013</v>
      </c>
      <c r="I26" s="133" t="s">
        <v>1122</v>
      </c>
      <c r="J26" s="133" t="s">
        <v>960</v>
      </c>
      <c r="K26" s="133" t="s">
        <v>1123</v>
      </c>
    </row>
    <row r="27" spans="1:11" x14ac:dyDescent="0.25">
      <c r="A27" s="133">
        <v>22</v>
      </c>
      <c r="B27" s="133" t="s">
        <v>1115</v>
      </c>
      <c r="C27" s="133" t="s">
        <v>1116</v>
      </c>
      <c r="D27" s="133" t="s">
        <v>1117</v>
      </c>
      <c r="E27" s="133" t="s">
        <v>1</v>
      </c>
      <c r="F27" s="133" t="s">
        <v>1118</v>
      </c>
      <c r="G27" s="133" t="s">
        <v>1136</v>
      </c>
      <c r="H27" s="133" t="s">
        <v>1013</v>
      </c>
      <c r="I27" s="133" t="s">
        <v>1119</v>
      </c>
      <c r="J27" s="133" t="s">
        <v>960</v>
      </c>
      <c r="K27" s="133" t="s">
        <v>1120</v>
      </c>
    </row>
    <row r="28" spans="1:11" x14ac:dyDescent="0.25">
      <c r="A28" s="133">
        <v>11</v>
      </c>
      <c r="B28" s="133" t="s">
        <v>1171</v>
      </c>
      <c r="C28" s="133" t="s">
        <v>1172</v>
      </c>
      <c r="D28" s="133" t="s">
        <v>0</v>
      </c>
      <c r="E28" s="133" t="s">
        <v>1</v>
      </c>
      <c r="F28" s="133" t="s">
        <v>1173</v>
      </c>
      <c r="G28" s="133" t="s">
        <v>1136</v>
      </c>
      <c r="H28" s="133" t="s">
        <v>1013</v>
      </c>
      <c r="I28" s="133" t="s">
        <v>1174</v>
      </c>
      <c r="J28" s="133" t="s">
        <v>960</v>
      </c>
      <c r="K28" s="133" t="s">
        <v>1175</v>
      </c>
    </row>
    <row r="29" spans="1:11" x14ac:dyDescent="0.25">
      <c r="A29" s="133">
        <v>7</v>
      </c>
      <c r="B29" s="133" t="s">
        <v>1194</v>
      </c>
      <c r="C29" s="133" t="s">
        <v>1195</v>
      </c>
      <c r="D29" s="133" t="s">
        <v>1196</v>
      </c>
      <c r="E29" s="133" t="s">
        <v>28</v>
      </c>
      <c r="F29" s="133" t="s">
        <v>1197</v>
      </c>
      <c r="G29" s="133" t="s">
        <v>1257</v>
      </c>
      <c r="H29" s="133" t="s">
        <v>1013</v>
      </c>
      <c r="I29" s="133" t="s">
        <v>1198</v>
      </c>
      <c r="J29" s="133" t="s">
        <v>960</v>
      </c>
      <c r="K29" s="133" t="s">
        <v>1214</v>
      </c>
    </row>
    <row r="30" spans="1:11" x14ac:dyDescent="0.25">
      <c r="A30" s="133">
        <v>9</v>
      </c>
      <c r="B30" s="133" t="s">
        <v>262</v>
      </c>
      <c r="C30" s="133" t="s">
        <v>399</v>
      </c>
      <c r="D30" s="133" t="s">
        <v>0</v>
      </c>
      <c r="E30" s="133" t="s">
        <v>1</v>
      </c>
      <c r="F30" s="133" t="s">
        <v>1103</v>
      </c>
      <c r="G30" s="133" t="s">
        <v>1136</v>
      </c>
      <c r="H30" s="133" t="s">
        <v>1013</v>
      </c>
      <c r="I30" s="133" t="s">
        <v>1104</v>
      </c>
      <c r="J30" s="133" t="s">
        <v>960</v>
      </c>
      <c r="K30" s="133" t="s">
        <v>1206</v>
      </c>
    </row>
    <row r="31" spans="1:11" x14ac:dyDescent="0.25">
      <c r="A31" s="133">
        <v>5</v>
      </c>
      <c r="B31" s="133" t="s">
        <v>1215</v>
      </c>
      <c r="C31" s="133" t="s">
        <v>1216</v>
      </c>
      <c r="D31" s="133" t="s">
        <v>0</v>
      </c>
      <c r="E31" s="133" t="s">
        <v>1</v>
      </c>
      <c r="F31" s="133" t="s">
        <v>1218</v>
      </c>
      <c r="G31" s="133" t="s">
        <v>1257</v>
      </c>
      <c r="H31" s="133" t="s">
        <v>1013</v>
      </c>
      <c r="I31" s="133" t="s">
        <v>1219</v>
      </c>
      <c r="J31" s="133" t="s">
        <v>960</v>
      </c>
      <c r="K31" s="133" t="s">
        <v>1242</v>
      </c>
    </row>
    <row r="32" spans="1:11" x14ac:dyDescent="0.25">
      <c r="A32" s="133">
        <v>20</v>
      </c>
      <c r="B32" s="133" t="s">
        <v>196</v>
      </c>
      <c r="C32" s="133" t="s">
        <v>104</v>
      </c>
      <c r="D32" s="133" t="s">
        <v>197</v>
      </c>
      <c r="E32" s="133" t="s">
        <v>198</v>
      </c>
      <c r="F32" s="133" t="s">
        <v>1107</v>
      </c>
      <c r="G32" s="133" t="s">
        <v>1136</v>
      </c>
      <c r="H32" s="133" t="s">
        <v>1013</v>
      </c>
      <c r="I32" s="133" t="s">
        <v>1108</v>
      </c>
      <c r="J32" s="133" t="s">
        <v>960</v>
      </c>
      <c r="K32" s="133" t="s">
        <v>1109</v>
      </c>
    </row>
    <row r="33" spans="1:11" x14ac:dyDescent="0.25">
      <c r="A33" s="133">
        <v>57</v>
      </c>
      <c r="B33" s="133" t="s">
        <v>137</v>
      </c>
      <c r="C33" s="133" t="s">
        <v>138</v>
      </c>
      <c r="D33" s="133" t="s">
        <v>0</v>
      </c>
      <c r="E33" s="133" t="s">
        <v>1</v>
      </c>
      <c r="F33" s="133" t="s">
        <v>139</v>
      </c>
      <c r="G33" s="133" t="s">
        <v>1019</v>
      </c>
      <c r="H33" s="133" t="s">
        <v>3</v>
      </c>
      <c r="I33" s="133" t="s">
        <v>140</v>
      </c>
      <c r="J33" s="133" t="s">
        <v>53</v>
      </c>
      <c r="K33" s="133" t="s">
        <v>699</v>
      </c>
    </row>
    <row r="34" spans="1:11" x14ac:dyDescent="0.25">
      <c r="A34" s="133">
        <v>79</v>
      </c>
      <c r="B34" s="133" t="s">
        <v>224</v>
      </c>
      <c r="C34" s="133" t="s">
        <v>225</v>
      </c>
      <c r="D34" s="133" t="s">
        <v>0</v>
      </c>
      <c r="E34" s="133" t="s">
        <v>1</v>
      </c>
      <c r="F34" s="133" t="s">
        <v>226</v>
      </c>
      <c r="G34" s="133" t="s">
        <v>1019</v>
      </c>
      <c r="H34" s="133" t="s">
        <v>3</v>
      </c>
      <c r="I34" s="133" t="s">
        <v>227</v>
      </c>
      <c r="J34" s="133" t="s">
        <v>53</v>
      </c>
      <c r="K34" s="133" t="s">
        <v>748</v>
      </c>
    </row>
    <row r="35" spans="1:11" x14ac:dyDescent="0.25">
      <c r="A35" s="133">
        <v>28</v>
      </c>
      <c r="B35" s="133" t="s">
        <v>273</v>
      </c>
      <c r="C35" s="133" t="s">
        <v>274</v>
      </c>
      <c r="D35" s="133" t="s">
        <v>0</v>
      </c>
      <c r="E35" s="133" t="s">
        <v>1</v>
      </c>
      <c r="F35" s="133" t="s">
        <v>275</v>
      </c>
      <c r="G35" s="133" t="s">
        <v>1019</v>
      </c>
      <c r="H35" s="133" t="s">
        <v>3</v>
      </c>
      <c r="I35" s="133" t="s">
        <v>276</v>
      </c>
      <c r="J35" s="133" t="s">
        <v>53</v>
      </c>
      <c r="K35" s="133" t="s">
        <v>1069</v>
      </c>
    </row>
    <row r="36" spans="1:11" x14ac:dyDescent="0.25">
      <c r="A36" s="133">
        <v>34</v>
      </c>
      <c r="B36" s="133" t="s">
        <v>242</v>
      </c>
      <c r="C36" s="133" t="s">
        <v>243</v>
      </c>
      <c r="D36" s="133" t="s">
        <v>957</v>
      </c>
      <c r="E36" s="133" t="s">
        <v>43</v>
      </c>
      <c r="F36" s="133" t="s">
        <v>244</v>
      </c>
      <c r="G36" s="133" t="s">
        <v>1019</v>
      </c>
      <c r="H36" s="133" t="s">
        <v>3</v>
      </c>
      <c r="I36" s="133" t="s">
        <v>245</v>
      </c>
      <c r="J36" s="133" t="s">
        <v>125</v>
      </c>
      <c r="K36" s="133" t="s">
        <v>958</v>
      </c>
    </row>
    <row r="37" spans="1:11" x14ac:dyDescent="0.25">
      <c r="A37" s="133">
        <v>70</v>
      </c>
      <c r="B37" s="133" t="s">
        <v>54</v>
      </c>
      <c r="C37" s="133" t="s">
        <v>55</v>
      </c>
      <c r="D37" s="133" t="s">
        <v>0</v>
      </c>
      <c r="E37" s="133" t="s">
        <v>1</v>
      </c>
      <c r="F37" s="133" t="s">
        <v>156</v>
      </c>
      <c r="G37" s="133" t="s">
        <v>666</v>
      </c>
      <c r="H37" s="133" t="s">
        <v>157</v>
      </c>
      <c r="I37" s="133" t="s">
        <v>158</v>
      </c>
      <c r="J37" s="133" t="s">
        <v>159</v>
      </c>
      <c r="K37" s="133" t="s">
        <v>734</v>
      </c>
    </row>
    <row r="38" spans="1:11" x14ac:dyDescent="0.25">
      <c r="A38" s="133">
        <v>36</v>
      </c>
      <c r="B38" s="133" t="s">
        <v>567</v>
      </c>
      <c r="C38" s="133" t="s">
        <v>561</v>
      </c>
      <c r="D38" s="133" t="s">
        <v>0</v>
      </c>
      <c r="E38" s="133" t="s">
        <v>1</v>
      </c>
      <c r="F38" s="133" t="s">
        <v>61</v>
      </c>
      <c r="G38" s="133" t="s">
        <v>666</v>
      </c>
      <c r="H38" s="133" t="s">
        <v>3</v>
      </c>
      <c r="I38" s="133" t="s">
        <v>62</v>
      </c>
      <c r="J38" s="133" t="s">
        <v>53</v>
      </c>
      <c r="K38" s="133" t="s">
        <v>919</v>
      </c>
    </row>
    <row r="39" spans="1:11" x14ac:dyDescent="0.25">
      <c r="A39" s="133">
        <v>81</v>
      </c>
      <c r="B39" s="133" t="s">
        <v>232</v>
      </c>
      <c r="C39" s="133" t="s">
        <v>233</v>
      </c>
      <c r="D39" s="133" t="s">
        <v>234</v>
      </c>
      <c r="E39" s="133" t="s">
        <v>1</v>
      </c>
      <c r="F39" s="133" t="s">
        <v>235</v>
      </c>
      <c r="G39" s="133" t="s">
        <v>666</v>
      </c>
      <c r="H39" s="133" t="s">
        <v>3</v>
      </c>
      <c r="I39" s="133" t="s">
        <v>236</v>
      </c>
      <c r="J39" s="133" t="s">
        <v>53</v>
      </c>
      <c r="K39" s="133" t="s">
        <v>750</v>
      </c>
    </row>
    <row r="40" spans="1:11" x14ac:dyDescent="0.25">
      <c r="A40" s="133">
        <v>25</v>
      </c>
      <c r="B40" s="133" t="s">
        <v>1072</v>
      </c>
      <c r="C40" s="133" t="s">
        <v>1073</v>
      </c>
      <c r="D40" s="133" t="s">
        <v>122</v>
      </c>
      <c r="E40" s="133" t="s">
        <v>43</v>
      </c>
      <c r="F40" s="133" t="s">
        <v>221</v>
      </c>
      <c r="G40" s="133" t="s">
        <v>1131</v>
      </c>
      <c r="H40" s="133" t="s">
        <v>3</v>
      </c>
      <c r="I40" s="133" t="s">
        <v>222</v>
      </c>
      <c r="J40" s="133" t="s">
        <v>53</v>
      </c>
      <c r="K40" s="133" t="s">
        <v>1074</v>
      </c>
    </row>
    <row r="41" spans="1:11" x14ac:dyDescent="0.25">
      <c r="A41" s="133">
        <v>8</v>
      </c>
      <c r="B41" s="133" t="s">
        <v>117</v>
      </c>
      <c r="C41" s="133" t="s">
        <v>1210</v>
      </c>
      <c r="D41" s="133" t="s">
        <v>648</v>
      </c>
      <c r="E41" s="133" t="s">
        <v>1</v>
      </c>
      <c r="F41" s="133" t="s">
        <v>1211</v>
      </c>
      <c r="G41" s="133" t="s">
        <v>1019</v>
      </c>
      <c r="H41" s="133" t="s">
        <v>3</v>
      </c>
      <c r="I41" s="133" t="s">
        <v>1212</v>
      </c>
      <c r="J41" s="133" t="s">
        <v>53</v>
      </c>
      <c r="K41" s="133" t="s">
        <v>1213</v>
      </c>
    </row>
    <row r="42" spans="1:11" x14ac:dyDescent="0.25">
      <c r="A42" s="133">
        <v>54</v>
      </c>
      <c r="B42" s="133" t="s">
        <v>238</v>
      </c>
      <c r="C42" s="133" t="s">
        <v>239</v>
      </c>
      <c r="D42" s="133" t="s">
        <v>0</v>
      </c>
      <c r="E42" s="133" t="s">
        <v>1</v>
      </c>
      <c r="F42" s="133" t="s">
        <v>240</v>
      </c>
      <c r="G42" s="133" t="s">
        <v>1019</v>
      </c>
      <c r="H42" s="133" t="s">
        <v>3</v>
      </c>
      <c r="I42" s="133" t="s">
        <v>241</v>
      </c>
      <c r="J42" s="133" t="s">
        <v>53</v>
      </c>
      <c r="K42" s="133" t="s">
        <v>691</v>
      </c>
    </row>
    <row r="43" spans="1:11" x14ac:dyDescent="0.25">
      <c r="A43" s="133">
        <v>26</v>
      </c>
      <c r="B43" s="133" t="s">
        <v>262</v>
      </c>
      <c r="C43" s="133" t="s">
        <v>263</v>
      </c>
      <c r="D43" s="133" t="s">
        <v>264</v>
      </c>
      <c r="E43" s="133" t="s">
        <v>1</v>
      </c>
      <c r="F43" s="133" t="s">
        <v>265</v>
      </c>
      <c r="G43" s="133" t="s">
        <v>1019</v>
      </c>
      <c r="H43" s="133" t="s">
        <v>3</v>
      </c>
      <c r="I43" s="133" t="s">
        <v>266</v>
      </c>
      <c r="J43" s="133" t="s">
        <v>53</v>
      </c>
      <c r="K43" s="133" t="s">
        <v>1057</v>
      </c>
    </row>
    <row r="44" spans="1:11" x14ac:dyDescent="0.25">
      <c r="A44" s="133">
        <v>68</v>
      </c>
      <c r="B44" s="133" t="s">
        <v>120</v>
      </c>
      <c r="C44" s="133" t="s">
        <v>121</v>
      </c>
      <c r="D44" s="133" t="s">
        <v>122</v>
      </c>
      <c r="E44" s="133" t="s">
        <v>43</v>
      </c>
      <c r="F44" s="133" t="s">
        <v>123</v>
      </c>
      <c r="G44" s="133" t="s">
        <v>1019</v>
      </c>
      <c r="H44" s="133" t="s">
        <v>3</v>
      </c>
      <c r="I44" s="133" t="s">
        <v>124</v>
      </c>
      <c r="J44" s="133" t="s">
        <v>125</v>
      </c>
      <c r="K44" s="133" t="s">
        <v>728</v>
      </c>
    </row>
    <row r="45" spans="1:11" x14ac:dyDescent="0.25">
      <c r="A45" s="133">
        <v>82</v>
      </c>
      <c r="B45" s="133" t="s">
        <v>278</v>
      </c>
      <c r="C45" s="133" t="s">
        <v>279</v>
      </c>
      <c r="D45" s="133" t="s">
        <v>66</v>
      </c>
      <c r="E45" s="133" t="s">
        <v>1</v>
      </c>
      <c r="F45" s="133" t="s">
        <v>280</v>
      </c>
      <c r="G45" s="133" t="s">
        <v>1019</v>
      </c>
      <c r="H45" s="133" t="s">
        <v>3</v>
      </c>
      <c r="I45" s="133" t="s">
        <v>281</v>
      </c>
      <c r="J45" s="133" t="s">
        <v>53</v>
      </c>
      <c r="K45" s="133" t="s">
        <v>756</v>
      </c>
    </row>
    <row r="46" spans="1:11" x14ac:dyDescent="0.25">
      <c r="A46" s="133">
        <v>80</v>
      </c>
      <c r="B46" s="133" t="s">
        <v>54</v>
      </c>
      <c r="C46" s="133" t="s">
        <v>55</v>
      </c>
      <c r="D46" s="133" t="s">
        <v>0</v>
      </c>
      <c r="E46" s="133" t="s">
        <v>1</v>
      </c>
      <c r="F46" s="133" t="s">
        <v>229</v>
      </c>
      <c r="G46" s="133" t="s">
        <v>1019</v>
      </c>
      <c r="H46" s="133" t="s">
        <v>3</v>
      </c>
      <c r="I46" s="133" t="s">
        <v>230</v>
      </c>
      <c r="J46" s="133" t="s">
        <v>53</v>
      </c>
      <c r="K46" s="133" t="s">
        <v>749</v>
      </c>
    </row>
    <row r="47" spans="1:11" x14ac:dyDescent="0.25">
      <c r="A47" s="133">
        <v>10</v>
      </c>
      <c r="B47" s="133" t="s">
        <v>116</v>
      </c>
      <c r="C47" s="133" t="s">
        <v>117</v>
      </c>
      <c r="D47" s="133" t="s">
        <v>648</v>
      </c>
      <c r="E47" s="133" t="s">
        <v>1</v>
      </c>
      <c r="F47" s="133" t="s">
        <v>118</v>
      </c>
      <c r="G47" s="133" t="s">
        <v>1019</v>
      </c>
      <c r="H47" s="133" t="s">
        <v>3</v>
      </c>
      <c r="I47" s="133" t="s">
        <v>119</v>
      </c>
      <c r="J47" s="133" t="s">
        <v>53</v>
      </c>
      <c r="K47" s="133" t="s">
        <v>1167</v>
      </c>
    </row>
    <row r="48" spans="1:11" x14ac:dyDescent="0.25">
      <c r="A48" s="133">
        <v>67</v>
      </c>
      <c r="B48" s="133" t="s">
        <v>110</v>
      </c>
      <c r="C48" s="133" t="s">
        <v>111</v>
      </c>
      <c r="D48" s="133" t="s">
        <v>112</v>
      </c>
      <c r="E48" s="133" t="s">
        <v>43</v>
      </c>
      <c r="F48" s="133" t="s">
        <v>113</v>
      </c>
      <c r="G48" s="133" t="s">
        <v>1019</v>
      </c>
      <c r="H48" s="133" t="s">
        <v>3</v>
      </c>
      <c r="I48" s="133" t="s">
        <v>114</v>
      </c>
      <c r="J48" s="133" t="s">
        <v>53</v>
      </c>
      <c r="K48" s="133" t="s">
        <v>727</v>
      </c>
    </row>
    <row r="49" spans="1:11" x14ac:dyDescent="0.25">
      <c r="A49" s="133">
        <v>24</v>
      </c>
      <c r="B49" s="133" t="s">
        <v>50</v>
      </c>
      <c r="C49" s="133" t="s">
        <v>51</v>
      </c>
      <c r="D49" s="133" t="s">
        <v>52</v>
      </c>
      <c r="E49" s="133" t="s">
        <v>43</v>
      </c>
      <c r="F49" s="133" t="s">
        <v>246</v>
      </c>
      <c r="G49" s="133" t="s">
        <v>1019</v>
      </c>
      <c r="H49" s="133" t="s">
        <v>3</v>
      </c>
      <c r="I49" s="133" t="s">
        <v>247</v>
      </c>
      <c r="J49" s="133" t="s">
        <v>125</v>
      </c>
      <c r="K49" s="133" t="s">
        <v>1127</v>
      </c>
    </row>
    <row r="50" spans="1:11" x14ac:dyDescent="0.25">
      <c r="A50" s="133">
        <v>78</v>
      </c>
      <c r="B50" s="133" t="s">
        <v>206</v>
      </c>
      <c r="C50" s="133" t="s">
        <v>207</v>
      </c>
      <c r="D50" s="133" t="s">
        <v>173</v>
      </c>
      <c r="E50" s="133" t="s">
        <v>43</v>
      </c>
      <c r="F50" s="133" t="s">
        <v>208</v>
      </c>
      <c r="G50" s="133" t="s">
        <v>1019</v>
      </c>
      <c r="H50" s="133" t="s">
        <v>3</v>
      </c>
      <c r="I50" s="133" t="s">
        <v>209</v>
      </c>
      <c r="J50" s="133" t="s">
        <v>53</v>
      </c>
      <c r="K50" s="133" t="s">
        <v>745</v>
      </c>
    </row>
    <row r="51" spans="1:11" x14ac:dyDescent="0.25">
      <c r="A51" s="133">
        <v>30</v>
      </c>
      <c r="B51" s="133" t="s">
        <v>145</v>
      </c>
      <c r="C51" s="133" t="s">
        <v>97</v>
      </c>
      <c r="D51" s="133" t="s">
        <v>1046</v>
      </c>
      <c r="E51" s="133" t="s">
        <v>1</v>
      </c>
      <c r="F51" s="133" t="s">
        <v>147</v>
      </c>
      <c r="G51" s="133" t="s">
        <v>1019</v>
      </c>
      <c r="H51" s="133" t="s">
        <v>3</v>
      </c>
      <c r="I51" s="133" t="s">
        <v>148</v>
      </c>
      <c r="J51" s="133" t="s">
        <v>53</v>
      </c>
      <c r="K51" s="133" t="s">
        <v>1047</v>
      </c>
    </row>
    <row r="52" spans="1:11" x14ac:dyDescent="0.25">
      <c r="A52" s="133">
        <v>29</v>
      </c>
      <c r="B52" s="133" t="s">
        <v>102</v>
      </c>
      <c r="C52" s="133" t="s">
        <v>141</v>
      </c>
      <c r="D52" s="133" t="s">
        <v>42</v>
      </c>
      <c r="E52" s="133" t="s">
        <v>43</v>
      </c>
      <c r="F52" s="133" t="s">
        <v>142</v>
      </c>
      <c r="G52" s="133" t="s">
        <v>1019</v>
      </c>
      <c r="H52" s="133" t="s">
        <v>3</v>
      </c>
      <c r="I52" s="133" t="s">
        <v>143</v>
      </c>
      <c r="J52" s="133" t="s">
        <v>53</v>
      </c>
      <c r="K52" s="133" t="s">
        <v>1070</v>
      </c>
    </row>
    <row r="53" spans="1:11" x14ac:dyDescent="0.25">
      <c r="A53" s="133">
        <v>76</v>
      </c>
      <c r="B53" s="133" t="s">
        <v>467</v>
      </c>
      <c r="C53" s="133" t="s">
        <v>468</v>
      </c>
      <c r="D53" s="133" t="s">
        <v>0</v>
      </c>
      <c r="E53" s="133" t="s">
        <v>1</v>
      </c>
      <c r="F53" s="133" t="s">
        <v>477</v>
      </c>
      <c r="G53" s="133" t="s">
        <v>1019</v>
      </c>
      <c r="H53" s="133" t="s">
        <v>30</v>
      </c>
      <c r="I53" s="133" t="s">
        <v>478</v>
      </c>
      <c r="J53" s="133" t="s">
        <v>32</v>
      </c>
      <c r="K53" s="133" t="s">
        <v>740</v>
      </c>
    </row>
    <row r="54" spans="1:11" x14ac:dyDescent="0.25">
      <c r="A54" s="133">
        <v>45</v>
      </c>
      <c r="B54" s="133" t="s">
        <v>590</v>
      </c>
      <c r="C54" s="133" t="s">
        <v>591</v>
      </c>
      <c r="D54" s="133" t="s">
        <v>592</v>
      </c>
      <c r="E54" s="133" t="s">
        <v>43</v>
      </c>
      <c r="F54" s="133" t="s">
        <v>593</v>
      </c>
      <c r="G54" s="133" t="s">
        <v>1131</v>
      </c>
      <c r="H54" s="133" t="s">
        <v>30</v>
      </c>
      <c r="I54" s="133" t="s">
        <v>594</v>
      </c>
      <c r="J54" s="133" t="s">
        <v>32</v>
      </c>
      <c r="K54" s="133" t="s">
        <v>669</v>
      </c>
    </row>
    <row r="55" spans="1:11" x14ac:dyDescent="0.25">
      <c r="A55" s="133">
        <v>69</v>
      </c>
      <c r="B55" s="133" t="s">
        <v>131</v>
      </c>
      <c r="C55" s="133" t="s">
        <v>132</v>
      </c>
      <c r="D55" s="133" t="s">
        <v>133</v>
      </c>
      <c r="E55" s="133" t="s">
        <v>28</v>
      </c>
      <c r="F55" s="133" t="s">
        <v>134</v>
      </c>
      <c r="G55" s="133" t="s">
        <v>666</v>
      </c>
      <c r="H55" s="133" t="s">
        <v>30</v>
      </c>
      <c r="I55" s="133" t="s">
        <v>135</v>
      </c>
      <c r="J55" s="133" t="s">
        <v>32</v>
      </c>
      <c r="K55" s="133" t="s">
        <v>731</v>
      </c>
    </row>
    <row r="56" spans="1:11" x14ac:dyDescent="0.25">
      <c r="A56" s="133">
        <v>62</v>
      </c>
      <c r="B56" s="133" t="s">
        <v>460</v>
      </c>
      <c r="C56" s="133" t="s">
        <v>461</v>
      </c>
      <c r="D56" s="133" t="s">
        <v>462</v>
      </c>
      <c r="E56" s="133" t="s">
        <v>1</v>
      </c>
      <c r="F56" s="133" t="s">
        <v>463</v>
      </c>
      <c r="G56" s="133" t="s">
        <v>1019</v>
      </c>
      <c r="H56" s="133" t="s">
        <v>30</v>
      </c>
      <c r="I56" s="133" t="s">
        <v>464</v>
      </c>
      <c r="J56" s="133" t="s">
        <v>32</v>
      </c>
      <c r="K56" s="133" t="s">
        <v>711</v>
      </c>
    </row>
    <row r="57" spans="1:11" x14ac:dyDescent="0.25">
      <c r="A57" s="133">
        <v>27</v>
      </c>
      <c r="B57" s="133" t="s">
        <v>71</v>
      </c>
      <c r="C57" s="133" t="s">
        <v>72</v>
      </c>
      <c r="D57" s="133" t="s">
        <v>73</v>
      </c>
      <c r="E57" s="133" t="s">
        <v>28</v>
      </c>
      <c r="F57" s="133" t="s">
        <v>74</v>
      </c>
      <c r="G57" s="133" t="s">
        <v>1019</v>
      </c>
      <c r="H57" s="133" t="s">
        <v>30</v>
      </c>
      <c r="I57" s="133" t="s">
        <v>75</v>
      </c>
      <c r="J57" s="133" t="s">
        <v>32</v>
      </c>
      <c r="K57" s="133" t="s">
        <v>1058</v>
      </c>
    </row>
    <row r="58" spans="1:11" x14ac:dyDescent="0.25">
      <c r="A58" s="133">
        <v>63</v>
      </c>
      <c r="B58" s="133" t="s">
        <v>165</v>
      </c>
      <c r="C58" s="133" t="s">
        <v>166</v>
      </c>
      <c r="D58" s="133" t="s">
        <v>27</v>
      </c>
      <c r="E58" s="133" t="s">
        <v>28</v>
      </c>
      <c r="F58" s="133" t="s">
        <v>167</v>
      </c>
      <c r="G58" s="133" t="s">
        <v>1019</v>
      </c>
      <c r="H58" s="133" t="s">
        <v>30</v>
      </c>
      <c r="I58" s="133" t="s">
        <v>168</v>
      </c>
      <c r="J58" s="133" t="s">
        <v>32</v>
      </c>
      <c r="K58" s="133" t="s">
        <v>712</v>
      </c>
    </row>
    <row r="59" spans="1:11" x14ac:dyDescent="0.25">
      <c r="A59" s="133">
        <v>64</v>
      </c>
      <c r="B59" s="133" t="s">
        <v>25</v>
      </c>
      <c r="C59" s="133" t="s">
        <v>26</v>
      </c>
      <c r="D59" s="133" t="s">
        <v>27</v>
      </c>
      <c r="E59" s="133" t="s">
        <v>28</v>
      </c>
      <c r="F59" s="133" t="s">
        <v>29</v>
      </c>
      <c r="G59" s="133" t="s">
        <v>1019</v>
      </c>
      <c r="H59" s="133" t="s">
        <v>30</v>
      </c>
      <c r="I59" s="133" t="s">
        <v>31</v>
      </c>
      <c r="J59" s="133" t="s">
        <v>32</v>
      </c>
      <c r="K59" s="133" t="s">
        <v>714</v>
      </c>
    </row>
    <row r="60" spans="1:11" x14ac:dyDescent="0.25">
      <c r="A60" s="133">
        <v>33</v>
      </c>
      <c r="B60" s="133" t="s">
        <v>64</v>
      </c>
      <c r="C60" s="133" t="s">
        <v>65</v>
      </c>
      <c r="D60" s="133" t="s">
        <v>66</v>
      </c>
      <c r="E60" s="133" t="s">
        <v>1</v>
      </c>
      <c r="F60" s="133" t="s">
        <v>67</v>
      </c>
      <c r="G60" s="133" t="s">
        <v>1019</v>
      </c>
      <c r="H60" s="133" t="s">
        <v>30</v>
      </c>
      <c r="I60" s="133" t="s">
        <v>68</v>
      </c>
      <c r="J60" s="133" t="s">
        <v>32</v>
      </c>
      <c r="K60" s="133" t="s">
        <v>959</v>
      </c>
    </row>
    <row r="61" spans="1:11" x14ac:dyDescent="0.25">
      <c r="A61" s="133">
        <v>40</v>
      </c>
      <c r="B61" s="133" t="s">
        <v>453</v>
      </c>
      <c r="C61" s="133" t="s">
        <v>454</v>
      </c>
      <c r="D61" s="133" t="s">
        <v>455</v>
      </c>
      <c r="E61" s="133" t="s">
        <v>456</v>
      </c>
      <c r="F61" s="133" t="s">
        <v>457</v>
      </c>
      <c r="G61" s="133" t="s">
        <v>666</v>
      </c>
      <c r="H61" s="133" t="s">
        <v>30</v>
      </c>
      <c r="I61" s="133" t="s">
        <v>458</v>
      </c>
      <c r="J61" s="133" t="s">
        <v>32</v>
      </c>
      <c r="K61" s="133" t="s">
        <v>763</v>
      </c>
    </row>
    <row r="62" spans="1:11" x14ac:dyDescent="0.25">
      <c r="A62" s="133">
        <v>58</v>
      </c>
      <c r="B62" s="133" t="s">
        <v>262</v>
      </c>
      <c r="C62" s="133" t="s">
        <v>399</v>
      </c>
      <c r="D62" s="133" t="s">
        <v>0</v>
      </c>
      <c r="E62" s="133" t="s">
        <v>1</v>
      </c>
      <c r="F62" s="133" t="s">
        <v>400</v>
      </c>
      <c r="G62" s="133" t="s">
        <v>1019</v>
      </c>
      <c r="H62" s="133" t="s">
        <v>294</v>
      </c>
      <c r="I62" s="133" t="s">
        <v>401</v>
      </c>
      <c r="J62" s="133" t="s">
        <v>289</v>
      </c>
      <c r="K62" s="133" t="s">
        <v>700</v>
      </c>
    </row>
    <row r="63" spans="1:11" x14ac:dyDescent="0.25">
      <c r="A63" s="133">
        <v>60</v>
      </c>
      <c r="B63" s="133" t="s">
        <v>431</v>
      </c>
      <c r="C63" s="133" t="s">
        <v>172</v>
      </c>
      <c r="D63" s="133" t="s">
        <v>432</v>
      </c>
      <c r="E63" s="133" t="s">
        <v>28</v>
      </c>
      <c r="F63" s="133" t="s">
        <v>433</v>
      </c>
      <c r="G63" s="133" t="s">
        <v>1019</v>
      </c>
      <c r="H63" s="133" t="s">
        <v>294</v>
      </c>
      <c r="I63" s="133" t="s">
        <v>434</v>
      </c>
      <c r="J63" s="133" t="s">
        <v>289</v>
      </c>
      <c r="K63" s="133" t="s">
        <v>704</v>
      </c>
    </row>
    <row r="64" spans="1:11" x14ac:dyDescent="0.25">
      <c r="A64" s="133">
        <v>49</v>
      </c>
      <c r="B64" s="133" t="s">
        <v>297</v>
      </c>
      <c r="C64" s="133" t="s">
        <v>255</v>
      </c>
      <c r="D64" s="133" t="s">
        <v>0</v>
      </c>
      <c r="E64" s="133" t="s">
        <v>1</v>
      </c>
      <c r="F64" s="133" t="s">
        <v>298</v>
      </c>
      <c r="G64" s="133" t="s">
        <v>1019</v>
      </c>
      <c r="H64" s="133" t="s">
        <v>294</v>
      </c>
      <c r="I64" s="133" t="s">
        <v>299</v>
      </c>
      <c r="J64" s="133" t="s">
        <v>289</v>
      </c>
      <c r="K64" s="133" t="s">
        <v>680</v>
      </c>
    </row>
    <row r="65" spans="1:11" x14ac:dyDescent="0.25">
      <c r="A65" s="133">
        <v>1</v>
      </c>
      <c r="B65" s="133" t="s">
        <v>301</v>
      </c>
      <c r="C65" s="133" t="s">
        <v>302</v>
      </c>
      <c r="D65" s="133" t="s">
        <v>0</v>
      </c>
      <c r="E65" s="133" t="s">
        <v>1</v>
      </c>
      <c r="F65" s="133" t="s">
        <v>303</v>
      </c>
      <c r="G65" s="133" t="s">
        <v>1019</v>
      </c>
      <c r="H65" s="133" t="s">
        <v>294</v>
      </c>
      <c r="I65" s="133" t="s">
        <v>304</v>
      </c>
      <c r="J65" s="133" t="s">
        <v>289</v>
      </c>
      <c r="K65" s="133" t="s">
        <v>1256</v>
      </c>
    </row>
    <row r="66" spans="1:11" x14ac:dyDescent="0.25">
      <c r="A66" s="133">
        <v>47</v>
      </c>
      <c r="B66" s="133"/>
      <c r="C66" s="133"/>
      <c r="D66" s="133"/>
      <c r="E66" s="133"/>
      <c r="F66" s="133" t="s">
        <v>540</v>
      </c>
      <c r="G66" s="133" t="s">
        <v>1019</v>
      </c>
      <c r="H66" s="133" t="s">
        <v>294</v>
      </c>
      <c r="I66" s="133" t="s">
        <v>541</v>
      </c>
      <c r="J66" s="133" t="s">
        <v>289</v>
      </c>
      <c r="K66" s="133" t="s">
        <v>677</v>
      </c>
    </row>
    <row r="67" spans="1:11" x14ac:dyDescent="0.25">
      <c r="A67" s="133">
        <v>55</v>
      </c>
      <c r="B67" s="133" t="s">
        <v>377</v>
      </c>
      <c r="C67" s="133" t="s">
        <v>378</v>
      </c>
      <c r="D67" s="133" t="s">
        <v>256</v>
      </c>
      <c r="E67" s="133" t="s">
        <v>1</v>
      </c>
      <c r="F67" s="133" t="s">
        <v>379</v>
      </c>
      <c r="G67" s="133" t="s">
        <v>666</v>
      </c>
      <c r="H67" s="133" t="s">
        <v>294</v>
      </c>
      <c r="I67" s="133" t="s">
        <v>380</v>
      </c>
      <c r="J67" s="133" t="s">
        <v>289</v>
      </c>
      <c r="K67" s="133" t="s">
        <v>695</v>
      </c>
    </row>
    <row r="68" spans="1:11" x14ac:dyDescent="0.25">
      <c r="A68" s="133">
        <v>37</v>
      </c>
      <c r="B68" s="133" t="s">
        <v>49</v>
      </c>
      <c r="C68" s="133" t="s">
        <v>97</v>
      </c>
      <c r="D68" s="133" t="s">
        <v>66</v>
      </c>
      <c r="E68" s="133" t="s">
        <v>1</v>
      </c>
      <c r="F68" s="133" t="s">
        <v>391</v>
      </c>
      <c r="G68" s="133" t="s">
        <v>1019</v>
      </c>
      <c r="H68" s="133" t="s">
        <v>294</v>
      </c>
      <c r="I68" s="133" t="s">
        <v>392</v>
      </c>
      <c r="J68" s="133" t="s">
        <v>289</v>
      </c>
      <c r="K68" s="133" t="s">
        <v>921</v>
      </c>
    </row>
    <row r="69" spans="1:11" x14ac:dyDescent="0.25">
      <c r="A69" s="133">
        <v>50</v>
      </c>
      <c r="B69" s="133" t="s">
        <v>311</v>
      </c>
      <c r="C69" s="133" t="s">
        <v>312</v>
      </c>
      <c r="D69" s="133" t="s">
        <v>313</v>
      </c>
      <c r="E69" s="133" t="s">
        <v>43</v>
      </c>
      <c r="F69" s="133" t="s">
        <v>314</v>
      </c>
      <c r="G69" s="133" t="s">
        <v>1019</v>
      </c>
      <c r="H69" s="133" t="s">
        <v>294</v>
      </c>
      <c r="I69" s="133" t="s">
        <v>315</v>
      </c>
      <c r="J69" s="133" t="s">
        <v>289</v>
      </c>
      <c r="K69" s="133" t="s">
        <v>683</v>
      </c>
    </row>
    <row r="70" spans="1:11" x14ac:dyDescent="0.25">
      <c r="A70" s="133">
        <v>48</v>
      </c>
      <c r="B70" s="133" t="s">
        <v>291</v>
      </c>
      <c r="C70" s="133" t="s">
        <v>292</v>
      </c>
      <c r="D70" s="133" t="s">
        <v>0</v>
      </c>
      <c r="E70" s="133" t="s">
        <v>1</v>
      </c>
      <c r="F70" s="133" t="s">
        <v>293</v>
      </c>
      <c r="G70" s="133" t="s">
        <v>1019</v>
      </c>
      <c r="H70" s="133" t="s">
        <v>294</v>
      </c>
      <c r="I70" s="133" t="s">
        <v>295</v>
      </c>
      <c r="J70" s="133" t="s">
        <v>289</v>
      </c>
      <c r="K70" s="133" t="s">
        <v>679</v>
      </c>
    </row>
    <row r="71" spans="1:11" x14ac:dyDescent="0.25">
      <c r="A71" s="133">
        <v>43</v>
      </c>
      <c r="B71" s="133" t="s">
        <v>608</v>
      </c>
      <c r="C71" s="133" t="s">
        <v>378</v>
      </c>
      <c r="D71" s="133" t="s">
        <v>27</v>
      </c>
      <c r="E71" s="133" t="s">
        <v>28</v>
      </c>
      <c r="F71" s="133" t="s">
        <v>609</v>
      </c>
      <c r="G71" s="133" t="s">
        <v>1019</v>
      </c>
      <c r="H71" s="133" t="s">
        <v>294</v>
      </c>
      <c r="I71" s="133" t="s">
        <v>610</v>
      </c>
      <c r="J71" s="133" t="s">
        <v>289</v>
      </c>
      <c r="K71" s="133" t="s">
        <v>663</v>
      </c>
    </row>
    <row r="72" spans="1:11" x14ac:dyDescent="0.25">
      <c r="A72" s="133">
        <v>2</v>
      </c>
      <c r="B72" s="133" t="s">
        <v>366</v>
      </c>
      <c r="C72" s="133" t="s">
        <v>367</v>
      </c>
      <c r="D72" s="133" t="s">
        <v>368</v>
      </c>
      <c r="E72" s="133" t="s">
        <v>43</v>
      </c>
      <c r="F72" s="133" t="s">
        <v>369</v>
      </c>
      <c r="G72" s="133" t="s">
        <v>1019</v>
      </c>
      <c r="H72" s="133" t="s">
        <v>294</v>
      </c>
      <c r="I72" s="133" t="s">
        <v>370</v>
      </c>
      <c r="J72" s="133" t="s">
        <v>289</v>
      </c>
      <c r="K72" s="133" t="s">
        <v>1240</v>
      </c>
    </row>
    <row r="73" spans="1:11" x14ac:dyDescent="0.25">
      <c r="A73" s="133">
        <v>42</v>
      </c>
      <c r="B73" s="133" t="s">
        <v>425</v>
      </c>
      <c r="C73" s="133" t="s">
        <v>426</v>
      </c>
      <c r="D73" s="133" t="s">
        <v>427</v>
      </c>
      <c r="E73" s="133" t="s">
        <v>28</v>
      </c>
      <c r="F73" s="133" t="s">
        <v>428</v>
      </c>
      <c r="G73" s="133" t="s">
        <v>1019</v>
      </c>
      <c r="H73" s="133" t="s">
        <v>287</v>
      </c>
      <c r="I73" s="133" t="s">
        <v>429</v>
      </c>
      <c r="J73" s="133" t="s">
        <v>289</v>
      </c>
      <c r="K73" s="133" t="s">
        <v>659</v>
      </c>
    </row>
    <row r="74" spans="1:11" x14ac:dyDescent="0.25">
      <c r="A74" s="133">
        <v>51</v>
      </c>
      <c r="B74" s="133" t="s">
        <v>317</v>
      </c>
      <c r="C74" s="133" t="s">
        <v>279</v>
      </c>
      <c r="D74" s="133" t="s">
        <v>318</v>
      </c>
      <c r="E74" s="133" t="s">
        <v>28</v>
      </c>
      <c r="F74" s="133" t="s">
        <v>319</v>
      </c>
      <c r="G74" s="133" t="s">
        <v>1019</v>
      </c>
      <c r="H74" s="133" t="s">
        <v>287</v>
      </c>
      <c r="I74" s="133" t="s">
        <v>320</v>
      </c>
      <c r="J74" s="133" t="s">
        <v>289</v>
      </c>
      <c r="K74" s="133" t="s">
        <v>758</v>
      </c>
    </row>
    <row r="75" spans="1:11" x14ac:dyDescent="0.25">
      <c r="A75" s="133">
        <v>53</v>
      </c>
      <c r="B75" s="133" t="s">
        <v>333</v>
      </c>
      <c r="C75" s="133" t="s">
        <v>334</v>
      </c>
      <c r="D75" s="133" t="s">
        <v>335</v>
      </c>
      <c r="E75" s="133" t="s">
        <v>48</v>
      </c>
      <c r="F75" s="133" t="s">
        <v>336</v>
      </c>
      <c r="G75" s="133" t="s">
        <v>666</v>
      </c>
      <c r="H75" s="133" t="s">
        <v>287</v>
      </c>
      <c r="I75" s="133" t="s">
        <v>337</v>
      </c>
      <c r="J75" s="133" t="s">
        <v>289</v>
      </c>
      <c r="K75" s="133" t="s">
        <v>686</v>
      </c>
    </row>
    <row r="76" spans="1:11" x14ac:dyDescent="0.25">
      <c r="A76" s="133">
        <v>59</v>
      </c>
      <c r="B76" s="133" t="s">
        <v>403</v>
      </c>
      <c r="C76" s="133" t="s">
        <v>60</v>
      </c>
      <c r="D76" s="133" t="s">
        <v>27</v>
      </c>
      <c r="E76" s="133" t="s">
        <v>28</v>
      </c>
      <c r="F76" s="133" t="s">
        <v>404</v>
      </c>
      <c r="G76" s="133" t="s">
        <v>1019</v>
      </c>
      <c r="H76" s="133" t="s">
        <v>287</v>
      </c>
      <c r="I76" s="133" t="s">
        <v>405</v>
      </c>
      <c r="J76" s="133" t="s">
        <v>289</v>
      </c>
      <c r="K76" s="133" t="s">
        <v>701</v>
      </c>
    </row>
    <row r="77" spans="1:11" x14ac:dyDescent="0.25">
      <c r="A77" s="133">
        <v>56</v>
      </c>
      <c r="B77" s="133" t="s">
        <v>387</v>
      </c>
      <c r="C77" s="133" t="s">
        <v>279</v>
      </c>
      <c r="D77" s="133" t="s">
        <v>351</v>
      </c>
      <c r="E77" s="133" t="s">
        <v>48</v>
      </c>
      <c r="F77" s="133" t="s">
        <v>388</v>
      </c>
      <c r="G77" s="133" t="s">
        <v>666</v>
      </c>
      <c r="H77" s="133" t="s">
        <v>287</v>
      </c>
      <c r="I77" s="133" t="s">
        <v>389</v>
      </c>
      <c r="J77" s="133" t="s">
        <v>289</v>
      </c>
      <c r="K77" s="133" t="s">
        <v>696</v>
      </c>
    </row>
    <row r="78" spans="1:11" x14ac:dyDescent="0.25">
      <c r="A78" s="133">
        <v>46</v>
      </c>
      <c r="B78" s="133" t="s">
        <v>566</v>
      </c>
      <c r="C78" s="133" t="s">
        <v>556</v>
      </c>
      <c r="D78" s="133" t="s">
        <v>0</v>
      </c>
      <c r="E78" s="133" t="s">
        <v>1</v>
      </c>
      <c r="F78" s="133" t="s">
        <v>557</v>
      </c>
      <c r="G78" s="133" t="s">
        <v>1019</v>
      </c>
      <c r="H78" s="133" t="s">
        <v>287</v>
      </c>
      <c r="I78" s="133" t="s">
        <v>558</v>
      </c>
      <c r="J78" s="133" t="s">
        <v>289</v>
      </c>
      <c r="K78" s="133" t="s">
        <v>673</v>
      </c>
    </row>
    <row r="79" spans="1:11" x14ac:dyDescent="0.25">
      <c r="A79" s="133">
        <v>44</v>
      </c>
      <c r="B79" s="133"/>
      <c r="C79" s="133"/>
      <c r="D79" s="133"/>
      <c r="E79" s="133"/>
      <c r="F79" s="133" t="s">
        <v>572</v>
      </c>
      <c r="G79" s="133" t="s">
        <v>1019</v>
      </c>
      <c r="H79" s="133" t="s">
        <v>287</v>
      </c>
      <c r="I79" s="133" t="s">
        <v>573</v>
      </c>
      <c r="J79" s="133" t="s">
        <v>289</v>
      </c>
      <c r="K79" s="133" t="s">
        <v>665</v>
      </c>
    </row>
    <row r="80" spans="1:11" x14ac:dyDescent="0.25">
      <c r="A80" s="133">
        <v>35</v>
      </c>
      <c r="B80" s="133" t="s">
        <v>322</v>
      </c>
      <c r="C80" s="133" t="s">
        <v>323</v>
      </c>
      <c r="D80" s="133" t="s">
        <v>66</v>
      </c>
      <c r="E80" s="133" t="s">
        <v>1</v>
      </c>
      <c r="F80" s="133" t="s">
        <v>324</v>
      </c>
      <c r="G80" s="133" t="s">
        <v>1019</v>
      </c>
      <c r="H80" s="133" t="s">
        <v>287</v>
      </c>
      <c r="I80" s="133" t="s">
        <v>325</v>
      </c>
      <c r="J80" s="133" t="s">
        <v>289</v>
      </c>
      <c r="K80" s="133" t="s">
        <v>956</v>
      </c>
    </row>
    <row r="81" spans="1:11" x14ac:dyDescent="0.25">
      <c r="A81" s="133">
        <v>41</v>
      </c>
      <c r="B81" s="133" t="s">
        <v>651</v>
      </c>
      <c r="C81" s="133" t="s">
        <v>652</v>
      </c>
      <c r="D81" s="133" t="s">
        <v>653</v>
      </c>
      <c r="E81" s="133" t="s">
        <v>1</v>
      </c>
      <c r="F81" s="133" t="s">
        <v>654</v>
      </c>
      <c r="G81" s="133" t="s">
        <v>1019</v>
      </c>
      <c r="H81" s="133" t="s">
        <v>294</v>
      </c>
      <c r="I81" s="133" t="s">
        <v>655</v>
      </c>
      <c r="J81" s="133" t="s">
        <v>289</v>
      </c>
      <c r="K81" s="133" t="s">
        <v>656</v>
      </c>
    </row>
    <row r="82" spans="1:11" x14ac:dyDescent="0.25">
      <c r="A82" s="133">
        <v>39</v>
      </c>
      <c r="B82" s="133" t="s">
        <v>845</v>
      </c>
      <c r="C82" s="133" t="s">
        <v>846</v>
      </c>
      <c r="D82" s="133" t="s">
        <v>27</v>
      </c>
      <c r="E82" s="133" t="s">
        <v>28</v>
      </c>
      <c r="F82" s="133" t="s">
        <v>847</v>
      </c>
      <c r="G82" s="133" t="s">
        <v>1019</v>
      </c>
      <c r="H82" s="133" t="s">
        <v>294</v>
      </c>
      <c r="I82" s="133" t="s">
        <v>848</v>
      </c>
      <c r="J82" s="133" t="s">
        <v>289</v>
      </c>
      <c r="K82" s="133" t="s">
        <v>849</v>
      </c>
    </row>
    <row r="83" spans="1:11" x14ac:dyDescent="0.25">
      <c r="A83" s="133">
        <v>6</v>
      </c>
      <c r="B83" s="133" t="s">
        <v>623</v>
      </c>
      <c r="C83" s="133" t="s">
        <v>624</v>
      </c>
      <c r="D83" s="133" t="s">
        <v>625</v>
      </c>
      <c r="E83" s="133" t="s">
        <v>48</v>
      </c>
      <c r="F83" s="133" t="s">
        <v>626</v>
      </c>
      <c r="G83" s="133" t="s">
        <v>666</v>
      </c>
      <c r="H83" s="133" t="s">
        <v>294</v>
      </c>
      <c r="I83" s="133" t="s">
        <v>627</v>
      </c>
      <c r="J83" s="133" t="s">
        <v>289</v>
      </c>
      <c r="K83" s="133" t="s">
        <v>1221</v>
      </c>
    </row>
  </sheetData>
  <sortState ref="A2:K83">
    <sortCondition ref="F2:F83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Normal="100"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1" t="s">
        <v>982</v>
      </c>
      <c r="C2" s="131" t="s">
        <v>292</v>
      </c>
      <c r="D2" s="131" t="s">
        <v>462</v>
      </c>
      <c r="E2" s="131" t="s">
        <v>1</v>
      </c>
      <c r="F2" s="131" t="s">
        <v>422</v>
      </c>
      <c r="G2" s="131" t="s">
        <v>1019</v>
      </c>
      <c r="H2" s="131" t="s">
        <v>3</v>
      </c>
      <c r="I2" s="131" t="s">
        <v>423</v>
      </c>
      <c r="J2" s="131" t="s">
        <v>2</v>
      </c>
      <c r="K2" s="131" t="s">
        <v>983</v>
      </c>
    </row>
    <row r="3" spans="1:11" x14ac:dyDescent="0.25">
      <c r="A3">
        <v>42</v>
      </c>
      <c r="B3" s="131" t="s">
        <v>361</v>
      </c>
      <c r="C3" s="131" t="s">
        <v>362</v>
      </c>
      <c r="D3" s="131" t="s">
        <v>0</v>
      </c>
      <c r="E3" s="131" t="s">
        <v>1</v>
      </c>
      <c r="F3" s="131" t="s">
        <v>886</v>
      </c>
      <c r="G3" s="131" t="s">
        <v>1019</v>
      </c>
      <c r="H3" s="131" t="s">
        <v>3</v>
      </c>
      <c r="I3" s="131" t="s">
        <v>861</v>
      </c>
      <c r="J3" s="131" t="s">
        <v>516</v>
      </c>
      <c r="K3" s="131" t="s">
        <v>896</v>
      </c>
    </row>
    <row r="4" spans="1:11" x14ac:dyDescent="0.25">
      <c r="A4">
        <v>78</v>
      </c>
      <c r="B4" s="131" t="s">
        <v>174</v>
      </c>
      <c r="C4" s="131" t="s">
        <v>175</v>
      </c>
      <c r="D4" s="131" t="s">
        <v>0</v>
      </c>
      <c r="E4" s="131" t="s">
        <v>1</v>
      </c>
      <c r="F4" s="131" t="s">
        <v>472</v>
      </c>
      <c r="G4" s="131" t="s">
        <v>1050</v>
      </c>
      <c r="H4" s="131" t="s">
        <v>473</v>
      </c>
      <c r="I4" s="131" t="s">
        <v>474</v>
      </c>
      <c r="J4" s="131" t="s">
        <v>475</v>
      </c>
      <c r="K4" s="131" t="s">
        <v>737</v>
      </c>
    </row>
    <row r="5" spans="1:11" x14ac:dyDescent="0.25">
      <c r="A5" s="131">
        <v>81</v>
      </c>
      <c r="B5" s="131" t="s">
        <v>54</v>
      </c>
      <c r="C5" s="131" t="s">
        <v>55</v>
      </c>
      <c r="D5" s="131" t="s">
        <v>0</v>
      </c>
      <c r="E5" s="131" t="s">
        <v>1</v>
      </c>
      <c r="F5" s="131" t="s">
        <v>480</v>
      </c>
      <c r="G5" s="131" t="s">
        <v>1050</v>
      </c>
      <c r="H5" s="131" t="s">
        <v>473</v>
      </c>
      <c r="I5" s="131" t="s">
        <v>481</v>
      </c>
      <c r="J5" s="131" t="s">
        <v>475</v>
      </c>
      <c r="K5" s="131" t="s">
        <v>744</v>
      </c>
    </row>
    <row r="6" spans="1:11" x14ac:dyDescent="0.25">
      <c r="A6" s="131">
        <v>65</v>
      </c>
      <c r="B6" s="131" t="s">
        <v>443</v>
      </c>
      <c r="C6" s="131" t="s">
        <v>444</v>
      </c>
      <c r="D6" s="131" t="s">
        <v>0</v>
      </c>
      <c r="E6" s="131" t="s">
        <v>1</v>
      </c>
      <c r="F6" s="131" t="s">
        <v>445</v>
      </c>
      <c r="G6" s="131" t="s">
        <v>1257</v>
      </c>
      <c r="H6" s="131" t="s">
        <v>5</v>
      </c>
      <c r="I6" s="131" t="s">
        <v>446</v>
      </c>
      <c r="J6" s="131" t="s">
        <v>6</v>
      </c>
      <c r="K6" s="131" t="s">
        <v>708</v>
      </c>
    </row>
    <row r="7" spans="1:11" x14ac:dyDescent="0.25">
      <c r="A7" s="131">
        <v>56</v>
      </c>
      <c r="B7" s="131" t="s">
        <v>15</v>
      </c>
      <c r="C7" s="131" t="s">
        <v>16</v>
      </c>
      <c r="D7" s="131" t="s">
        <v>17</v>
      </c>
      <c r="E7" s="131" t="s">
        <v>7</v>
      </c>
      <c r="F7" s="131" t="s">
        <v>18</v>
      </c>
      <c r="G7" s="131" t="s">
        <v>1136</v>
      </c>
      <c r="H7" s="131" t="s">
        <v>5</v>
      </c>
      <c r="I7" s="131" t="s">
        <v>19</v>
      </c>
      <c r="J7" s="131" t="s">
        <v>6</v>
      </c>
      <c r="K7" s="131" t="s">
        <v>685</v>
      </c>
    </row>
    <row r="8" spans="1:11" x14ac:dyDescent="0.25">
      <c r="A8" s="131">
        <v>4</v>
      </c>
      <c r="B8" s="131" t="s">
        <v>366</v>
      </c>
      <c r="C8" s="131" t="s">
        <v>367</v>
      </c>
      <c r="D8" s="131" t="s">
        <v>368</v>
      </c>
      <c r="E8" s="131" t="s">
        <v>43</v>
      </c>
      <c r="F8" s="131" t="s">
        <v>395</v>
      </c>
      <c r="G8" s="131" t="s">
        <v>1257</v>
      </c>
      <c r="H8" s="131" t="s">
        <v>5</v>
      </c>
      <c r="I8" s="131" t="s">
        <v>396</v>
      </c>
      <c r="J8" s="131" t="s">
        <v>6</v>
      </c>
      <c r="K8" s="131" t="s">
        <v>1241</v>
      </c>
    </row>
    <row r="9" spans="1:11" x14ac:dyDescent="0.25">
      <c r="A9" s="131">
        <v>69</v>
      </c>
      <c r="B9" s="131" t="s">
        <v>467</v>
      </c>
      <c r="C9" s="131" t="s">
        <v>468</v>
      </c>
      <c r="D9" s="131" t="s">
        <v>0</v>
      </c>
      <c r="E9" s="131" t="s">
        <v>1</v>
      </c>
      <c r="F9" s="131" t="s">
        <v>469</v>
      </c>
      <c r="G9" s="131" t="s">
        <v>1257</v>
      </c>
      <c r="H9" s="131" t="s">
        <v>5</v>
      </c>
      <c r="I9" s="131" t="s">
        <v>470</v>
      </c>
      <c r="J9" s="131" t="s">
        <v>6</v>
      </c>
      <c r="K9" s="131" t="s">
        <v>720</v>
      </c>
    </row>
    <row r="10" spans="1:11" x14ac:dyDescent="0.25">
      <c r="A10" s="131">
        <v>35</v>
      </c>
      <c r="B10" s="131" t="s">
        <v>803</v>
      </c>
      <c r="C10" s="131" t="s">
        <v>804</v>
      </c>
      <c r="D10" s="131" t="s">
        <v>17</v>
      </c>
      <c r="E10" s="131" t="s">
        <v>7</v>
      </c>
      <c r="F10" s="131" t="s">
        <v>805</v>
      </c>
      <c r="G10" s="131" t="s">
        <v>1136</v>
      </c>
      <c r="H10" s="131" t="s">
        <v>5</v>
      </c>
      <c r="I10" s="131" t="s">
        <v>806</v>
      </c>
      <c r="J10" s="131" t="s">
        <v>6</v>
      </c>
      <c r="K10" s="131" t="s">
        <v>996</v>
      </c>
    </row>
    <row r="11" spans="1:11" x14ac:dyDescent="0.25">
      <c r="A11" s="131">
        <v>70</v>
      </c>
      <c r="B11" s="131" t="s">
        <v>50</v>
      </c>
      <c r="C11" s="131" t="s">
        <v>51</v>
      </c>
      <c r="D11" s="131" t="s">
        <v>52</v>
      </c>
      <c r="E11" s="131" t="s">
        <v>43</v>
      </c>
      <c r="F11" s="131" t="s">
        <v>94</v>
      </c>
      <c r="G11" s="131" t="s">
        <v>1136</v>
      </c>
      <c r="H11" s="131" t="s">
        <v>5</v>
      </c>
      <c r="I11" s="131" t="s">
        <v>95</v>
      </c>
      <c r="J11" s="131" t="s">
        <v>6</v>
      </c>
      <c r="K11" s="131" t="s">
        <v>724</v>
      </c>
    </row>
    <row r="12" spans="1:11" x14ac:dyDescent="0.25">
      <c r="A12" s="131">
        <v>76</v>
      </c>
      <c r="B12" s="131" t="s">
        <v>101</v>
      </c>
      <c r="C12" s="131" t="s">
        <v>102</v>
      </c>
      <c r="D12" s="131" t="s">
        <v>103</v>
      </c>
      <c r="E12" s="131" t="s">
        <v>43</v>
      </c>
      <c r="F12" s="131" t="s">
        <v>169</v>
      </c>
      <c r="G12" s="131" t="s">
        <v>1136</v>
      </c>
      <c r="H12" s="131" t="s">
        <v>8</v>
      </c>
      <c r="I12" s="131" t="s">
        <v>170</v>
      </c>
      <c r="J12" s="131" t="s">
        <v>9</v>
      </c>
      <c r="K12" s="131" t="s">
        <v>735</v>
      </c>
    </row>
    <row r="13" spans="1:11" x14ac:dyDescent="0.25">
      <c r="A13" s="131">
        <v>75</v>
      </c>
      <c r="B13" s="131" t="s">
        <v>797</v>
      </c>
      <c r="C13" s="131" t="s">
        <v>798</v>
      </c>
      <c r="D13" s="131" t="s">
        <v>799</v>
      </c>
      <c r="E13" s="131" t="s">
        <v>1</v>
      </c>
      <c r="F13" s="131" t="s">
        <v>800</v>
      </c>
      <c r="G13" s="131" t="s">
        <v>1257</v>
      </c>
      <c r="H13" s="131" t="s">
        <v>8</v>
      </c>
      <c r="I13" s="131" t="s">
        <v>801</v>
      </c>
      <c r="J13" s="131" t="s">
        <v>9</v>
      </c>
      <c r="K13" s="131" t="s">
        <v>802</v>
      </c>
    </row>
    <row r="14" spans="1:11" x14ac:dyDescent="0.25">
      <c r="A14" s="131">
        <v>79</v>
      </c>
      <c r="B14" s="131" t="s">
        <v>179</v>
      </c>
      <c r="C14" s="131" t="s">
        <v>180</v>
      </c>
      <c r="D14" s="131" t="s">
        <v>181</v>
      </c>
      <c r="E14" s="131" t="s">
        <v>43</v>
      </c>
      <c r="F14" s="131" t="s">
        <v>182</v>
      </c>
      <c r="G14" s="131" t="s">
        <v>1136</v>
      </c>
      <c r="H14" s="131" t="s">
        <v>8</v>
      </c>
      <c r="I14" s="131" t="s">
        <v>183</v>
      </c>
      <c r="J14" s="131" t="s">
        <v>9</v>
      </c>
      <c r="K14" s="131" t="s">
        <v>738</v>
      </c>
    </row>
    <row r="15" spans="1:11" x14ac:dyDescent="0.25">
      <c r="A15" s="131">
        <v>77</v>
      </c>
      <c r="B15" s="131" t="s">
        <v>174</v>
      </c>
      <c r="C15" s="131" t="s">
        <v>175</v>
      </c>
      <c r="D15" s="131" t="s">
        <v>0</v>
      </c>
      <c r="E15" s="131" t="s">
        <v>1</v>
      </c>
      <c r="F15" s="131" t="s">
        <v>176</v>
      </c>
      <c r="G15" s="131" t="s">
        <v>1257</v>
      </c>
      <c r="H15" s="131" t="s">
        <v>8</v>
      </c>
      <c r="I15" s="131" t="s">
        <v>177</v>
      </c>
      <c r="J15" s="131" t="s">
        <v>9</v>
      </c>
      <c r="K15" s="131" t="s">
        <v>736</v>
      </c>
    </row>
    <row r="16" spans="1:11" x14ac:dyDescent="0.25">
      <c r="A16" s="131">
        <v>19</v>
      </c>
      <c r="B16" s="131" t="s">
        <v>1146</v>
      </c>
      <c r="C16" s="131" t="s">
        <v>1147</v>
      </c>
      <c r="D16" s="131" t="s">
        <v>1142</v>
      </c>
      <c r="E16" s="131" t="s">
        <v>1</v>
      </c>
      <c r="F16" s="131" t="s">
        <v>1148</v>
      </c>
      <c r="G16" s="131" t="s">
        <v>1136</v>
      </c>
      <c r="H16" s="131" t="s">
        <v>1013</v>
      </c>
      <c r="I16" s="131" t="s">
        <v>1149</v>
      </c>
      <c r="J16" s="131" t="s">
        <v>960</v>
      </c>
      <c r="K16" s="131" t="s">
        <v>1150</v>
      </c>
    </row>
    <row r="17" spans="1:11" x14ac:dyDescent="0.25">
      <c r="A17" s="131">
        <v>20</v>
      </c>
      <c r="B17" s="131" t="s">
        <v>530</v>
      </c>
      <c r="C17" s="131" t="s">
        <v>531</v>
      </c>
      <c r="D17" s="131" t="s">
        <v>36</v>
      </c>
      <c r="E17" s="131" t="s">
        <v>1</v>
      </c>
      <c r="F17" s="131" t="s">
        <v>1158</v>
      </c>
      <c r="G17" s="131" t="s">
        <v>1257</v>
      </c>
      <c r="H17" s="131" t="s">
        <v>1013</v>
      </c>
      <c r="I17" s="131" t="s">
        <v>1159</v>
      </c>
      <c r="J17" s="131" t="s">
        <v>960</v>
      </c>
      <c r="K17" s="131" t="s">
        <v>1160</v>
      </c>
    </row>
    <row r="18" spans="1:11" x14ac:dyDescent="0.25">
      <c r="A18" s="131">
        <v>21</v>
      </c>
      <c r="B18" s="131" t="s">
        <v>50</v>
      </c>
      <c r="C18" s="131" t="s">
        <v>51</v>
      </c>
      <c r="D18" s="131" t="s">
        <v>52</v>
      </c>
      <c r="E18" s="131" t="s">
        <v>43</v>
      </c>
      <c r="F18" s="131" t="s">
        <v>1085</v>
      </c>
      <c r="G18" s="131" t="s">
        <v>1136</v>
      </c>
      <c r="H18" s="131" t="s">
        <v>1013</v>
      </c>
      <c r="I18" s="131" t="s">
        <v>1086</v>
      </c>
      <c r="J18" s="131" t="s">
        <v>960</v>
      </c>
      <c r="K18" s="131" t="s">
        <v>1087</v>
      </c>
    </row>
    <row r="19" spans="1:11" x14ac:dyDescent="0.25">
      <c r="A19" s="131">
        <v>18</v>
      </c>
      <c r="B19" s="131" t="s">
        <v>262</v>
      </c>
      <c r="C19" s="131" t="s">
        <v>1141</v>
      </c>
      <c r="D19" s="131" t="s">
        <v>1142</v>
      </c>
      <c r="E19" s="131" t="s">
        <v>1</v>
      </c>
      <c r="F19" s="131" t="s">
        <v>1143</v>
      </c>
      <c r="G19" s="131" t="s">
        <v>1136</v>
      </c>
      <c r="H19" s="131" t="s">
        <v>1013</v>
      </c>
      <c r="I19" s="131" t="s">
        <v>1144</v>
      </c>
      <c r="J19" s="131" t="s">
        <v>960</v>
      </c>
      <c r="K19" s="131" t="s">
        <v>1145</v>
      </c>
    </row>
    <row r="20" spans="1:11" x14ac:dyDescent="0.25">
      <c r="A20" s="131">
        <v>24</v>
      </c>
      <c r="B20" s="131" t="s">
        <v>1110</v>
      </c>
      <c r="C20" s="131" t="s">
        <v>408</v>
      </c>
      <c r="D20" s="131" t="s">
        <v>1111</v>
      </c>
      <c r="E20" s="131" t="s">
        <v>912</v>
      </c>
      <c r="F20" s="131" t="s">
        <v>1112</v>
      </c>
      <c r="G20" s="131" t="s">
        <v>1136</v>
      </c>
      <c r="H20" s="131" t="s">
        <v>1013</v>
      </c>
      <c r="I20" s="131" t="s">
        <v>1113</v>
      </c>
      <c r="J20" s="131" t="s">
        <v>960</v>
      </c>
      <c r="K20" s="131" t="s">
        <v>1114</v>
      </c>
    </row>
    <row r="21" spans="1:11" x14ac:dyDescent="0.25">
      <c r="A21" s="131">
        <v>15</v>
      </c>
      <c r="B21" s="131" t="s">
        <v>1181</v>
      </c>
      <c r="C21" s="131" t="s">
        <v>1182</v>
      </c>
      <c r="D21" s="131" t="s">
        <v>1183</v>
      </c>
      <c r="E21" s="131" t="s">
        <v>48</v>
      </c>
      <c r="F21" s="131" t="s">
        <v>1184</v>
      </c>
      <c r="G21" s="131" t="s">
        <v>1136</v>
      </c>
      <c r="H21" s="131" t="s">
        <v>1013</v>
      </c>
      <c r="I21" s="131" t="s">
        <v>1185</v>
      </c>
      <c r="J21" s="131" t="s">
        <v>960</v>
      </c>
      <c r="K21" s="131" t="s">
        <v>1186</v>
      </c>
    </row>
    <row r="22" spans="1:11" x14ac:dyDescent="0.25">
      <c r="A22" s="131">
        <v>16</v>
      </c>
      <c r="B22" s="131" t="s">
        <v>1187</v>
      </c>
      <c r="C22" s="131" t="s">
        <v>1188</v>
      </c>
      <c r="D22" s="131" t="s">
        <v>1189</v>
      </c>
      <c r="E22" s="131" t="s">
        <v>43</v>
      </c>
      <c r="F22" s="131" t="s">
        <v>1190</v>
      </c>
      <c r="G22" s="131" t="s">
        <v>1136</v>
      </c>
      <c r="H22" s="131" t="s">
        <v>1013</v>
      </c>
      <c r="I22" s="131" t="s">
        <v>1191</v>
      </c>
      <c r="J22" s="131" t="s">
        <v>960</v>
      </c>
      <c r="K22" s="131" t="s">
        <v>1192</v>
      </c>
    </row>
    <row r="23" spans="1:11" x14ac:dyDescent="0.25">
      <c r="A23" s="131">
        <v>5</v>
      </c>
      <c r="B23" s="131" t="s">
        <v>366</v>
      </c>
      <c r="C23" s="131" t="s">
        <v>367</v>
      </c>
      <c r="D23" s="131" t="s">
        <v>368</v>
      </c>
      <c r="E23" s="131" t="s">
        <v>43</v>
      </c>
      <c r="F23" s="131" t="s">
        <v>1100</v>
      </c>
      <c r="G23" s="131" t="s">
        <v>1257</v>
      </c>
      <c r="H23" s="131" t="s">
        <v>1013</v>
      </c>
      <c r="I23" s="131" t="s">
        <v>1101</v>
      </c>
      <c r="J23" s="131" t="s">
        <v>960</v>
      </c>
      <c r="K23" s="131" t="s">
        <v>1258</v>
      </c>
    </row>
    <row r="24" spans="1:11" x14ac:dyDescent="0.25">
      <c r="A24" s="131">
        <v>17</v>
      </c>
      <c r="B24" s="131" t="s">
        <v>64</v>
      </c>
      <c r="C24" s="131" t="s">
        <v>65</v>
      </c>
      <c r="D24" s="131" t="s">
        <v>66</v>
      </c>
      <c r="E24" s="131" t="s">
        <v>1</v>
      </c>
      <c r="F24" s="131" t="s">
        <v>1133</v>
      </c>
      <c r="G24" s="131" t="s">
        <v>1136</v>
      </c>
      <c r="H24" s="131" t="s">
        <v>1013</v>
      </c>
      <c r="I24" s="131" t="s">
        <v>1134</v>
      </c>
      <c r="J24" s="131" t="s">
        <v>960</v>
      </c>
      <c r="K24" s="131" t="s">
        <v>1135</v>
      </c>
    </row>
    <row r="25" spans="1:11" x14ac:dyDescent="0.25">
      <c r="A25" s="131">
        <v>22</v>
      </c>
      <c r="B25" s="131" t="s">
        <v>1094</v>
      </c>
      <c r="C25" s="131" t="s">
        <v>1095</v>
      </c>
      <c r="D25" s="131" t="s">
        <v>173</v>
      </c>
      <c r="E25" s="131" t="s">
        <v>43</v>
      </c>
      <c r="F25" s="131" t="s">
        <v>1096</v>
      </c>
      <c r="G25" s="131" t="s">
        <v>1136</v>
      </c>
      <c r="H25" s="131" t="s">
        <v>1013</v>
      </c>
      <c r="I25" s="131" t="s">
        <v>1097</v>
      </c>
      <c r="J25" s="131" t="s">
        <v>960</v>
      </c>
      <c r="K25" s="131" t="s">
        <v>1098</v>
      </c>
    </row>
    <row r="26" spans="1:11" x14ac:dyDescent="0.25">
      <c r="A26" s="131">
        <v>14</v>
      </c>
      <c r="B26" s="131" t="s">
        <v>1176</v>
      </c>
      <c r="C26" s="131" t="s">
        <v>1177</v>
      </c>
      <c r="D26" s="131" t="s">
        <v>173</v>
      </c>
      <c r="E26" s="131" t="s">
        <v>43</v>
      </c>
      <c r="F26" s="131" t="s">
        <v>1178</v>
      </c>
      <c r="G26" s="131" t="s">
        <v>1136</v>
      </c>
      <c r="H26" s="131" t="s">
        <v>1013</v>
      </c>
      <c r="I26" s="131" t="s">
        <v>1179</v>
      </c>
      <c r="J26" s="131" t="s">
        <v>960</v>
      </c>
      <c r="K26" s="131" t="s">
        <v>1180</v>
      </c>
    </row>
    <row r="27" spans="1:11" x14ac:dyDescent="0.25">
      <c r="A27" s="131">
        <v>26</v>
      </c>
      <c r="B27" s="131" t="s">
        <v>803</v>
      </c>
      <c r="C27" s="131" t="s">
        <v>804</v>
      </c>
      <c r="D27" s="131" t="s">
        <v>17</v>
      </c>
      <c r="E27" s="131" t="s">
        <v>7</v>
      </c>
      <c r="F27" s="131" t="s">
        <v>1121</v>
      </c>
      <c r="G27" s="131" t="s">
        <v>1136</v>
      </c>
      <c r="H27" s="131" t="s">
        <v>1013</v>
      </c>
      <c r="I27" s="131" t="s">
        <v>1122</v>
      </c>
      <c r="J27" s="131" t="s">
        <v>960</v>
      </c>
      <c r="K27" s="131" t="s">
        <v>1123</v>
      </c>
    </row>
    <row r="28" spans="1:11" x14ac:dyDescent="0.25">
      <c r="A28" s="131">
        <v>25</v>
      </c>
      <c r="B28" s="131" t="s">
        <v>1115</v>
      </c>
      <c r="C28" s="131" t="s">
        <v>1116</v>
      </c>
      <c r="D28" s="131" t="s">
        <v>1117</v>
      </c>
      <c r="E28" s="131" t="s">
        <v>1</v>
      </c>
      <c r="F28" s="131" t="s">
        <v>1118</v>
      </c>
      <c r="G28" s="131" t="s">
        <v>1136</v>
      </c>
      <c r="H28" s="131" t="s">
        <v>1013</v>
      </c>
      <c r="I28" s="131" t="s">
        <v>1119</v>
      </c>
      <c r="J28" s="131" t="s">
        <v>960</v>
      </c>
      <c r="K28" s="131" t="s">
        <v>1120</v>
      </c>
    </row>
    <row r="29" spans="1:11" x14ac:dyDescent="0.25">
      <c r="A29" s="131">
        <v>13</v>
      </c>
      <c r="B29" s="131" t="s">
        <v>1171</v>
      </c>
      <c r="C29" s="131" t="s">
        <v>1172</v>
      </c>
      <c r="D29" s="131" t="s">
        <v>0</v>
      </c>
      <c r="E29" s="131" t="s">
        <v>1</v>
      </c>
      <c r="F29" s="131" t="s">
        <v>1173</v>
      </c>
      <c r="G29" s="131" t="s">
        <v>1136</v>
      </c>
      <c r="H29" s="131" t="s">
        <v>1013</v>
      </c>
      <c r="I29" s="131" t="s">
        <v>1174</v>
      </c>
      <c r="J29" s="131" t="s">
        <v>960</v>
      </c>
      <c r="K29" s="131" t="s">
        <v>1175</v>
      </c>
    </row>
    <row r="30" spans="1:11" x14ac:dyDescent="0.25">
      <c r="A30" s="131">
        <v>8</v>
      </c>
      <c r="B30" s="131" t="s">
        <v>1194</v>
      </c>
      <c r="C30" s="131" t="s">
        <v>1195</v>
      </c>
      <c r="D30" s="131" t="s">
        <v>1196</v>
      </c>
      <c r="E30" s="131" t="s">
        <v>28</v>
      </c>
      <c r="F30" s="131" t="s">
        <v>1197</v>
      </c>
      <c r="G30" s="131" t="s">
        <v>1257</v>
      </c>
      <c r="H30" s="131" t="s">
        <v>1013</v>
      </c>
      <c r="I30" s="131" t="s">
        <v>1198</v>
      </c>
      <c r="J30" s="131" t="s">
        <v>960</v>
      </c>
      <c r="K30" s="131" t="s">
        <v>1214</v>
      </c>
    </row>
    <row r="31" spans="1:11" x14ac:dyDescent="0.25">
      <c r="A31" s="131">
        <v>10</v>
      </c>
      <c r="B31" s="131" t="s">
        <v>262</v>
      </c>
      <c r="C31" s="131" t="s">
        <v>399</v>
      </c>
      <c r="D31" s="131" t="s">
        <v>0</v>
      </c>
      <c r="E31" s="131" t="s">
        <v>1</v>
      </c>
      <c r="F31" s="131" t="s">
        <v>1103</v>
      </c>
      <c r="G31" s="131" t="s">
        <v>1136</v>
      </c>
      <c r="H31" s="131" t="s">
        <v>1013</v>
      </c>
      <c r="I31" s="131" t="s">
        <v>1104</v>
      </c>
      <c r="J31" s="131" t="s">
        <v>960</v>
      </c>
      <c r="K31" s="131" t="s">
        <v>1206</v>
      </c>
    </row>
    <row r="32" spans="1:11" x14ac:dyDescent="0.25">
      <c r="A32" s="131">
        <v>2</v>
      </c>
      <c r="B32" s="131" t="s">
        <v>174</v>
      </c>
      <c r="C32" s="131" t="s">
        <v>175</v>
      </c>
      <c r="D32" s="131" t="s">
        <v>0</v>
      </c>
      <c r="E32" s="131" t="s">
        <v>1</v>
      </c>
      <c r="F32" s="131" t="s">
        <v>1232</v>
      </c>
      <c r="G32" s="131" t="s">
        <v>1257</v>
      </c>
      <c r="H32" s="131" t="s">
        <v>1013</v>
      </c>
      <c r="I32" s="131" t="s">
        <v>1234</v>
      </c>
      <c r="J32" s="131" t="s">
        <v>960</v>
      </c>
      <c r="K32" s="131" t="s">
        <v>1235</v>
      </c>
    </row>
    <row r="33" spans="1:11" x14ac:dyDescent="0.25">
      <c r="A33" s="131">
        <v>6</v>
      </c>
      <c r="B33" s="131" t="s">
        <v>1215</v>
      </c>
      <c r="C33" s="131" t="s">
        <v>1216</v>
      </c>
      <c r="D33" s="131" t="s">
        <v>0</v>
      </c>
      <c r="E33" s="131" t="s">
        <v>1</v>
      </c>
      <c r="F33" s="131" t="s">
        <v>1218</v>
      </c>
      <c r="G33" s="131" t="s">
        <v>1257</v>
      </c>
      <c r="H33" s="131" t="s">
        <v>1013</v>
      </c>
      <c r="I33" s="131" t="s">
        <v>1219</v>
      </c>
      <c r="J33" s="131" t="s">
        <v>960</v>
      </c>
      <c r="K33" s="131" t="s">
        <v>1242</v>
      </c>
    </row>
    <row r="34" spans="1:11" x14ac:dyDescent="0.25">
      <c r="A34" s="131">
        <v>12</v>
      </c>
      <c r="B34" s="131" t="s">
        <v>196</v>
      </c>
      <c r="C34" s="131" t="s">
        <v>104</v>
      </c>
      <c r="D34" s="131" t="s">
        <v>197</v>
      </c>
      <c r="E34" s="131" t="s">
        <v>198</v>
      </c>
      <c r="F34" s="131" t="s">
        <v>1168</v>
      </c>
      <c r="G34" s="131" t="s">
        <v>1136</v>
      </c>
      <c r="H34" s="131" t="s">
        <v>1013</v>
      </c>
      <c r="I34" s="131" t="s">
        <v>1169</v>
      </c>
      <c r="J34" s="131" t="s">
        <v>960</v>
      </c>
      <c r="K34" s="131" t="s">
        <v>1170</v>
      </c>
    </row>
    <row r="35" spans="1:11" x14ac:dyDescent="0.25">
      <c r="A35" s="131">
        <v>23</v>
      </c>
      <c r="B35" s="131" t="s">
        <v>196</v>
      </c>
      <c r="C35" s="131" t="s">
        <v>104</v>
      </c>
      <c r="D35" s="131" t="s">
        <v>197</v>
      </c>
      <c r="E35" s="131" t="s">
        <v>198</v>
      </c>
      <c r="F35" s="131" t="s">
        <v>1107</v>
      </c>
      <c r="G35" s="131" t="s">
        <v>1136</v>
      </c>
      <c r="H35" s="131" t="s">
        <v>1013</v>
      </c>
      <c r="I35" s="131" t="s">
        <v>1108</v>
      </c>
      <c r="J35" s="131" t="s">
        <v>960</v>
      </c>
      <c r="K35" s="131" t="s">
        <v>1109</v>
      </c>
    </row>
    <row r="36" spans="1:11" x14ac:dyDescent="0.25">
      <c r="A36" s="131">
        <v>61</v>
      </c>
      <c r="B36" s="131" t="s">
        <v>137</v>
      </c>
      <c r="C36" s="131" t="s">
        <v>138</v>
      </c>
      <c r="D36" s="131" t="s">
        <v>0</v>
      </c>
      <c r="E36" s="131" t="s">
        <v>1</v>
      </c>
      <c r="F36" s="131" t="s">
        <v>139</v>
      </c>
      <c r="G36" s="131" t="s">
        <v>1019</v>
      </c>
      <c r="H36" s="131" t="s">
        <v>3</v>
      </c>
      <c r="I36" s="131" t="s">
        <v>140</v>
      </c>
      <c r="J36" s="131" t="s">
        <v>53</v>
      </c>
      <c r="K36" s="131" t="s">
        <v>699</v>
      </c>
    </row>
    <row r="37" spans="1:11" x14ac:dyDescent="0.25">
      <c r="A37" s="131">
        <v>83</v>
      </c>
      <c r="B37" s="131" t="s">
        <v>224</v>
      </c>
      <c r="C37" s="131" t="s">
        <v>225</v>
      </c>
      <c r="D37" s="131" t="s">
        <v>0</v>
      </c>
      <c r="E37" s="131" t="s">
        <v>1</v>
      </c>
      <c r="F37" s="131" t="s">
        <v>226</v>
      </c>
      <c r="G37" s="131" t="s">
        <v>1019</v>
      </c>
      <c r="H37" s="131" t="s">
        <v>3</v>
      </c>
      <c r="I37" s="131" t="s">
        <v>227</v>
      </c>
      <c r="J37" s="131" t="s">
        <v>53</v>
      </c>
      <c r="K37" s="131" t="s">
        <v>748</v>
      </c>
    </row>
    <row r="38" spans="1:11" x14ac:dyDescent="0.25">
      <c r="A38" s="131">
        <v>32</v>
      </c>
      <c r="B38" s="131" t="s">
        <v>273</v>
      </c>
      <c r="C38" s="131" t="s">
        <v>274</v>
      </c>
      <c r="D38" s="131" t="s">
        <v>0</v>
      </c>
      <c r="E38" s="131" t="s">
        <v>1</v>
      </c>
      <c r="F38" s="131" t="s">
        <v>275</v>
      </c>
      <c r="G38" s="131" t="s">
        <v>1019</v>
      </c>
      <c r="H38" s="131" t="s">
        <v>3</v>
      </c>
      <c r="I38" s="131" t="s">
        <v>276</v>
      </c>
      <c r="J38" s="131" t="s">
        <v>53</v>
      </c>
      <c r="K38" s="131" t="s">
        <v>1069</v>
      </c>
    </row>
    <row r="39" spans="1:11" x14ac:dyDescent="0.25">
      <c r="A39" s="131">
        <v>38</v>
      </c>
      <c r="B39" s="131" t="s">
        <v>242</v>
      </c>
      <c r="C39" s="131" t="s">
        <v>243</v>
      </c>
      <c r="D39" s="131" t="s">
        <v>957</v>
      </c>
      <c r="E39" s="131" t="s">
        <v>43</v>
      </c>
      <c r="F39" s="131" t="s">
        <v>244</v>
      </c>
      <c r="G39" s="131" t="s">
        <v>1019</v>
      </c>
      <c r="H39" s="131" t="s">
        <v>3</v>
      </c>
      <c r="I39" s="131" t="s">
        <v>245</v>
      </c>
      <c r="J39" s="131" t="s">
        <v>125</v>
      </c>
      <c r="K39" s="131" t="s">
        <v>958</v>
      </c>
    </row>
    <row r="40" spans="1:11" x14ac:dyDescent="0.25">
      <c r="A40" s="131">
        <v>74</v>
      </c>
      <c r="B40" s="131" t="s">
        <v>54</v>
      </c>
      <c r="C40" s="131" t="s">
        <v>55</v>
      </c>
      <c r="D40" s="131" t="s">
        <v>0</v>
      </c>
      <c r="E40" s="131" t="s">
        <v>1</v>
      </c>
      <c r="F40" s="131" t="s">
        <v>156</v>
      </c>
      <c r="G40" s="131" t="s">
        <v>666</v>
      </c>
      <c r="H40" s="131" t="s">
        <v>157</v>
      </c>
      <c r="I40" s="131" t="s">
        <v>158</v>
      </c>
      <c r="J40" s="131" t="s">
        <v>159</v>
      </c>
      <c r="K40" s="131" t="s">
        <v>734</v>
      </c>
    </row>
    <row r="41" spans="1:11" x14ac:dyDescent="0.25">
      <c r="A41" s="131">
        <v>40</v>
      </c>
      <c r="B41" s="131" t="s">
        <v>567</v>
      </c>
      <c r="C41" s="131" t="s">
        <v>561</v>
      </c>
      <c r="D41" s="131" t="s">
        <v>0</v>
      </c>
      <c r="E41" s="131" t="s">
        <v>1</v>
      </c>
      <c r="F41" s="131" t="s">
        <v>61</v>
      </c>
      <c r="G41" s="131" t="s">
        <v>666</v>
      </c>
      <c r="H41" s="131" t="s">
        <v>3</v>
      </c>
      <c r="I41" s="131" t="s">
        <v>62</v>
      </c>
      <c r="J41" s="131" t="s">
        <v>53</v>
      </c>
      <c r="K41" s="131" t="s">
        <v>919</v>
      </c>
    </row>
    <row r="42" spans="1:11" x14ac:dyDescent="0.25">
      <c r="A42" s="131">
        <v>85</v>
      </c>
      <c r="B42" s="131" t="s">
        <v>232</v>
      </c>
      <c r="C42" s="131" t="s">
        <v>233</v>
      </c>
      <c r="D42" s="131" t="s">
        <v>234</v>
      </c>
      <c r="E42" s="131" t="s">
        <v>1</v>
      </c>
      <c r="F42" s="131" t="s">
        <v>235</v>
      </c>
      <c r="G42" s="131" t="s">
        <v>666</v>
      </c>
      <c r="H42" s="131" t="s">
        <v>3</v>
      </c>
      <c r="I42" s="131" t="s">
        <v>236</v>
      </c>
      <c r="J42" s="131" t="s">
        <v>53</v>
      </c>
      <c r="K42" s="131" t="s">
        <v>750</v>
      </c>
    </row>
    <row r="43" spans="1:11" x14ac:dyDescent="0.25">
      <c r="A43" s="131">
        <v>28</v>
      </c>
      <c r="B43" s="131" t="s">
        <v>1072</v>
      </c>
      <c r="C43" s="131" t="s">
        <v>1073</v>
      </c>
      <c r="D43" s="131" t="s">
        <v>122</v>
      </c>
      <c r="E43" s="131" t="s">
        <v>43</v>
      </c>
      <c r="F43" s="131" t="s">
        <v>221</v>
      </c>
      <c r="G43" s="131" t="s">
        <v>1131</v>
      </c>
      <c r="H43" s="131" t="s">
        <v>3</v>
      </c>
      <c r="I43" s="131" t="s">
        <v>222</v>
      </c>
      <c r="J43" s="131" t="s">
        <v>53</v>
      </c>
      <c r="K43" s="131" t="s">
        <v>1074</v>
      </c>
    </row>
    <row r="44" spans="1:11" x14ac:dyDescent="0.25">
      <c r="A44" s="131">
        <v>9</v>
      </c>
      <c r="B44" s="131" t="s">
        <v>117</v>
      </c>
      <c r="C44" s="131" t="s">
        <v>1210</v>
      </c>
      <c r="D44" s="131" t="s">
        <v>648</v>
      </c>
      <c r="E44" s="131" t="s">
        <v>1</v>
      </c>
      <c r="F44" s="131" t="s">
        <v>1211</v>
      </c>
      <c r="G44" s="131" t="s">
        <v>1019</v>
      </c>
      <c r="H44" s="131" t="s">
        <v>3</v>
      </c>
      <c r="I44" s="131" t="s">
        <v>1212</v>
      </c>
      <c r="J44" s="131" t="s">
        <v>53</v>
      </c>
      <c r="K44" s="131" t="s">
        <v>1213</v>
      </c>
    </row>
    <row r="45" spans="1:11" x14ac:dyDescent="0.25">
      <c r="A45" s="131">
        <v>58</v>
      </c>
      <c r="B45" s="131" t="s">
        <v>238</v>
      </c>
      <c r="C45" s="131" t="s">
        <v>239</v>
      </c>
      <c r="D45" s="131" t="s">
        <v>0</v>
      </c>
      <c r="E45" s="131" t="s">
        <v>1</v>
      </c>
      <c r="F45" s="131" t="s">
        <v>240</v>
      </c>
      <c r="G45" s="131" t="s">
        <v>1019</v>
      </c>
      <c r="H45" s="131" t="s">
        <v>3</v>
      </c>
      <c r="I45" s="131" t="s">
        <v>241</v>
      </c>
      <c r="J45" s="131" t="s">
        <v>53</v>
      </c>
      <c r="K45" s="131" t="s">
        <v>691</v>
      </c>
    </row>
    <row r="46" spans="1:11" x14ac:dyDescent="0.25">
      <c r="A46" s="131">
        <v>30</v>
      </c>
      <c r="B46" s="131" t="s">
        <v>262</v>
      </c>
      <c r="C46" s="131" t="s">
        <v>263</v>
      </c>
      <c r="D46" s="131" t="s">
        <v>264</v>
      </c>
      <c r="E46" s="131" t="s">
        <v>1</v>
      </c>
      <c r="F46" s="131" t="s">
        <v>265</v>
      </c>
      <c r="G46" s="131" t="s">
        <v>1019</v>
      </c>
      <c r="H46" s="131" t="s">
        <v>3</v>
      </c>
      <c r="I46" s="131" t="s">
        <v>266</v>
      </c>
      <c r="J46" s="131" t="s">
        <v>53</v>
      </c>
      <c r="K46" s="131" t="s">
        <v>1057</v>
      </c>
    </row>
    <row r="47" spans="1:11" x14ac:dyDescent="0.25">
      <c r="A47" s="131">
        <v>72</v>
      </c>
      <c r="B47" s="131" t="s">
        <v>120</v>
      </c>
      <c r="C47" s="131" t="s">
        <v>121</v>
      </c>
      <c r="D47" s="131" t="s">
        <v>122</v>
      </c>
      <c r="E47" s="131" t="s">
        <v>43</v>
      </c>
      <c r="F47" s="131" t="s">
        <v>123</v>
      </c>
      <c r="G47" s="131" t="s">
        <v>1019</v>
      </c>
      <c r="H47" s="131" t="s">
        <v>3</v>
      </c>
      <c r="I47" s="131" t="s">
        <v>124</v>
      </c>
      <c r="J47" s="131" t="s">
        <v>125</v>
      </c>
      <c r="K47" s="131" t="s">
        <v>728</v>
      </c>
    </row>
    <row r="48" spans="1:11" x14ac:dyDescent="0.25">
      <c r="A48" s="131">
        <v>86</v>
      </c>
      <c r="B48" s="131" t="s">
        <v>278</v>
      </c>
      <c r="C48" s="131" t="s">
        <v>279</v>
      </c>
      <c r="D48" s="131" t="s">
        <v>66</v>
      </c>
      <c r="E48" s="131" t="s">
        <v>1</v>
      </c>
      <c r="F48" s="131" t="s">
        <v>280</v>
      </c>
      <c r="G48" s="131" t="s">
        <v>1019</v>
      </c>
      <c r="H48" s="131" t="s">
        <v>3</v>
      </c>
      <c r="I48" s="131" t="s">
        <v>281</v>
      </c>
      <c r="J48" s="131" t="s">
        <v>53</v>
      </c>
      <c r="K48" s="131" t="s">
        <v>756</v>
      </c>
    </row>
    <row r="49" spans="1:11" x14ac:dyDescent="0.25">
      <c r="A49" s="131">
        <v>84</v>
      </c>
      <c r="B49" s="131" t="s">
        <v>54</v>
      </c>
      <c r="C49" s="131" t="s">
        <v>55</v>
      </c>
      <c r="D49" s="131" t="s">
        <v>0</v>
      </c>
      <c r="E49" s="131" t="s">
        <v>1</v>
      </c>
      <c r="F49" s="131" t="s">
        <v>229</v>
      </c>
      <c r="G49" s="131" t="s">
        <v>1019</v>
      </c>
      <c r="H49" s="131" t="s">
        <v>3</v>
      </c>
      <c r="I49" s="131" t="s">
        <v>230</v>
      </c>
      <c r="J49" s="131" t="s">
        <v>53</v>
      </c>
      <c r="K49" s="131" t="s">
        <v>749</v>
      </c>
    </row>
    <row r="50" spans="1:11" x14ac:dyDescent="0.25">
      <c r="A50" s="131">
        <v>11</v>
      </c>
      <c r="B50" s="131" t="s">
        <v>116</v>
      </c>
      <c r="C50" s="131" t="s">
        <v>117</v>
      </c>
      <c r="D50" s="131" t="s">
        <v>648</v>
      </c>
      <c r="E50" s="131" t="s">
        <v>1</v>
      </c>
      <c r="F50" s="131" t="s">
        <v>118</v>
      </c>
      <c r="G50" s="131" t="s">
        <v>1019</v>
      </c>
      <c r="H50" s="131" t="s">
        <v>3</v>
      </c>
      <c r="I50" s="131" t="s">
        <v>119</v>
      </c>
      <c r="J50" s="131" t="s">
        <v>53</v>
      </c>
      <c r="K50" s="131" t="s">
        <v>1167</v>
      </c>
    </row>
    <row r="51" spans="1:11" x14ac:dyDescent="0.25">
      <c r="A51" s="131">
        <v>71</v>
      </c>
      <c r="B51" s="131" t="s">
        <v>110</v>
      </c>
      <c r="C51" s="131" t="s">
        <v>111</v>
      </c>
      <c r="D51" s="131" t="s">
        <v>112</v>
      </c>
      <c r="E51" s="131" t="s">
        <v>43</v>
      </c>
      <c r="F51" s="131" t="s">
        <v>113</v>
      </c>
      <c r="G51" s="131" t="s">
        <v>1019</v>
      </c>
      <c r="H51" s="131" t="s">
        <v>3</v>
      </c>
      <c r="I51" s="131" t="s">
        <v>114</v>
      </c>
      <c r="J51" s="131" t="s">
        <v>53</v>
      </c>
      <c r="K51" s="131" t="s">
        <v>727</v>
      </c>
    </row>
    <row r="52" spans="1:11" x14ac:dyDescent="0.25">
      <c r="A52" s="131">
        <v>27</v>
      </c>
      <c r="B52" s="131" t="s">
        <v>50</v>
      </c>
      <c r="C52" s="131" t="s">
        <v>51</v>
      </c>
      <c r="D52" s="131" t="s">
        <v>52</v>
      </c>
      <c r="E52" s="131" t="s">
        <v>43</v>
      </c>
      <c r="F52" s="131" t="s">
        <v>246</v>
      </c>
      <c r="G52" s="131" t="s">
        <v>1019</v>
      </c>
      <c r="H52" s="131" t="s">
        <v>3</v>
      </c>
      <c r="I52" s="131" t="s">
        <v>247</v>
      </c>
      <c r="J52" s="131" t="s">
        <v>125</v>
      </c>
      <c r="K52" s="131" t="s">
        <v>1127</v>
      </c>
    </row>
    <row r="53" spans="1:11" x14ac:dyDescent="0.25">
      <c r="A53" s="131">
        <v>82</v>
      </c>
      <c r="B53" s="131" t="s">
        <v>206</v>
      </c>
      <c r="C53" s="131" t="s">
        <v>207</v>
      </c>
      <c r="D53" s="131" t="s">
        <v>173</v>
      </c>
      <c r="E53" s="131" t="s">
        <v>43</v>
      </c>
      <c r="F53" s="131" t="s">
        <v>208</v>
      </c>
      <c r="G53" s="131" t="s">
        <v>1019</v>
      </c>
      <c r="H53" s="131" t="s">
        <v>3</v>
      </c>
      <c r="I53" s="131" t="s">
        <v>209</v>
      </c>
      <c r="J53" s="131" t="s">
        <v>53</v>
      </c>
      <c r="K53" s="131" t="s">
        <v>745</v>
      </c>
    </row>
    <row r="54" spans="1:11" x14ac:dyDescent="0.25">
      <c r="A54" s="131">
        <v>34</v>
      </c>
      <c r="B54" s="131" t="s">
        <v>145</v>
      </c>
      <c r="C54" s="131" t="s">
        <v>97</v>
      </c>
      <c r="D54" s="131" t="s">
        <v>1046</v>
      </c>
      <c r="E54" s="131" t="s">
        <v>1</v>
      </c>
      <c r="F54" s="131" t="s">
        <v>147</v>
      </c>
      <c r="G54" s="131" t="s">
        <v>1019</v>
      </c>
      <c r="H54" s="131" t="s">
        <v>3</v>
      </c>
      <c r="I54" s="131" t="s">
        <v>148</v>
      </c>
      <c r="J54" s="131" t="s">
        <v>53</v>
      </c>
      <c r="K54" s="131" t="s">
        <v>1047</v>
      </c>
    </row>
    <row r="55" spans="1:11" x14ac:dyDescent="0.25">
      <c r="A55" s="131">
        <v>33</v>
      </c>
      <c r="B55" s="131" t="s">
        <v>102</v>
      </c>
      <c r="C55" s="131" t="s">
        <v>141</v>
      </c>
      <c r="D55" s="131" t="s">
        <v>42</v>
      </c>
      <c r="E55" s="131" t="s">
        <v>43</v>
      </c>
      <c r="F55" s="131" t="s">
        <v>142</v>
      </c>
      <c r="G55" s="131" t="s">
        <v>1019</v>
      </c>
      <c r="H55" s="131" t="s">
        <v>3</v>
      </c>
      <c r="I55" s="131" t="s">
        <v>143</v>
      </c>
      <c r="J55" s="131" t="s">
        <v>53</v>
      </c>
      <c r="K55" s="131" t="s">
        <v>1070</v>
      </c>
    </row>
    <row r="56" spans="1:11" x14ac:dyDescent="0.25">
      <c r="A56" s="131">
        <v>80</v>
      </c>
      <c r="B56" s="131" t="s">
        <v>467</v>
      </c>
      <c r="C56" s="131" t="s">
        <v>468</v>
      </c>
      <c r="D56" s="131" t="s">
        <v>0</v>
      </c>
      <c r="E56" s="131" t="s">
        <v>1</v>
      </c>
      <c r="F56" s="131" t="s">
        <v>477</v>
      </c>
      <c r="G56" s="131" t="s">
        <v>1019</v>
      </c>
      <c r="H56" s="131" t="s">
        <v>30</v>
      </c>
      <c r="I56" s="131" t="s">
        <v>478</v>
      </c>
      <c r="J56" s="131" t="s">
        <v>32</v>
      </c>
      <c r="K56" s="131" t="s">
        <v>740</v>
      </c>
    </row>
    <row r="57" spans="1:11" x14ac:dyDescent="0.25">
      <c r="A57" s="131">
        <v>49</v>
      </c>
      <c r="B57" s="131" t="s">
        <v>590</v>
      </c>
      <c r="C57" s="131" t="s">
        <v>591</v>
      </c>
      <c r="D57" s="131" t="s">
        <v>592</v>
      </c>
      <c r="E57" s="131" t="s">
        <v>43</v>
      </c>
      <c r="F57" s="131" t="s">
        <v>593</v>
      </c>
      <c r="G57" s="131" t="s">
        <v>1131</v>
      </c>
      <c r="H57" s="131" t="s">
        <v>30</v>
      </c>
      <c r="I57" s="131" t="s">
        <v>594</v>
      </c>
      <c r="J57" s="131" t="s">
        <v>32</v>
      </c>
      <c r="K57" s="131" t="s">
        <v>669</v>
      </c>
    </row>
    <row r="58" spans="1:11" x14ac:dyDescent="0.25">
      <c r="A58" s="131">
        <v>73</v>
      </c>
      <c r="B58" s="131" t="s">
        <v>131</v>
      </c>
      <c r="C58" s="131" t="s">
        <v>132</v>
      </c>
      <c r="D58" s="131" t="s">
        <v>133</v>
      </c>
      <c r="E58" s="131" t="s">
        <v>28</v>
      </c>
      <c r="F58" s="131" t="s">
        <v>134</v>
      </c>
      <c r="G58" s="131" t="s">
        <v>666</v>
      </c>
      <c r="H58" s="131" t="s">
        <v>30</v>
      </c>
      <c r="I58" s="131" t="s">
        <v>135</v>
      </c>
      <c r="J58" s="131" t="s">
        <v>32</v>
      </c>
      <c r="K58" s="131" t="s">
        <v>731</v>
      </c>
    </row>
    <row r="59" spans="1:11" x14ac:dyDescent="0.25">
      <c r="A59" s="131">
        <v>66</v>
      </c>
      <c r="B59" s="131" t="s">
        <v>460</v>
      </c>
      <c r="C59" s="131" t="s">
        <v>461</v>
      </c>
      <c r="D59" s="131" t="s">
        <v>462</v>
      </c>
      <c r="E59" s="131" t="s">
        <v>1</v>
      </c>
      <c r="F59" s="131" t="s">
        <v>463</v>
      </c>
      <c r="G59" s="131" t="s">
        <v>1019</v>
      </c>
      <c r="H59" s="131" t="s">
        <v>30</v>
      </c>
      <c r="I59" s="131" t="s">
        <v>464</v>
      </c>
      <c r="J59" s="131" t="s">
        <v>32</v>
      </c>
      <c r="K59" s="131" t="s">
        <v>711</v>
      </c>
    </row>
    <row r="60" spans="1:11" x14ac:dyDescent="0.25">
      <c r="A60" s="131">
        <v>31</v>
      </c>
      <c r="B60" s="131" t="s">
        <v>71</v>
      </c>
      <c r="C60" s="131" t="s">
        <v>72</v>
      </c>
      <c r="D60" s="131" t="s">
        <v>73</v>
      </c>
      <c r="E60" s="131" t="s">
        <v>28</v>
      </c>
      <c r="F60" s="131" t="s">
        <v>74</v>
      </c>
      <c r="G60" s="131" t="s">
        <v>1019</v>
      </c>
      <c r="H60" s="131" t="s">
        <v>30</v>
      </c>
      <c r="I60" s="131" t="s">
        <v>75</v>
      </c>
      <c r="J60" s="131" t="s">
        <v>32</v>
      </c>
      <c r="K60" s="131" t="s">
        <v>1058</v>
      </c>
    </row>
    <row r="61" spans="1:11" x14ac:dyDescent="0.25">
      <c r="A61" s="131">
        <v>67</v>
      </c>
      <c r="B61" s="131" t="s">
        <v>165</v>
      </c>
      <c r="C61" s="131" t="s">
        <v>166</v>
      </c>
      <c r="D61" s="131" t="s">
        <v>27</v>
      </c>
      <c r="E61" s="131" t="s">
        <v>28</v>
      </c>
      <c r="F61" s="131" t="s">
        <v>167</v>
      </c>
      <c r="G61" s="131" t="s">
        <v>1019</v>
      </c>
      <c r="H61" s="131" t="s">
        <v>30</v>
      </c>
      <c r="I61" s="131" t="s">
        <v>168</v>
      </c>
      <c r="J61" s="131" t="s">
        <v>32</v>
      </c>
      <c r="K61" s="131" t="s">
        <v>712</v>
      </c>
    </row>
    <row r="62" spans="1:11" x14ac:dyDescent="0.25">
      <c r="A62" s="131">
        <v>29</v>
      </c>
      <c r="B62" s="131" t="s">
        <v>190</v>
      </c>
      <c r="C62" s="131" t="s">
        <v>191</v>
      </c>
      <c r="D62" s="131" t="s">
        <v>192</v>
      </c>
      <c r="E62" s="131" t="s">
        <v>28</v>
      </c>
      <c r="F62" s="131" t="s">
        <v>193</v>
      </c>
      <c r="G62" s="131" t="s">
        <v>1019</v>
      </c>
      <c r="H62" s="131" t="s">
        <v>30</v>
      </c>
      <c r="I62" s="131" t="s">
        <v>194</v>
      </c>
      <c r="J62" s="131" t="s">
        <v>32</v>
      </c>
      <c r="K62" s="131" t="s">
        <v>1081</v>
      </c>
    </row>
    <row r="63" spans="1:11" x14ac:dyDescent="0.25">
      <c r="A63" s="131">
        <v>68</v>
      </c>
      <c r="B63" s="131" t="s">
        <v>25</v>
      </c>
      <c r="C63" s="131" t="s">
        <v>26</v>
      </c>
      <c r="D63" s="131" t="s">
        <v>27</v>
      </c>
      <c r="E63" s="131" t="s">
        <v>28</v>
      </c>
      <c r="F63" s="131" t="s">
        <v>29</v>
      </c>
      <c r="G63" s="131" t="s">
        <v>1019</v>
      </c>
      <c r="H63" s="131" t="s">
        <v>30</v>
      </c>
      <c r="I63" s="131" t="s">
        <v>31</v>
      </c>
      <c r="J63" s="131" t="s">
        <v>32</v>
      </c>
      <c r="K63" s="131" t="s">
        <v>714</v>
      </c>
    </row>
    <row r="64" spans="1:11" x14ac:dyDescent="0.25">
      <c r="A64" s="131">
        <v>37</v>
      </c>
      <c r="B64" s="131" t="s">
        <v>64</v>
      </c>
      <c r="C64" s="131" t="s">
        <v>65</v>
      </c>
      <c r="D64" s="131" t="s">
        <v>66</v>
      </c>
      <c r="E64" s="131" t="s">
        <v>1</v>
      </c>
      <c r="F64" s="131" t="s">
        <v>67</v>
      </c>
      <c r="G64" s="131" t="s">
        <v>1019</v>
      </c>
      <c r="H64" s="131" t="s">
        <v>30</v>
      </c>
      <c r="I64" s="131" t="s">
        <v>68</v>
      </c>
      <c r="J64" s="131" t="s">
        <v>32</v>
      </c>
      <c r="K64" s="131" t="s">
        <v>959</v>
      </c>
    </row>
    <row r="65" spans="1:11" x14ac:dyDescent="0.25">
      <c r="A65" s="131">
        <v>44</v>
      </c>
      <c r="B65" s="131" t="s">
        <v>453</v>
      </c>
      <c r="C65" s="131" t="s">
        <v>454</v>
      </c>
      <c r="D65" s="131" t="s">
        <v>455</v>
      </c>
      <c r="E65" s="131" t="s">
        <v>456</v>
      </c>
      <c r="F65" s="131" t="s">
        <v>457</v>
      </c>
      <c r="G65" s="131" t="s">
        <v>666</v>
      </c>
      <c r="H65" s="131" t="s">
        <v>30</v>
      </c>
      <c r="I65" s="131" t="s">
        <v>458</v>
      </c>
      <c r="J65" s="131" t="s">
        <v>32</v>
      </c>
      <c r="K65" s="131" t="s">
        <v>763</v>
      </c>
    </row>
    <row r="66" spans="1:11" x14ac:dyDescent="0.25">
      <c r="A66" s="131">
        <v>62</v>
      </c>
      <c r="B66" s="131" t="s">
        <v>262</v>
      </c>
      <c r="C66" s="131" t="s">
        <v>399</v>
      </c>
      <c r="D66" s="131" t="s">
        <v>0</v>
      </c>
      <c r="E66" s="131" t="s">
        <v>1</v>
      </c>
      <c r="F66" s="131" t="s">
        <v>400</v>
      </c>
      <c r="G66" s="131" t="s">
        <v>1019</v>
      </c>
      <c r="H66" s="131" t="s">
        <v>294</v>
      </c>
      <c r="I66" s="131" t="s">
        <v>401</v>
      </c>
      <c r="J66" s="131" t="s">
        <v>289</v>
      </c>
      <c r="K66" s="131" t="s">
        <v>700</v>
      </c>
    </row>
    <row r="67" spans="1:11" x14ac:dyDescent="0.25">
      <c r="A67" s="131">
        <v>64</v>
      </c>
      <c r="B67" s="131" t="s">
        <v>431</v>
      </c>
      <c r="C67" s="131" t="s">
        <v>172</v>
      </c>
      <c r="D67" s="131" t="s">
        <v>432</v>
      </c>
      <c r="E67" s="131" t="s">
        <v>28</v>
      </c>
      <c r="F67" s="131" t="s">
        <v>433</v>
      </c>
      <c r="G67" s="131" t="s">
        <v>1019</v>
      </c>
      <c r="H67" s="131" t="s">
        <v>294</v>
      </c>
      <c r="I67" s="131" t="s">
        <v>434</v>
      </c>
      <c r="J67" s="131" t="s">
        <v>289</v>
      </c>
      <c r="K67" s="131" t="s">
        <v>704</v>
      </c>
    </row>
    <row r="68" spans="1:11" x14ac:dyDescent="0.25">
      <c r="A68" s="131">
        <v>53</v>
      </c>
      <c r="B68" s="131" t="s">
        <v>297</v>
      </c>
      <c r="C68" s="131" t="s">
        <v>255</v>
      </c>
      <c r="D68" s="131" t="s">
        <v>0</v>
      </c>
      <c r="E68" s="131" t="s">
        <v>1</v>
      </c>
      <c r="F68" s="131" t="s">
        <v>298</v>
      </c>
      <c r="G68" s="131" t="s">
        <v>1019</v>
      </c>
      <c r="H68" s="131" t="s">
        <v>294</v>
      </c>
      <c r="I68" s="131" t="s">
        <v>299</v>
      </c>
      <c r="J68" s="131" t="s">
        <v>289</v>
      </c>
      <c r="K68" s="131" t="s">
        <v>680</v>
      </c>
    </row>
    <row r="69" spans="1:11" x14ac:dyDescent="0.25">
      <c r="A69" s="131">
        <v>51</v>
      </c>
      <c r="B69" s="131"/>
      <c r="C69" s="131"/>
      <c r="D69" s="131"/>
      <c r="E69" s="131"/>
      <c r="F69" s="131" t="s">
        <v>540</v>
      </c>
      <c r="G69" s="131" t="s">
        <v>1019</v>
      </c>
      <c r="H69" s="131" t="s">
        <v>294</v>
      </c>
      <c r="I69" s="131" t="s">
        <v>541</v>
      </c>
      <c r="J69" s="131" t="s">
        <v>289</v>
      </c>
      <c r="K69" s="131" t="s">
        <v>677</v>
      </c>
    </row>
    <row r="70" spans="1:11" x14ac:dyDescent="0.25">
      <c r="A70" s="131">
        <v>59</v>
      </c>
      <c r="B70" s="131" t="s">
        <v>377</v>
      </c>
      <c r="C70" s="131" t="s">
        <v>378</v>
      </c>
      <c r="D70" s="131" t="s">
        <v>256</v>
      </c>
      <c r="E70" s="131" t="s">
        <v>1</v>
      </c>
      <c r="F70" s="131" t="s">
        <v>379</v>
      </c>
      <c r="G70" s="131" t="s">
        <v>666</v>
      </c>
      <c r="H70" s="131" t="s">
        <v>294</v>
      </c>
      <c r="I70" s="131" t="s">
        <v>380</v>
      </c>
      <c r="J70" s="131" t="s">
        <v>289</v>
      </c>
      <c r="K70" s="131" t="s">
        <v>695</v>
      </c>
    </row>
    <row r="71" spans="1:11" x14ac:dyDescent="0.25">
      <c r="A71" s="131">
        <v>41</v>
      </c>
      <c r="B71" s="131" t="s">
        <v>49</v>
      </c>
      <c r="C71" s="131" t="s">
        <v>97</v>
      </c>
      <c r="D71" s="131" t="s">
        <v>66</v>
      </c>
      <c r="E71" s="131" t="s">
        <v>1</v>
      </c>
      <c r="F71" s="131" t="s">
        <v>391</v>
      </c>
      <c r="G71" s="131" t="s">
        <v>1019</v>
      </c>
      <c r="H71" s="131" t="s">
        <v>294</v>
      </c>
      <c r="I71" s="131" t="s">
        <v>392</v>
      </c>
      <c r="J71" s="131" t="s">
        <v>289</v>
      </c>
      <c r="K71" s="131" t="s">
        <v>921</v>
      </c>
    </row>
    <row r="72" spans="1:11" x14ac:dyDescent="0.25">
      <c r="A72" s="131">
        <v>54</v>
      </c>
      <c r="B72" s="131" t="s">
        <v>311</v>
      </c>
      <c r="C72" s="131" t="s">
        <v>312</v>
      </c>
      <c r="D72" s="131" t="s">
        <v>313</v>
      </c>
      <c r="E72" s="131" t="s">
        <v>43</v>
      </c>
      <c r="F72" s="131" t="s">
        <v>314</v>
      </c>
      <c r="G72" s="131" t="s">
        <v>1019</v>
      </c>
      <c r="H72" s="131" t="s">
        <v>294</v>
      </c>
      <c r="I72" s="131" t="s">
        <v>315</v>
      </c>
      <c r="J72" s="131" t="s">
        <v>289</v>
      </c>
      <c r="K72" s="131" t="s">
        <v>683</v>
      </c>
    </row>
    <row r="73" spans="1:11" x14ac:dyDescent="0.25">
      <c r="A73" s="131">
        <v>52</v>
      </c>
      <c r="B73" s="131" t="s">
        <v>291</v>
      </c>
      <c r="C73" s="131" t="s">
        <v>292</v>
      </c>
      <c r="D73" s="131" t="s">
        <v>0</v>
      </c>
      <c r="E73" s="131" t="s">
        <v>1</v>
      </c>
      <c r="F73" s="131" t="s">
        <v>293</v>
      </c>
      <c r="G73" s="131" t="s">
        <v>1019</v>
      </c>
      <c r="H73" s="131" t="s">
        <v>294</v>
      </c>
      <c r="I73" s="131" t="s">
        <v>295</v>
      </c>
      <c r="J73" s="131" t="s">
        <v>289</v>
      </c>
      <c r="K73" s="131" t="s">
        <v>679</v>
      </c>
    </row>
    <row r="74" spans="1:11" x14ac:dyDescent="0.25">
      <c r="A74" s="131">
        <v>47</v>
      </c>
      <c r="B74" s="131" t="s">
        <v>608</v>
      </c>
      <c r="C74" s="131" t="s">
        <v>378</v>
      </c>
      <c r="D74" s="131" t="s">
        <v>27</v>
      </c>
      <c r="E74" s="131" t="s">
        <v>28</v>
      </c>
      <c r="F74" s="131" t="s">
        <v>609</v>
      </c>
      <c r="G74" s="131" t="s">
        <v>1019</v>
      </c>
      <c r="H74" s="131" t="s">
        <v>294</v>
      </c>
      <c r="I74" s="131" t="s">
        <v>610</v>
      </c>
      <c r="J74" s="131" t="s">
        <v>289</v>
      </c>
      <c r="K74" s="131" t="s">
        <v>663</v>
      </c>
    </row>
    <row r="75" spans="1:11" x14ac:dyDescent="0.25">
      <c r="A75" s="131">
        <v>3</v>
      </c>
      <c r="B75" s="131" t="s">
        <v>366</v>
      </c>
      <c r="C75" s="131" t="s">
        <v>367</v>
      </c>
      <c r="D75" s="131" t="s">
        <v>368</v>
      </c>
      <c r="E75" s="131" t="s">
        <v>43</v>
      </c>
      <c r="F75" s="131" t="s">
        <v>369</v>
      </c>
      <c r="G75" s="131" t="s">
        <v>1019</v>
      </c>
      <c r="H75" s="131" t="s">
        <v>294</v>
      </c>
      <c r="I75" s="131" t="s">
        <v>370</v>
      </c>
      <c r="J75" s="131" t="s">
        <v>289</v>
      </c>
      <c r="K75" s="131" t="s">
        <v>1240</v>
      </c>
    </row>
    <row r="76" spans="1:11" x14ac:dyDescent="0.25">
      <c r="A76" s="131">
        <v>46</v>
      </c>
      <c r="B76" s="131" t="s">
        <v>425</v>
      </c>
      <c r="C76" s="131" t="s">
        <v>426</v>
      </c>
      <c r="D76" s="131" t="s">
        <v>427</v>
      </c>
      <c r="E76" s="131" t="s">
        <v>28</v>
      </c>
      <c r="F76" s="131" t="s">
        <v>428</v>
      </c>
      <c r="G76" s="131" t="s">
        <v>1019</v>
      </c>
      <c r="H76" s="131" t="s">
        <v>287</v>
      </c>
      <c r="I76" s="131" t="s">
        <v>429</v>
      </c>
      <c r="J76" s="131" t="s">
        <v>289</v>
      </c>
      <c r="K76" s="131" t="s">
        <v>659</v>
      </c>
    </row>
    <row r="77" spans="1:11" x14ac:dyDescent="0.25">
      <c r="A77" s="131">
        <v>55</v>
      </c>
      <c r="B77" s="131" t="s">
        <v>317</v>
      </c>
      <c r="C77" s="131" t="s">
        <v>279</v>
      </c>
      <c r="D77" s="131" t="s">
        <v>318</v>
      </c>
      <c r="E77" s="131" t="s">
        <v>28</v>
      </c>
      <c r="F77" s="131" t="s">
        <v>319</v>
      </c>
      <c r="G77" s="131" t="s">
        <v>1019</v>
      </c>
      <c r="H77" s="131" t="s">
        <v>287</v>
      </c>
      <c r="I77" s="131" t="s">
        <v>320</v>
      </c>
      <c r="J77" s="131" t="s">
        <v>289</v>
      </c>
      <c r="K77" s="131" t="s">
        <v>758</v>
      </c>
    </row>
    <row r="78" spans="1:11" x14ac:dyDescent="0.25">
      <c r="A78" s="131">
        <v>57</v>
      </c>
      <c r="B78" s="131" t="s">
        <v>333</v>
      </c>
      <c r="C78" s="131" t="s">
        <v>334</v>
      </c>
      <c r="D78" s="131" t="s">
        <v>335</v>
      </c>
      <c r="E78" s="131" t="s">
        <v>48</v>
      </c>
      <c r="F78" s="131" t="s">
        <v>336</v>
      </c>
      <c r="G78" s="131" t="s">
        <v>666</v>
      </c>
      <c r="H78" s="131" t="s">
        <v>287</v>
      </c>
      <c r="I78" s="131" t="s">
        <v>337</v>
      </c>
      <c r="J78" s="131" t="s">
        <v>289</v>
      </c>
      <c r="K78" s="131" t="s">
        <v>686</v>
      </c>
    </row>
    <row r="79" spans="1:11" x14ac:dyDescent="0.25">
      <c r="A79" s="131">
        <v>63</v>
      </c>
      <c r="B79" s="131" t="s">
        <v>403</v>
      </c>
      <c r="C79" s="131" t="s">
        <v>60</v>
      </c>
      <c r="D79" s="131" t="s">
        <v>27</v>
      </c>
      <c r="E79" s="131" t="s">
        <v>28</v>
      </c>
      <c r="F79" s="131" t="s">
        <v>404</v>
      </c>
      <c r="G79" s="131" t="s">
        <v>1019</v>
      </c>
      <c r="H79" s="131" t="s">
        <v>287</v>
      </c>
      <c r="I79" s="131" t="s">
        <v>405</v>
      </c>
      <c r="J79" s="131" t="s">
        <v>289</v>
      </c>
      <c r="K79" s="131" t="s">
        <v>701</v>
      </c>
    </row>
    <row r="80" spans="1:11" x14ac:dyDescent="0.25">
      <c r="A80" s="131">
        <v>60</v>
      </c>
      <c r="B80" s="131" t="s">
        <v>387</v>
      </c>
      <c r="C80" s="131" t="s">
        <v>279</v>
      </c>
      <c r="D80" s="131" t="s">
        <v>351</v>
      </c>
      <c r="E80" s="131" t="s">
        <v>48</v>
      </c>
      <c r="F80" s="131" t="s">
        <v>388</v>
      </c>
      <c r="G80" s="131" t="s">
        <v>666</v>
      </c>
      <c r="H80" s="131" t="s">
        <v>287</v>
      </c>
      <c r="I80" s="131" t="s">
        <v>389</v>
      </c>
      <c r="J80" s="131" t="s">
        <v>289</v>
      </c>
      <c r="K80" s="131" t="s">
        <v>696</v>
      </c>
    </row>
    <row r="81" spans="1:11" x14ac:dyDescent="0.25">
      <c r="A81" s="131">
        <v>50</v>
      </c>
      <c r="B81" s="131" t="s">
        <v>566</v>
      </c>
      <c r="C81" s="131" t="s">
        <v>556</v>
      </c>
      <c r="D81" s="131" t="s">
        <v>0</v>
      </c>
      <c r="E81" s="131" t="s">
        <v>1</v>
      </c>
      <c r="F81" s="131" t="s">
        <v>557</v>
      </c>
      <c r="G81" s="131" t="s">
        <v>1019</v>
      </c>
      <c r="H81" s="131" t="s">
        <v>287</v>
      </c>
      <c r="I81" s="131" t="s">
        <v>558</v>
      </c>
      <c r="J81" s="131" t="s">
        <v>289</v>
      </c>
      <c r="K81" s="131" t="s">
        <v>673</v>
      </c>
    </row>
    <row r="82" spans="1:11" x14ac:dyDescent="0.25">
      <c r="A82" s="131">
        <v>48</v>
      </c>
      <c r="B82" s="131"/>
      <c r="C82" s="131"/>
      <c r="D82" s="131"/>
      <c r="E82" s="131"/>
      <c r="F82" s="131" t="s">
        <v>572</v>
      </c>
      <c r="G82" s="131" t="s">
        <v>1019</v>
      </c>
      <c r="H82" s="131" t="s">
        <v>287</v>
      </c>
      <c r="I82" s="131" t="s">
        <v>573</v>
      </c>
      <c r="J82" s="131" t="s">
        <v>289</v>
      </c>
      <c r="K82" s="131" t="s">
        <v>665</v>
      </c>
    </row>
    <row r="83" spans="1:11" x14ac:dyDescent="0.25">
      <c r="A83" s="131">
        <v>39</v>
      </c>
      <c r="B83" s="131" t="s">
        <v>322</v>
      </c>
      <c r="C83" s="131" t="s">
        <v>323</v>
      </c>
      <c r="D83" s="131" t="s">
        <v>66</v>
      </c>
      <c r="E83" s="131" t="s">
        <v>1</v>
      </c>
      <c r="F83" s="131" t="s">
        <v>324</v>
      </c>
      <c r="G83" s="131" t="s">
        <v>1019</v>
      </c>
      <c r="H83" s="131" t="s">
        <v>287</v>
      </c>
      <c r="I83" s="131" t="s">
        <v>325</v>
      </c>
      <c r="J83" s="131" t="s">
        <v>289</v>
      </c>
      <c r="K83" s="131" t="s">
        <v>956</v>
      </c>
    </row>
    <row r="84" spans="1:11" x14ac:dyDescent="0.25">
      <c r="A84" s="131">
        <v>45</v>
      </c>
      <c r="B84" s="131" t="s">
        <v>651</v>
      </c>
      <c r="C84" s="131" t="s">
        <v>652</v>
      </c>
      <c r="D84" s="131" t="s">
        <v>653</v>
      </c>
      <c r="E84" s="131" t="s">
        <v>1</v>
      </c>
      <c r="F84" s="131" t="s">
        <v>654</v>
      </c>
      <c r="G84" s="131" t="s">
        <v>1019</v>
      </c>
      <c r="H84" s="131" t="s">
        <v>294</v>
      </c>
      <c r="I84" s="131" t="s">
        <v>655</v>
      </c>
      <c r="J84" s="131" t="s">
        <v>289</v>
      </c>
      <c r="K84" s="131" t="s">
        <v>656</v>
      </c>
    </row>
    <row r="85" spans="1:11" x14ac:dyDescent="0.25">
      <c r="A85" s="131">
        <v>43</v>
      </c>
      <c r="B85" s="131" t="s">
        <v>845</v>
      </c>
      <c r="C85" s="131" t="s">
        <v>846</v>
      </c>
      <c r="D85" s="131" t="s">
        <v>27</v>
      </c>
      <c r="E85" s="131" t="s">
        <v>28</v>
      </c>
      <c r="F85" s="131" t="s">
        <v>847</v>
      </c>
      <c r="G85" s="131" t="s">
        <v>1019</v>
      </c>
      <c r="H85" s="131" t="s">
        <v>294</v>
      </c>
      <c r="I85" s="131" t="s">
        <v>848</v>
      </c>
      <c r="J85" s="131" t="s">
        <v>289</v>
      </c>
      <c r="K85" s="131" t="s">
        <v>849</v>
      </c>
    </row>
    <row r="86" spans="1:11" x14ac:dyDescent="0.25">
      <c r="A86" s="131">
        <v>7</v>
      </c>
      <c r="B86" s="131" t="s">
        <v>623</v>
      </c>
      <c r="C86" s="131" t="s">
        <v>624</v>
      </c>
      <c r="D86" s="131" t="s">
        <v>625</v>
      </c>
      <c r="E86" s="131" t="s">
        <v>48</v>
      </c>
      <c r="F86" s="131" t="s">
        <v>626</v>
      </c>
      <c r="G86" s="131" t="s">
        <v>666</v>
      </c>
      <c r="H86" s="131" t="s">
        <v>294</v>
      </c>
      <c r="I86" s="131" t="s">
        <v>627</v>
      </c>
      <c r="J86" s="131" t="s">
        <v>289</v>
      </c>
      <c r="K86" s="131" t="s">
        <v>1221</v>
      </c>
    </row>
  </sheetData>
  <sortState ref="A2:K86">
    <sortCondition ref="F2:F86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r="3" spans="1:11" s="57" customFormat="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r="4" spans="1:11" s="57" customFormat="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s="57" customFormat="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r="6" spans="1:11" s="57" customFormat="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r="7" spans="1:11" s="57" customFormat="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s="57" customFormat="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s="57" customFormat="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s="57" customFormat="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7">
        <v>83</v>
      </c>
      <c r="B11" s="127" t="s">
        <v>467</v>
      </c>
      <c r="C11" s="127" t="s">
        <v>468</v>
      </c>
      <c r="D11" s="127" t="s">
        <v>0</v>
      </c>
      <c r="E11" s="127" t="s">
        <v>1</v>
      </c>
      <c r="F11" s="127" t="s">
        <v>477</v>
      </c>
      <c r="G11" s="127" t="s">
        <v>1019</v>
      </c>
      <c r="H11" s="127" t="s">
        <v>30</v>
      </c>
      <c r="I11" s="127" t="s">
        <v>478</v>
      </c>
      <c r="J11" s="127" t="s">
        <v>32</v>
      </c>
      <c r="K11" s="127" t="s">
        <v>740</v>
      </c>
    </row>
    <row r="12" spans="1:11" x14ac:dyDescent="0.25">
      <c r="A12" s="127">
        <v>68</v>
      </c>
      <c r="B12" s="127" t="s">
        <v>460</v>
      </c>
      <c r="C12" s="127" t="s">
        <v>461</v>
      </c>
      <c r="D12" s="127" t="s">
        <v>462</v>
      </c>
      <c r="E12" s="127" t="s">
        <v>1</v>
      </c>
      <c r="F12" s="127" t="s">
        <v>463</v>
      </c>
      <c r="G12" s="127" t="s">
        <v>1019</v>
      </c>
      <c r="H12" s="127" t="s">
        <v>30</v>
      </c>
      <c r="I12" s="127" t="s">
        <v>464</v>
      </c>
      <c r="J12" s="127" t="s">
        <v>32</v>
      </c>
      <c r="K12" s="127" t="s">
        <v>711</v>
      </c>
    </row>
    <row r="13" spans="1:11" x14ac:dyDescent="0.25">
      <c r="A13" s="127">
        <v>32</v>
      </c>
      <c r="B13" s="127" t="s">
        <v>71</v>
      </c>
      <c r="C13" s="127" t="s">
        <v>72</v>
      </c>
      <c r="D13" s="127" t="s">
        <v>73</v>
      </c>
      <c r="E13" s="127" t="s">
        <v>28</v>
      </c>
      <c r="F13" s="127" t="s">
        <v>74</v>
      </c>
      <c r="G13" s="127" t="s">
        <v>1019</v>
      </c>
      <c r="H13" s="127" t="s">
        <v>30</v>
      </c>
      <c r="I13" s="127" t="s">
        <v>75</v>
      </c>
      <c r="J13" s="127" t="s">
        <v>32</v>
      </c>
      <c r="K13" s="127" t="s">
        <v>1058</v>
      </c>
    </row>
    <row r="14" spans="1:11" x14ac:dyDescent="0.25">
      <c r="A14" s="127">
        <v>69</v>
      </c>
      <c r="B14" s="127" t="s">
        <v>165</v>
      </c>
      <c r="C14" s="127" t="s">
        <v>166</v>
      </c>
      <c r="D14" s="127" t="s">
        <v>27</v>
      </c>
      <c r="E14" s="127" t="s">
        <v>28</v>
      </c>
      <c r="F14" s="127" t="s">
        <v>167</v>
      </c>
      <c r="G14" s="127" t="s">
        <v>1019</v>
      </c>
      <c r="H14" s="127" t="s">
        <v>30</v>
      </c>
      <c r="I14" s="127" t="s">
        <v>168</v>
      </c>
      <c r="J14" s="127" t="s">
        <v>32</v>
      </c>
      <c r="K14" s="127" t="s">
        <v>712</v>
      </c>
    </row>
    <row r="15" spans="1:11" x14ac:dyDescent="0.25">
      <c r="A15" s="127">
        <v>30</v>
      </c>
      <c r="B15" s="127" t="s">
        <v>190</v>
      </c>
      <c r="C15" s="127" t="s">
        <v>191</v>
      </c>
      <c r="D15" s="127" t="s">
        <v>192</v>
      </c>
      <c r="E15" s="127" t="s">
        <v>28</v>
      </c>
      <c r="F15" s="127" t="s">
        <v>193</v>
      </c>
      <c r="G15" s="127" t="s">
        <v>1019</v>
      </c>
      <c r="H15" s="127" t="s">
        <v>30</v>
      </c>
      <c r="I15" s="127" t="s">
        <v>194</v>
      </c>
      <c r="J15" s="127" t="s">
        <v>32</v>
      </c>
      <c r="K15" s="127" t="s">
        <v>1081</v>
      </c>
    </row>
    <row r="16" spans="1:11" x14ac:dyDescent="0.25">
      <c r="A16" s="127">
        <v>70</v>
      </c>
      <c r="B16" s="127" t="s">
        <v>25</v>
      </c>
      <c r="C16" s="127" t="s">
        <v>26</v>
      </c>
      <c r="D16" s="127" t="s">
        <v>27</v>
      </c>
      <c r="E16" s="127" t="s">
        <v>28</v>
      </c>
      <c r="F16" s="127" t="s">
        <v>29</v>
      </c>
      <c r="G16" s="127" t="s">
        <v>1019</v>
      </c>
      <c r="H16" s="127" t="s">
        <v>30</v>
      </c>
      <c r="I16" s="127" t="s">
        <v>31</v>
      </c>
      <c r="J16" s="127" t="s">
        <v>32</v>
      </c>
      <c r="K16" s="127" t="s">
        <v>714</v>
      </c>
    </row>
    <row r="17" spans="1:11" x14ac:dyDescent="0.25">
      <c r="A17" s="127">
        <v>38</v>
      </c>
      <c r="B17" s="127" t="s">
        <v>64</v>
      </c>
      <c r="C17" s="127" t="s">
        <v>65</v>
      </c>
      <c r="D17" s="127" t="s">
        <v>66</v>
      </c>
      <c r="E17" s="127" t="s">
        <v>1</v>
      </c>
      <c r="F17" s="127" t="s">
        <v>67</v>
      </c>
      <c r="G17" s="127" t="s">
        <v>1019</v>
      </c>
      <c r="H17" s="127" t="s">
        <v>30</v>
      </c>
      <c r="I17" s="127" t="s">
        <v>68</v>
      </c>
      <c r="J17" s="127" t="s">
        <v>32</v>
      </c>
      <c r="K17" s="127" t="s">
        <v>959</v>
      </c>
    </row>
    <row r="18" spans="1:11" x14ac:dyDescent="0.25">
      <c r="A18" s="127">
        <v>64</v>
      </c>
      <c r="B18" s="127" t="s">
        <v>262</v>
      </c>
      <c r="C18" s="127" t="s">
        <v>399</v>
      </c>
      <c r="D18" s="127" t="s">
        <v>0</v>
      </c>
      <c r="E18" s="127" t="s">
        <v>1</v>
      </c>
      <c r="F18" s="127" t="s">
        <v>400</v>
      </c>
      <c r="G18" s="127" t="s">
        <v>1019</v>
      </c>
      <c r="H18" s="127" t="s">
        <v>294</v>
      </c>
      <c r="I18" s="127" t="s">
        <v>401</v>
      </c>
      <c r="J18" s="127" t="s">
        <v>289</v>
      </c>
      <c r="K18" s="127" t="s">
        <v>700</v>
      </c>
    </row>
    <row r="19" spans="1:11" x14ac:dyDescent="0.25">
      <c r="A19" s="127">
        <v>66</v>
      </c>
      <c r="B19" s="127" t="s">
        <v>431</v>
      </c>
      <c r="C19" s="127" t="s">
        <v>172</v>
      </c>
      <c r="D19" s="127" t="s">
        <v>432</v>
      </c>
      <c r="E19" s="127" t="s">
        <v>28</v>
      </c>
      <c r="F19" s="127" t="s">
        <v>433</v>
      </c>
      <c r="G19" s="127" t="s">
        <v>1019</v>
      </c>
      <c r="H19" s="127" t="s">
        <v>294</v>
      </c>
      <c r="I19" s="127" t="s">
        <v>434</v>
      </c>
      <c r="J19" s="127" t="s">
        <v>289</v>
      </c>
      <c r="K19" s="127" t="s">
        <v>704</v>
      </c>
    </row>
    <row r="20" spans="1:11" x14ac:dyDescent="0.25">
      <c r="A20" s="127">
        <v>55</v>
      </c>
      <c r="B20" s="127" t="s">
        <v>297</v>
      </c>
      <c r="C20" s="127" t="s">
        <v>255</v>
      </c>
      <c r="D20" s="127" t="s">
        <v>0</v>
      </c>
      <c r="E20" s="127" t="s">
        <v>1</v>
      </c>
      <c r="F20" s="127" t="s">
        <v>298</v>
      </c>
      <c r="G20" s="127" t="s">
        <v>1019</v>
      </c>
      <c r="H20" s="127" t="s">
        <v>294</v>
      </c>
      <c r="I20" s="127" t="s">
        <v>299</v>
      </c>
      <c r="J20" s="127" t="s">
        <v>289</v>
      </c>
      <c r="K20" s="127" t="s">
        <v>680</v>
      </c>
    </row>
    <row r="21" spans="1:11" x14ac:dyDescent="0.25">
      <c r="A21" s="127">
        <v>1</v>
      </c>
      <c r="B21" s="127" t="s">
        <v>301</v>
      </c>
      <c r="C21" s="127" t="s">
        <v>302</v>
      </c>
      <c r="D21" s="127" t="s">
        <v>0</v>
      </c>
      <c r="E21" s="127" t="s">
        <v>1</v>
      </c>
      <c r="F21" s="127" t="s">
        <v>303</v>
      </c>
      <c r="G21" s="127" t="s">
        <v>1019</v>
      </c>
      <c r="H21" s="127" t="s">
        <v>294</v>
      </c>
      <c r="I21" s="127" t="s">
        <v>304</v>
      </c>
      <c r="J21" s="127" t="s">
        <v>289</v>
      </c>
      <c r="K21" s="127" t="s">
        <v>1256</v>
      </c>
    </row>
    <row r="22" spans="1:11" x14ac:dyDescent="0.25">
      <c r="A22" s="127">
        <v>53</v>
      </c>
      <c r="B22" s="127"/>
      <c r="C22" s="127"/>
      <c r="D22" s="127"/>
      <c r="E22" s="127"/>
      <c r="F22" s="127" t="s">
        <v>540</v>
      </c>
      <c r="G22" s="127" t="s">
        <v>1019</v>
      </c>
      <c r="H22" s="127" t="s">
        <v>294</v>
      </c>
      <c r="I22" s="127" t="s">
        <v>541</v>
      </c>
      <c r="J22" s="127" t="s">
        <v>289</v>
      </c>
      <c r="K22" s="127" t="s">
        <v>677</v>
      </c>
    </row>
    <row r="23" spans="1:11" x14ac:dyDescent="0.25">
      <c r="A23" s="127">
        <v>42</v>
      </c>
      <c r="B23" s="127" t="s">
        <v>49</v>
      </c>
      <c r="C23" s="127" t="s">
        <v>97</v>
      </c>
      <c r="D23" s="127" t="s">
        <v>66</v>
      </c>
      <c r="E23" s="127" t="s">
        <v>1</v>
      </c>
      <c r="F23" s="127" t="s">
        <v>391</v>
      </c>
      <c r="G23" s="127" t="s">
        <v>1019</v>
      </c>
      <c r="H23" s="127" t="s">
        <v>294</v>
      </c>
      <c r="I23" s="127" t="s">
        <v>392</v>
      </c>
      <c r="J23" s="127" t="s">
        <v>289</v>
      </c>
      <c r="K23" s="127" t="s">
        <v>921</v>
      </c>
    </row>
    <row r="24" spans="1:11" x14ac:dyDescent="0.25">
      <c r="A24" s="127">
        <v>56</v>
      </c>
      <c r="B24" s="127" t="s">
        <v>311</v>
      </c>
      <c r="C24" s="127" t="s">
        <v>312</v>
      </c>
      <c r="D24" s="127" t="s">
        <v>313</v>
      </c>
      <c r="E24" s="127" t="s">
        <v>43</v>
      </c>
      <c r="F24" s="127" t="s">
        <v>314</v>
      </c>
      <c r="G24" s="127" t="s">
        <v>1019</v>
      </c>
      <c r="H24" s="127" t="s">
        <v>294</v>
      </c>
      <c r="I24" s="127" t="s">
        <v>315</v>
      </c>
      <c r="J24" s="127" t="s">
        <v>289</v>
      </c>
      <c r="K24" s="127" t="s">
        <v>683</v>
      </c>
    </row>
    <row r="25" spans="1:11" x14ac:dyDescent="0.25">
      <c r="A25" s="127">
        <v>54</v>
      </c>
      <c r="B25" s="127" t="s">
        <v>291</v>
      </c>
      <c r="C25" s="127" t="s">
        <v>292</v>
      </c>
      <c r="D25" s="127" t="s">
        <v>0</v>
      </c>
      <c r="E25" s="127" t="s">
        <v>1</v>
      </c>
      <c r="F25" s="127" t="s">
        <v>293</v>
      </c>
      <c r="G25" s="127" t="s">
        <v>1019</v>
      </c>
      <c r="H25" s="127" t="s">
        <v>294</v>
      </c>
      <c r="I25" s="127" t="s">
        <v>295</v>
      </c>
      <c r="J25" s="127" t="s">
        <v>289</v>
      </c>
      <c r="K25" s="127" t="s">
        <v>679</v>
      </c>
    </row>
    <row r="26" spans="1:11" x14ac:dyDescent="0.25">
      <c r="A26" s="127">
        <v>49</v>
      </c>
      <c r="B26" s="127" t="s">
        <v>608</v>
      </c>
      <c r="C26" s="127" t="s">
        <v>378</v>
      </c>
      <c r="D26" s="127" t="s">
        <v>27</v>
      </c>
      <c r="E26" s="127" t="s">
        <v>28</v>
      </c>
      <c r="F26" s="127" t="s">
        <v>609</v>
      </c>
      <c r="G26" s="127" t="s">
        <v>1019</v>
      </c>
      <c r="H26" s="127" t="s">
        <v>294</v>
      </c>
      <c r="I26" s="127" t="s">
        <v>610</v>
      </c>
      <c r="J26" s="127" t="s">
        <v>289</v>
      </c>
      <c r="K26" s="127" t="s">
        <v>663</v>
      </c>
    </row>
    <row r="27" spans="1:11" x14ac:dyDescent="0.25">
      <c r="A27" s="127">
        <v>3</v>
      </c>
      <c r="B27" s="127" t="s">
        <v>366</v>
      </c>
      <c r="C27" s="127" t="s">
        <v>367</v>
      </c>
      <c r="D27" s="127" t="s">
        <v>368</v>
      </c>
      <c r="E27" s="127" t="s">
        <v>43</v>
      </c>
      <c r="F27" s="127" t="s">
        <v>369</v>
      </c>
      <c r="G27" s="127" t="s">
        <v>1019</v>
      </c>
      <c r="H27" s="127" t="s">
        <v>294</v>
      </c>
      <c r="I27" s="127" t="s">
        <v>370</v>
      </c>
      <c r="J27" s="127" t="s">
        <v>289</v>
      </c>
      <c r="K27" s="127" t="s">
        <v>1240</v>
      </c>
    </row>
    <row r="28" spans="1:11" x14ac:dyDescent="0.25">
      <c r="A28" s="127">
        <v>47</v>
      </c>
      <c r="B28" s="127" t="s">
        <v>651</v>
      </c>
      <c r="C28" s="127" t="s">
        <v>652</v>
      </c>
      <c r="D28" s="127" t="s">
        <v>653</v>
      </c>
      <c r="E28" s="127" t="s">
        <v>1</v>
      </c>
      <c r="F28" s="127" t="s">
        <v>654</v>
      </c>
      <c r="G28" s="127" t="s">
        <v>1019</v>
      </c>
      <c r="H28" s="127" t="s">
        <v>294</v>
      </c>
      <c r="I28" s="127" t="s">
        <v>655</v>
      </c>
      <c r="J28" s="127" t="s">
        <v>289</v>
      </c>
      <c r="K28" s="127" t="s">
        <v>656</v>
      </c>
    </row>
    <row r="29" spans="1:11" x14ac:dyDescent="0.25">
      <c r="A29" s="127">
        <v>44</v>
      </c>
      <c r="B29" s="127" t="s">
        <v>845</v>
      </c>
      <c r="C29" s="127" t="s">
        <v>846</v>
      </c>
      <c r="D29" s="127" t="s">
        <v>27</v>
      </c>
      <c r="E29" s="127" t="s">
        <v>28</v>
      </c>
      <c r="F29" s="127" t="s">
        <v>847</v>
      </c>
      <c r="G29" s="127" t="s">
        <v>1019</v>
      </c>
      <c r="H29" s="127" t="s">
        <v>294</v>
      </c>
      <c r="I29" s="127" t="s">
        <v>848</v>
      </c>
      <c r="J29" s="127" t="s">
        <v>289</v>
      </c>
      <c r="K29" s="127" t="s">
        <v>849</v>
      </c>
    </row>
    <row r="30" spans="1:11" x14ac:dyDescent="0.25">
      <c r="A30" s="127">
        <v>48</v>
      </c>
      <c r="B30" s="127" t="s">
        <v>425</v>
      </c>
      <c r="C30" s="127" t="s">
        <v>426</v>
      </c>
      <c r="D30" s="127" t="s">
        <v>427</v>
      </c>
      <c r="E30" s="127" t="s">
        <v>28</v>
      </c>
      <c r="F30" s="127" t="s">
        <v>428</v>
      </c>
      <c r="G30" s="127" t="s">
        <v>1019</v>
      </c>
      <c r="H30" s="127" t="s">
        <v>287</v>
      </c>
      <c r="I30" s="127" t="s">
        <v>429</v>
      </c>
      <c r="J30" s="127" t="s">
        <v>289</v>
      </c>
      <c r="K30" s="127" t="s">
        <v>659</v>
      </c>
    </row>
    <row r="31" spans="1:11" x14ac:dyDescent="0.25">
      <c r="A31" s="127">
        <v>57</v>
      </c>
      <c r="B31" s="127" t="s">
        <v>317</v>
      </c>
      <c r="C31" s="127" t="s">
        <v>279</v>
      </c>
      <c r="D31" s="127" t="s">
        <v>318</v>
      </c>
      <c r="E31" s="127" t="s">
        <v>28</v>
      </c>
      <c r="F31" s="127" t="s">
        <v>319</v>
      </c>
      <c r="G31" s="127" t="s">
        <v>1019</v>
      </c>
      <c r="H31" s="127" t="s">
        <v>287</v>
      </c>
      <c r="I31" s="127" t="s">
        <v>320</v>
      </c>
      <c r="J31" s="127" t="s">
        <v>289</v>
      </c>
      <c r="K31" s="127" t="s">
        <v>758</v>
      </c>
    </row>
    <row r="32" spans="1:11" x14ac:dyDescent="0.25">
      <c r="A32" s="127">
        <v>65</v>
      </c>
      <c r="B32" s="127" t="s">
        <v>403</v>
      </c>
      <c r="C32" s="127" t="s">
        <v>60</v>
      </c>
      <c r="D32" s="127" t="s">
        <v>27</v>
      </c>
      <c r="E32" s="127" t="s">
        <v>28</v>
      </c>
      <c r="F32" s="127" t="s">
        <v>404</v>
      </c>
      <c r="G32" s="127" t="s">
        <v>1019</v>
      </c>
      <c r="H32" s="127" t="s">
        <v>287</v>
      </c>
      <c r="I32" s="127" t="s">
        <v>405</v>
      </c>
      <c r="J32" s="127" t="s">
        <v>289</v>
      </c>
      <c r="K32" s="127" t="s">
        <v>701</v>
      </c>
    </row>
    <row r="33" spans="1:11" x14ac:dyDescent="0.25">
      <c r="A33" s="127">
        <v>52</v>
      </c>
      <c r="B33" s="127" t="s">
        <v>566</v>
      </c>
      <c r="C33" s="127" t="s">
        <v>556</v>
      </c>
      <c r="D33" s="127" t="s">
        <v>0</v>
      </c>
      <c r="E33" s="127" t="s">
        <v>1</v>
      </c>
      <c r="F33" s="127" t="s">
        <v>557</v>
      </c>
      <c r="G33" s="127" t="s">
        <v>1019</v>
      </c>
      <c r="H33" s="127" t="s">
        <v>287</v>
      </c>
      <c r="I33" s="127" t="s">
        <v>558</v>
      </c>
      <c r="J33" s="127" t="s">
        <v>289</v>
      </c>
      <c r="K33" s="127" t="s">
        <v>673</v>
      </c>
    </row>
    <row r="34" spans="1:11" x14ac:dyDescent="0.25">
      <c r="A34" s="127">
        <v>50</v>
      </c>
      <c r="B34" s="127"/>
      <c r="C34" s="127"/>
      <c r="D34" s="127"/>
      <c r="E34" s="127"/>
      <c r="F34" s="127" t="s">
        <v>572</v>
      </c>
      <c r="G34" s="127" t="s">
        <v>1019</v>
      </c>
      <c r="H34" s="127" t="s">
        <v>287</v>
      </c>
      <c r="I34" s="127" t="s">
        <v>573</v>
      </c>
      <c r="J34" s="127" t="s">
        <v>289</v>
      </c>
      <c r="K34" s="127" t="s">
        <v>665</v>
      </c>
    </row>
    <row r="35" spans="1:11" x14ac:dyDescent="0.25">
      <c r="A35" s="127">
        <v>40</v>
      </c>
      <c r="B35" s="127" t="s">
        <v>322</v>
      </c>
      <c r="C35" s="127" t="s">
        <v>323</v>
      </c>
      <c r="D35" s="127" t="s">
        <v>66</v>
      </c>
      <c r="E35" s="127" t="s">
        <v>1</v>
      </c>
      <c r="F35" s="127" t="s">
        <v>324</v>
      </c>
      <c r="G35" s="127" t="s">
        <v>1019</v>
      </c>
      <c r="H35" s="127" t="s">
        <v>287</v>
      </c>
      <c r="I35" s="127" t="s">
        <v>325</v>
      </c>
      <c r="J35" s="127" t="s">
        <v>289</v>
      </c>
      <c r="K35" s="127" t="s">
        <v>956</v>
      </c>
    </row>
    <row r="36" spans="1:11" x14ac:dyDescent="0.25">
      <c r="A36" s="127">
        <v>37</v>
      </c>
      <c r="B36" s="127" t="s">
        <v>982</v>
      </c>
      <c r="C36" s="127" t="s">
        <v>292</v>
      </c>
      <c r="D36" s="127" t="s">
        <v>462</v>
      </c>
      <c r="E36" s="127" t="s">
        <v>1</v>
      </c>
      <c r="F36" s="127" t="s">
        <v>422</v>
      </c>
      <c r="G36" s="127" t="s">
        <v>1019</v>
      </c>
      <c r="H36" s="127" t="s">
        <v>3</v>
      </c>
      <c r="I36" s="127" t="s">
        <v>423</v>
      </c>
      <c r="J36" s="127" t="s">
        <v>2</v>
      </c>
      <c r="K36" s="127" t="s">
        <v>983</v>
      </c>
    </row>
    <row r="37" spans="1:11" x14ac:dyDescent="0.25">
      <c r="A37" s="127">
        <v>43</v>
      </c>
      <c r="B37" s="127" t="s">
        <v>361</v>
      </c>
      <c r="C37" s="127" t="s">
        <v>362</v>
      </c>
      <c r="D37" s="127" t="s">
        <v>0</v>
      </c>
      <c r="E37" s="127" t="s">
        <v>1</v>
      </c>
      <c r="F37" s="127" t="s">
        <v>886</v>
      </c>
      <c r="G37" s="127" t="s">
        <v>1019</v>
      </c>
      <c r="H37" s="127" t="s">
        <v>3</v>
      </c>
      <c r="I37" s="127" t="s">
        <v>861</v>
      </c>
      <c r="J37" s="127" t="s">
        <v>516</v>
      </c>
      <c r="K37" s="127" t="s">
        <v>896</v>
      </c>
    </row>
    <row r="38" spans="1:11" x14ac:dyDescent="0.25">
      <c r="A38" s="127">
        <v>63</v>
      </c>
      <c r="B38" s="127" t="s">
        <v>137</v>
      </c>
      <c r="C38" s="127" t="s">
        <v>138</v>
      </c>
      <c r="D38" s="127" t="s">
        <v>0</v>
      </c>
      <c r="E38" s="127" t="s">
        <v>1</v>
      </c>
      <c r="F38" s="127" t="s">
        <v>139</v>
      </c>
      <c r="G38" s="127" t="s">
        <v>1019</v>
      </c>
      <c r="H38" s="127" t="s">
        <v>3</v>
      </c>
      <c r="I38" s="127" t="s">
        <v>140</v>
      </c>
      <c r="J38" s="127" t="s">
        <v>53</v>
      </c>
      <c r="K38" s="127" t="s">
        <v>699</v>
      </c>
    </row>
    <row r="39" spans="1:11" x14ac:dyDescent="0.25">
      <c r="A39" s="127">
        <v>86</v>
      </c>
      <c r="B39" s="127" t="s">
        <v>224</v>
      </c>
      <c r="C39" s="127" t="s">
        <v>225</v>
      </c>
      <c r="D39" s="127" t="s">
        <v>0</v>
      </c>
      <c r="E39" s="127" t="s">
        <v>1</v>
      </c>
      <c r="F39" s="127" t="s">
        <v>226</v>
      </c>
      <c r="G39" s="127" t="s">
        <v>1019</v>
      </c>
      <c r="H39" s="127" t="s">
        <v>3</v>
      </c>
      <c r="I39" s="127" t="s">
        <v>227</v>
      </c>
      <c r="J39" s="127" t="s">
        <v>53</v>
      </c>
      <c r="K39" s="127" t="s">
        <v>748</v>
      </c>
    </row>
    <row r="40" spans="1:11" x14ac:dyDescent="0.25">
      <c r="A40" s="127">
        <v>33</v>
      </c>
      <c r="B40" s="127" t="s">
        <v>273</v>
      </c>
      <c r="C40" s="127" t="s">
        <v>274</v>
      </c>
      <c r="D40" s="127" t="s">
        <v>0</v>
      </c>
      <c r="E40" s="127" t="s">
        <v>1</v>
      </c>
      <c r="F40" s="127" t="s">
        <v>275</v>
      </c>
      <c r="G40" s="127" t="s">
        <v>1019</v>
      </c>
      <c r="H40" s="127" t="s">
        <v>3</v>
      </c>
      <c r="I40" s="127" t="s">
        <v>276</v>
      </c>
      <c r="J40" s="127" t="s">
        <v>53</v>
      </c>
      <c r="K40" s="127" t="s">
        <v>1069</v>
      </c>
    </row>
    <row r="41" spans="1:11" x14ac:dyDescent="0.25">
      <c r="A41" s="127">
        <v>39</v>
      </c>
      <c r="B41" s="127" t="s">
        <v>242</v>
      </c>
      <c r="C41" s="127" t="s">
        <v>243</v>
      </c>
      <c r="D41" s="127" t="s">
        <v>957</v>
      </c>
      <c r="E41" s="127" t="s">
        <v>43</v>
      </c>
      <c r="F41" s="127" t="s">
        <v>244</v>
      </c>
      <c r="G41" s="127" t="s">
        <v>1019</v>
      </c>
      <c r="H41" s="127" t="s">
        <v>3</v>
      </c>
      <c r="I41" s="127" t="s">
        <v>245</v>
      </c>
      <c r="J41" s="127" t="s">
        <v>125</v>
      </c>
      <c r="K41" s="127" t="s">
        <v>958</v>
      </c>
    </row>
    <row r="42" spans="1:11" x14ac:dyDescent="0.25">
      <c r="A42" s="127">
        <v>9</v>
      </c>
      <c r="B42" s="127" t="s">
        <v>117</v>
      </c>
      <c r="C42" s="127" t="s">
        <v>1210</v>
      </c>
      <c r="D42" s="127" t="s">
        <v>648</v>
      </c>
      <c r="E42" s="127" t="s">
        <v>1</v>
      </c>
      <c r="F42" s="127" t="s">
        <v>1211</v>
      </c>
      <c r="G42" s="127" t="s">
        <v>1019</v>
      </c>
      <c r="H42" s="127" t="s">
        <v>3</v>
      </c>
      <c r="I42" s="127" t="s">
        <v>1212</v>
      </c>
      <c r="J42" s="127" t="s">
        <v>53</v>
      </c>
      <c r="K42" s="127" t="s">
        <v>1213</v>
      </c>
    </row>
    <row r="43" spans="1:11" x14ac:dyDescent="0.25">
      <c r="A43" s="127">
        <v>60</v>
      </c>
      <c r="B43" s="127" t="s">
        <v>238</v>
      </c>
      <c r="C43" s="127" t="s">
        <v>239</v>
      </c>
      <c r="D43" s="127" t="s">
        <v>0</v>
      </c>
      <c r="E43" s="127" t="s">
        <v>1</v>
      </c>
      <c r="F43" s="127" t="s">
        <v>240</v>
      </c>
      <c r="G43" s="127" t="s">
        <v>1019</v>
      </c>
      <c r="H43" s="127" t="s">
        <v>3</v>
      </c>
      <c r="I43" s="127" t="s">
        <v>241</v>
      </c>
      <c r="J43" s="127" t="s">
        <v>53</v>
      </c>
      <c r="K43" s="127" t="s">
        <v>691</v>
      </c>
    </row>
    <row r="44" spans="1:11" x14ac:dyDescent="0.25">
      <c r="A44" s="127">
        <v>31</v>
      </c>
      <c r="B44" s="127" t="s">
        <v>262</v>
      </c>
      <c r="C44" s="127" t="s">
        <v>263</v>
      </c>
      <c r="D44" s="127" t="s">
        <v>264</v>
      </c>
      <c r="E44" s="127" t="s">
        <v>1</v>
      </c>
      <c r="F44" s="127" t="s">
        <v>265</v>
      </c>
      <c r="G44" s="127" t="s">
        <v>1019</v>
      </c>
      <c r="H44" s="127" t="s">
        <v>3</v>
      </c>
      <c r="I44" s="127" t="s">
        <v>266</v>
      </c>
      <c r="J44" s="127" t="s">
        <v>53</v>
      </c>
      <c r="K44" s="127" t="s">
        <v>1057</v>
      </c>
    </row>
    <row r="45" spans="1:11" x14ac:dyDescent="0.25">
      <c r="A45" s="127">
        <v>75</v>
      </c>
      <c r="B45" s="127" t="s">
        <v>120</v>
      </c>
      <c r="C45" s="127" t="s">
        <v>121</v>
      </c>
      <c r="D45" s="127" t="s">
        <v>122</v>
      </c>
      <c r="E45" s="127" t="s">
        <v>43</v>
      </c>
      <c r="F45" s="127" t="s">
        <v>123</v>
      </c>
      <c r="G45" s="127" t="s">
        <v>1019</v>
      </c>
      <c r="H45" s="127" t="s">
        <v>3</v>
      </c>
      <c r="I45" s="127" t="s">
        <v>124</v>
      </c>
      <c r="J45" s="127" t="s">
        <v>125</v>
      </c>
      <c r="K45" s="127" t="s">
        <v>728</v>
      </c>
    </row>
    <row r="46" spans="1:11" x14ac:dyDescent="0.25">
      <c r="A46" s="127">
        <v>90</v>
      </c>
      <c r="B46" s="127" t="s">
        <v>278</v>
      </c>
      <c r="C46" s="127" t="s">
        <v>279</v>
      </c>
      <c r="D46" s="127" t="s">
        <v>66</v>
      </c>
      <c r="E46" s="127" t="s">
        <v>1</v>
      </c>
      <c r="F46" s="127" t="s">
        <v>280</v>
      </c>
      <c r="G46" s="127" t="s">
        <v>1019</v>
      </c>
      <c r="H46" s="127" t="s">
        <v>3</v>
      </c>
      <c r="I46" s="127" t="s">
        <v>281</v>
      </c>
      <c r="J46" s="127" t="s">
        <v>53</v>
      </c>
      <c r="K46" s="127" t="s">
        <v>756</v>
      </c>
    </row>
    <row r="47" spans="1:11" x14ac:dyDescent="0.25">
      <c r="A47" s="127">
        <v>87</v>
      </c>
      <c r="B47" s="127" t="s">
        <v>54</v>
      </c>
      <c r="C47" s="127" t="s">
        <v>55</v>
      </c>
      <c r="D47" s="127" t="s">
        <v>0</v>
      </c>
      <c r="E47" s="127" t="s">
        <v>1</v>
      </c>
      <c r="F47" s="127" t="s">
        <v>229</v>
      </c>
      <c r="G47" s="127" t="s">
        <v>1019</v>
      </c>
      <c r="H47" s="127" t="s">
        <v>3</v>
      </c>
      <c r="I47" s="127" t="s">
        <v>230</v>
      </c>
      <c r="J47" s="127" t="s">
        <v>53</v>
      </c>
      <c r="K47" s="127" t="s">
        <v>749</v>
      </c>
    </row>
    <row r="48" spans="1:11" x14ac:dyDescent="0.25">
      <c r="A48" s="127">
        <v>89</v>
      </c>
      <c r="B48" s="127" t="s">
        <v>268</v>
      </c>
      <c r="C48" s="127" t="s">
        <v>269</v>
      </c>
      <c r="D48" s="127" t="s">
        <v>66</v>
      </c>
      <c r="E48" s="127" t="s">
        <v>1</v>
      </c>
      <c r="F48" s="127" t="s">
        <v>270</v>
      </c>
      <c r="G48" s="127" t="s">
        <v>1019</v>
      </c>
      <c r="H48" s="127" t="s">
        <v>3</v>
      </c>
      <c r="I48" s="127" t="s">
        <v>271</v>
      </c>
      <c r="J48" s="127" t="s">
        <v>53</v>
      </c>
      <c r="K48" s="127" t="s">
        <v>754</v>
      </c>
    </row>
    <row r="49" spans="1:11" x14ac:dyDescent="0.25">
      <c r="A49" s="127">
        <v>12</v>
      </c>
      <c r="B49" s="127" t="s">
        <v>116</v>
      </c>
      <c r="C49" s="127" t="s">
        <v>117</v>
      </c>
      <c r="D49" s="127" t="s">
        <v>648</v>
      </c>
      <c r="E49" s="127" t="s">
        <v>1</v>
      </c>
      <c r="F49" s="127" t="s">
        <v>118</v>
      </c>
      <c r="G49" s="127" t="s">
        <v>1019</v>
      </c>
      <c r="H49" s="127" t="s">
        <v>3</v>
      </c>
      <c r="I49" s="127" t="s">
        <v>119</v>
      </c>
      <c r="J49" s="127" t="s">
        <v>53</v>
      </c>
      <c r="K49" s="127" t="s">
        <v>1167</v>
      </c>
    </row>
    <row r="50" spans="1:11" x14ac:dyDescent="0.25">
      <c r="A50" s="127">
        <v>74</v>
      </c>
      <c r="B50" s="127" t="s">
        <v>110</v>
      </c>
      <c r="C50" s="127" t="s">
        <v>111</v>
      </c>
      <c r="D50" s="127" t="s">
        <v>112</v>
      </c>
      <c r="E50" s="127" t="s">
        <v>43</v>
      </c>
      <c r="F50" s="127" t="s">
        <v>113</v>
      </c>
      <c r="G50" s="127" t="s">
        <v>1019</v>
      </c>
      <c r="H50" s="127" t="s">
        <v>3</v>
      </c>
      <c r="I50" s="127" t="s">
        <v>114</v>
      </c>
      <c r="J50" s="127" t="s">
        <v>53</v>
      </c>
      <c r="K50" s="127" t="s">
        <v>727</v>
      </c>
    </row>
    <row r="51" spans="1:11" x14ac:dyDescent="0.25">
      <c r="A51" s="127">
        <v>28</v>
      </c>
      <c r="B51" s="127" t="s">
        <v>50</v>
      </c>
      <c r="C51" s="127" t="s">
        <v>51</v>
      </c>
      <c r="D51" s="127" t="s">
        <v>52</v>
      </c>
      <c r="E51" s="127" t="s">
        <v>43</v>
      </c>
      <c r="F51" s="127" t="s">
        <v>246</v>
      </c>
      <c r="G51" s="127" t="s">
        <v>1019</v>
      </c>
      <c r="H51" s="127" t="s">
        <v>3</v>
      </c>
      <c r="I51" s="127" t="s">
        <v>247</v>
      </c>
      <c r="J51" s="127" t="s">
        <v>125</v>
      </c>
      <c r="K51" s="127" t="s">
        <v>1127</v>
      </c>
    </row>
    <row r="52" spans="1:11" x14ac:dyDescent="0.25">
      <c r="A52" s="127">
        <v>85</v>
      </c>
      <c r="B52" s="127" t="s">
        <v>206</v>
      </c>
      <c r="C52" s="127" t="s">
        <v>207</v>
      </c>
      <c r="D52" s="127" t="s">
        <v>173</v>
      </c>
      <c r="E52" s="127" t="s">
        <v>43</v>
      </c>
      <c r="F52" s="127" t="s">
        <v>208</v>
      </c>
      <c r="G52" s="127" t="s">
        <v>1019</v>
      </c>
      <c r="H52" s="127" t="s">
        <v>3</v>
      </c>
      <c r="I52" s="127" t="s">
        <v>209</v>
      </c>
      <c r="J52" s="127" t="s">
        <v>53</v>
      </c>
      <c r="K52" s="127" t="s">
        <v>745</v>
      </c>
    </row>
    <row r="53" spans="1:11" x14ac:dyDescent="0.25">
      <c r="A53" s="127">
        <v>35</v>
      </c>
      <c r="B53" s="127" t="s">
        <v>145</v>
      </c>
      <c r="C53" s="127" t="s">
        <v>97</v>
      </c>
      <c r="D53" s="127" t="s">
        <v>1046</v>
      </c>
      <c r="E53" s="127" t="s">
        <v>1</v>
      </c>
      <c r="F53" s="127" t="s">
        <v>147</v>
      </c>
      <c r="G53" s="127" t="s">
        <v>1019</v>
      </c>
      <c r="H53" s="127" t="s">
        <v>3</v>
      </c>
      <c r="I53" s="127" t="s">
        <v>148</v>
      </c>
      <c r="J53" s="127" t="s">
        <v>53</v>
      </c>
      <c r="K53" s="127" t="s">
        <v>1047</v>
      </c>
    </row>
    <row r="54" spans="1:11" x14ac:dyDescent="0.25">
      <c r="A54" s="127">
        <v>34</v>
      </c>
      <c r="B54" s="127" t="s">
        <v>102</v>
      </c>
      <c r="C54" s="127" t="s">
        <v>141</v>
      </c>
      <c r="D54" s="127" t="s">
        <v>42</v>
      </c>
      <c r="E54" s="127" t="s">
        <v>43</v>
      </c>
      <c r="F54" s="127" t="s">
        <v>142</v>
      </c>
      <c r="G54" s="127" t="s">
        <v>1019</v>
      </c>
      <c r="H54" s="127" t="s">
        <v>3</v>
      </c>
      <c r="I54" s="127" t="s">
        <v>143</v>
      </c>
      <c r="J54" s="127" t="s">
        <v>53</v>
      </c>
      <c r="K54" s="127" t="s">
        <v>1070</v>
      </c>
    </row>
    <row r="55" spans="1:11" x14ac:dyDescent="0.25">
      <c r="A55" s="127">
        <v>51</v>
      </c>
      <c r="B55" s="127" t="s">
        <v>590</v>
      </c>
      <c r="C55" s="127" t="s">
        <v>591</v>
      </c>
      <c r="D55" s="127" t="s">
        <v>592</v>
      </c>
      <c r="E55" s="127" t="s">
        <v>43</v>
      </c>
      <c r="F55" s="127" t="s">
        <v>593</v>
      </c>
      <c r="G55" s="127" t="s">
        <v>1131</v>
      </c>
      <c r="H55" s="127" t="s">
        <v>30</v>
      </c>
      <c r="I55" s="127" t="s">
        <v>594</v>
      </c>
      <c r="J55" s="127" t="s">
        <v>32</v>
      </c>
      <c r="K55" s="127" t="s">
        <v>669</v>
      </c>
    </row>
    <row r="56" spans="1:11" x14ac:dyDescent="0.25">
      <c r="A56" s="127">
        <v>29</v>
      </c>
      <c r="B56" s="127" t="s">
        <v>1072</v>
      </c>
      <c r="C56" s="127" t="s">
        <v>1073</v>
      </c>
      <c r="D56" s="127" t="s">
        <v>122</v>
      </c>
      <c r="E56" s="127" t="s">
        <v>43</v>
      </c>
      <c r="F56" s="127" t="s">
        <v>221</v>
      </c>
      <c r="G56" s="127" t="s">
        <v>1131</v>
      </c>
      <c r="H56" s="127" t="s">
        <v>3</v>
      </c>
      <c r="I56" s="127" t="s">
        <v>222</v>
      </c>
      <c r="J56" s="127" t="s">
        <v>53</v>
      </c>
      <c r="K56" s="127" t="s">
        <v>1074</v>
      </c>
    </row>
    <row r="57" spans="1:11" x14ac:dyDescent="0.25">
      <c r="A57" s="127">
        <v>81</v>
      </c>
      <c r="B57" s="127" t="s">
        <v>174</v>
      </c>
      <c r="C57" s="127" t="s">
        <v>175</v>
      </c>
      <c r="D57" s="127" t="s">
        <v>0</v>
      </c>
      <c r="E57" s="127" t="s">
        <v>1</v>
      </c>
      <c r="F57" s="127" t="s">
        <v>472</v>
      </c>
      <c r="G57" s="127" t="s">
        <v>1050</v>
      </c>
      <c r="H57" s="127" t="s">
        <v>473</v>
      </c>
      <c r="I57" s="127" t="s">
        <v>474</v>
      </c>
      <c r="J57" s="127" t="s">
        <v>475</v>
      </c>
      <c r="K57" s="127" t="s">
        <v>737</v>
      </c>
    </row>
    <row r="58" spans="1:11" x14ac:dyDescent="0.25">
      <c r="A58" s="127">
        <v>84</v>
      </c>
      <c r="B58" s="127" t="s">
        <v>54</v>
      </c>
      <c r="C58" s="127" t="s">
        <v>55</v>
      </c>
      <c r="D58" s="127" t="s">
        <v>0</v>
      </c>
      <c r="E58" s="127" t="s">
        <v>1</v>
      </c>
      <c r="F58" s="127" t="s">
        <v>480</v>
      </c>
      <c r="G58" s="127" t="s">
        <v>1050</v>
      </c>
      <c r="H58" s="127" t="s">
        <v>473</v>
      </c>
      <c r="I58" s="127" t="s">
        <v>481</v>
      </c>
      <c r="J58" s="127" t="s">
        <v>475</v>
      </c>
      <c r="K58" s="127" t="s">
        <v>744</v>
      </c>
    </row>
    <row r="59" spans="1:11" s="57" customFormat="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7">
        <v>19</v>
      </c>
      <c r="B60" s="127" t="s">
        <v>1146</v>
      </c>
      <c r="C60" s="127" t="s">
        <v>1147</v>
      </c>
      <c r="D60" s="127" t="s">
        <v>1142</v>
      </c>
      <c r="E60" s="127" t="s">
        <v>1</v>
      </c>
      <c r="F60" s="127" t="s">
        <v>1148</v>
      </c>
      <c r="G60" s="127" t="s">
        <v>1136</v>
      </c>
      <c r="H60" s="127" t="s">
        <v>1013</v>
      </c>
      <c r="I60" s="127" t="s">
        <v>1149</v>
      </c>
      <c r="J60" s="127" t="s">
        <v>960</v>
      </c>
      <c r="K60" s="127" t="s">
        <v>1150</v>
      </c>
    </row>
    <row r="61" spans="1:11" x14ac:dyDescent="0.25">
      <c r="A61" s="127">
        <v>22</v>
      </c>
      <c r="B61" s="127" t="s">
        <v>50</v>
      </c>
      <c r="C61" s="127" t="s">
        <v>51</v>
      </c>
      <c r="D61" s="127" t="s">
        <v>52</v>
      </c>
      <c r="E61" s="127" t="s">
        <v>43</v>
      </c>
      <c r="F61" s="127" t="s">
        <v>1085</v>
      </c>
      <c r="G61" s="127" t="s">
        <v>1136</v>
      </c>
      <c r="H61" s="127" t="s">
        <v>1013</v>
      </c>
      <c r="I61" s="127" t="s">
        <v>1086</v>
      </c>
      <c r="J61" s="127" t="s">
        <v>960</v>
      </c>
      <c r="K61" s="127" t="s">
        <v>1087</v>
      </c>
    </row>
    <row r="62" spans="1:11" x14ac:dyDescent="0.25">
      <c r="A62" s="127">
        <v>20</v>
      </c>
      <c r="B62" s="127" t="s">
        <v>1151</v>
      </c>
      <c r="C62" s="127" t="s">
        <v>1152</v>
      </c>
      <c r="D62" s="127" t="s">
        <v>1153</v>
      </c>
      <c r="E62" s="127" t="s">
        <v>48</v>
      </c>
      <c r="F62" s="127" t="s">
        <v>1154</v>
      </c>
      <c r="G62" s="127" t="s">
        <v>1136</v>
      </c>
      <c r="H62" s="127" t="s">
        <v>1013</v>
      </c>
      <c r="I62" s="127" t="s">
        <v>1155</v>
      </c>
      <c r="J62" s="127" t="s">
        <v>960</v>
      </c>
      <c r="K62" s="127" t="s">
        <v>1156</v>
      </c>
    </row>
    <row r="63" spans="1:11" x14ac:dyDescent="0.25">
      <c r="A63" s="127">
        <v>25</v>
      </c>
      <c r="B63" s="127" t="s">
        <v>1110</v>
      </c>
      <c r="C63" s="127" t="s">
        <v>408</v>
      </c>
      <c r="D63" s="127" t="s">
        <v>1111</v>
      </c>
      <c r="E63" s="127" t="s">
        <v>912</v>
      </c>
      <c r="F63" s="127" t="s">
        <v>1112</v>
      </c>
      <c r="G63" s="127" t="s">
        <v>1136</v>
      </c>
      <c r="H63" s="127" t="s">
        <v>1013</v>
      </c>
      <c r="I63" s="127" t="s">
        <v>1113</v>
      </c>
      <c r="J63" s="127" t="s">
        <v>960</v>
      </c>
      <c r="K63" s="127" t="s">
        <v>1114</v>
      </c>
    </row>
    <row r="64" spans="1:11" x14ac:dyDescent="0.25">
      <c r="A64" s="127">
        <v>16</v>
      </c>
      <c r="B64" s="127" t="s">
        <v>1181</v>
      </c>
      <c r="C64" s="127" t="s">
        <v>1182</v>
      </c>
      <c r="D64" s="127" t="s">
        <v>1183</v>
      </c>
      <c r="E64" s="127" t="s">
        <v>48</v>
      </c>
      <c r="F64" s="127" t="s">
        <v>1184</v>
      </c>
      <c r="G64" s="127" t="s">
        <v>1136</v>
      </c>
      <c r="H64" s="127" t="s">
        <v>1013</v>
      </c>
      <c r="I64" s="127" t="s">
        <v>1185</v>
      </c>
      <c r="J64" s="127" t="s">
        <v>960</v>
      </c>
      <c r="K64" s="127" t="s">
        <v>1186</v>
      </c>
    </row>
    <row r="65" spans="1:11" x14ac:dyDescent="0.25">
      <c r="A65" s="127">
        <v>17</v>
      </c>
      <c r="B65" s="127" t="s">
        <v>1187</v>
      </c>
      <c r="C65" s="127" t="s">
        <v>1188</v>
      </c>
      <c r="D65" s="127" t="s">
        <v>1189</v>
      </c>
      <c r="E65" s="127" t="s">
        <v>43</v>
      </c>
      <c r="F65" s="127" t="s">
        <v>1190</v>
      </c>
      <c r="G65" s="127" t="s">
        <v>1136</v>
      </c>
      <c r="H65" s="127" t="s">
        <v>1013</v>
      </c>
      <c r="I65" s="127" t="s">
        <v>1191</v>
      </c>
      <c r="J65" s="127" t="s">
        <v>960</v>
      </c>
      <c r="K65" s="127" t="s">
        <v>1192</v>
      </c>
    </row>
    <row r="66" spans="1:11" x14ac:dyDescent="0.25">
      <c r="A66" s="127">
        <v>18</v>
      </c>
      <c r="B66" s="127" t="s">
        <v>64</v>
      </c>
      <c r="C66" s="127" t="s">
        <v>65</v>
      </c>
      <c r="D66" s="127" t="s">
        <v>66</v>
      </c>
      <c r="E66" s="127" t="s">
        <v>1</v>
      </c>
      <c r="F66" s="127" t="s">
        <v>1133</v>
      </c>
      <c r="G66" s="127" t="s">
        <v>1136</v>
      </c>
      <c r="H66" s="127" t="s">
        <v>1013</v>
      </c>
      <c r="I66" s="127" t="s">
        <v>1134</v>
      </c>
      <c r="J66" s="127" t="s">
        <v>960</v>
      </c>
      <c r="K66" s="127" t="s">
        <v>1135</v>
      </c>
    </row>
    <row r="67" spans="1:11" x14ac:dyDescent="0.25">
      <c r="A67" s="127">
        <v>23</v>
      </c>
      <c r="B67" s="127" t="s">
        <v>1094</v>
      </c>
      <c r="C67" s="127" t="s">
        <v>1095</v>
      </c>
      <c r="D67" s="127" t="s">
        <v>173</v>
      </c>
      <c r="E67" s="127" t="s">
        <v>43</v>
      </c>
      <c r="F67" s="127" t="s">
        <v>1096</v>
      </c>
      <c r="G67" s="127" t="s">
        <v>1136</v>
      </c>
      <c r="H67" s="127" t="s">
        <v>1013</v>
      </c>
      <c r="I67" s="127" t="s">
        <v>1097</v>
      </c>
      <c r="J67" s="127" t="s">
        <v>960</v>
      </c>
      <c r="K67" s="127" t="s">
        <v>1098</v>
      </c>
    </row>
    <row r="68" spans="1:11" x14ac:dyDescent="0.25">
      <c r="A68" s="127">
        <v>15</v>
      </c>
      <c r="B68" s="127" t="s">
        <v>1176</v>
      </c>
      <c r="C68" s="127" t="s">
        <v>1177</v>
      </c>
      <c r="D68" s="127" t="s">
        <v>173</v>
      </c>
      <c r="E68" s="127" t="s">
        <v>43</v>
      </c>
      <c r="F68" s="127" t="s">
        <v>1178</v>
      </c>
      <c r="G68" s="127" t="s">
        <v>1136</v>
      </c>
      <c r="H68" s="127" t="s">
        <v>1013</v>
      </c>
      <c r="I68" s="127" t="s">
        <v>1179</v>
      </c>
      <c r="J68" s="127" t="s">
        <v>960</v>
      </c>
      <c r="K68" s="127" t="s">
        <v>1180</v>
      </c>
    </row>
    <row r="69" spans="1:11" x14ac:dyDescent="0.25">
      <c r="A69" s="127">
        <v>27</v>
      </c>
      <c r="B69" s="127" t="s">
        <v>803</v>
      </c>
      <c r="C69" s="127" t="s">
        <v>804</v>
      </c>
      <c r="D69" s="127" t="s">
        <v>17</v>
      </c>
      <c r="E69" s="127" t="s">
        <v>7</v>
      </c>
      <c r="F69" s="127" t="s">
        <v>1121</v>
      </c>
      <c r="G69" s="127" t="s">
        <v>1136</v>
      </c>
      <c r="H69" s="127" t="s">
        <v>1013</v>
      </c>
      <c r="I69" s="127" t="s">
        <v>1122</v>
      </c>
      <c r="J69" s="127" t="s">
        <v>960</v>
      </c>
      <c r="K69" s="127" t="s">
        <v>1123</v>
      </c>
    </row>
    <row r="70" spans="1:11" x14ac:dyDescent="0.25">
      <c r="A70" s="127">
        <v>26</v>
      </c>
      <c r="B70" s="127" t="s">
        <v>1115</v>
      </c>
      <c r="C70" s="127" t="s">
        <v>1116</v>
      </c>
      <c r="D70" s="127" t="s">
        <v>1117</v>
      </c>
      <c r="E70" s="127" t="s">
        <v>1</v>
      </c>
      <c r="F70" s="127" t="s">
        <v>1118</v>
      </c>
      <c r="G70" s="127" t="s">
        <v>1136</v>
      </c>
      <c r="H70" s="127" t="s">
        <v>1013</v>
      </c>
      <c r="I70" s="127" t="s">
        <v>1119</v>
      </c>
      <c r="J70" s="127" t="s">
        <v>960</v>
      </c>
      <c r="K70" s="127" t="s">
        <v>1120</v>
      </c>
    </row>
    <row r="71" spans="1:11" x14ac:dyDescent="0.25">
      <c r="A71" s="127">
        <v>14</v>
      </c>
      <c r="B71" s="127" t="s">
        <v>1171</v>
      </c>
      <c r="C71" s="127" t="s">
        <v>1172</v>
      </c>
      <c r="D71" s="127" t="s">
        <v>0</v>
      </c>
      <c r="E71" s="127" t="s">
        <v>1</v>
      </c>
      <c r="F71" s="127" t="s">
        <v>1173</v>
      </c>
      <c r="G71" s="127" t="s">
        <v>1136</v>
      </c>
      <c r="H71" s="127" t="s">
        <v>1013</v>
      </c>
      <c r="I71" s="127" t="s">
        <v>1174</v>
      </c>
      <c r="J71" s="127" t="s">
        <v>960</v>
      </c>
      <c r="K71" s="127" t="s">
        <v>1175</v>
      </c>
    </row>
    <row r="72" spans="1:11" x14ac:dyDescent="0.25">
      <c r="A72" s="127">
        <v>10</v>
      </c>
      <c r="B72" s="127" t="s">
        <v>262</v>
      </c>
      <c r="C72" s="127" t="s">
        <v>399</v>
      </c>
      <c r="D72" s="127" t="s">
        <v>0</v>
      </c>
      <c r="E72" s="127" t="s">
        <v>1</v>
      </c>
      <c r="F72" s="127" t="s">
        <v>1103</v>
      </c>
      <c r="G72" s="127" t="s">
        <v>1136</v>
      </c>
      <c r="H72" s="127" t="s">
        <v>1013</v>
      </c>
      <c r="I72" s="127" t="s">
        <v>1104</v>
      </c>
      <c r="J72" s="127" t="s">
        <v>960</v>
      </c>
      <c r="K72" s="127" t="s">
        <v>1206</v>
      </c>
    </row>
    <row r="73" spans="1:11" x14ac:dyDescent="0.25">
      <c r="A73" s="127">
        <v>13</v>
      </c>
      <c r="B73" s="127" t="s">
        <v>196</v>
      </c>
      <c r="C73" s="127" t="s">
        <v>104</v>
      </c>
      <c r="D73" s="127" t="s">
        <v>197</v>
      </c>
      <c r="E73" s="127" t="s">
        <v>198</v>
      </c>
      <c r="F73" s="127" t="s">
        <v>1168</v>
      </c>
      <c r="G73" s="127" t="s">
        <v>1136</v>
      </c>
      <c r="H73" s="127" t="s">
        <v>1013</v>
      </c>
      <c r="I73" s="127" t="s">
        <v>1169</v>
      </c>
      <c r="J73" s="127" t="s">
        <v>960</v>
      </c>
      <c r="K73" s="127" t="s">
        <v>1170</v>
      </c>
    </row>
    <row r="74" spans="1:11" x14ac:dyDescent="0.25">
      <c r="A74" s="127">
        <v>24</v>
      </c>
      <c r="B74" s="127" t="s">
        <v>196</v>
      </c>
      <c r="C74" s="127" t="s">
        <v>104</v>
      </c>
      <c r="D74" s="127" t="s">
        <v>197</v>
      </c>
      <c r="E74" s="127" t="s">
        <v>198</v>
      </c>
      <c r="F74" s="127" t="s">
        <v>1107</v>
      </c>
      <c r="G74" s="127" t="s">
        <v>1136</v>
      </c>
      <c r="H74" s="127" t="s">
        <v>1013</v>
      </c>
      <c r="I74" s="127" t="s">
        <v>1108</v>
      </c>
      <c r="J74" s="127" t="s">
        <v>960</v>
      </c>
      <c r="K74" s="127" t="s">
        <v>1109</v>
      </c>
    </row>
    <row r="75" spans="1:11" x14ac:dyDescent="0.25">
      <c r="A75" s="127">
        <v>58</v>
      </c>
      <c r="B75" s="127" t="s">
        <v>15</v>
      </c>
      <c r="C75" s="127" t="s">
        <v>16</v>
      </c>
      <c r="D75" s="127" t="s">
        <v>17</v>
      </c>
      <c r="E75" s="127" t="s">
        <v>7</v>
      </c>
      <c r="F75" s="127" t="s">
        <v>18</v>
      </c>
      <c r="G75" s="127" t="s">
        <v>1136</v>
      </c>
      <c r="H75" s="127" t="s">
        <v>5</v>
      </c>
      <c r="I75" s="127" t="s">
        <v>19</v>
      </c>
      <c r="J75" s="127" t="s">
        <v>6</v>
      </c>
      <c r="K75" s="127" t="s">
        <v>685</v>
      </c>
    </row>
    <row r="76" spans="1:11" x14ac:dyDescent="0.25">
      <c r="A76" s="127">
        <v>36</v>
      </c>
      <c r="B76" s="127" t="s">
        <v>803</v>
      </c>
      <c r="C76" s="127" t="s">
        <v>804</v>
      </c>
      <c r="D76" s="127" t="s">
        <v>17</v>
      </c>
      <c r="E76" s="127" t="s">
        <v>7</v>
      </c>
      <c r="F76" s="127" t="s">
        <v>805</v>
      </c>
      <c r="G76" s="127" t="s">
        <v>1136</v>
      </c>
      <c r="H76" s="127" t="s">
        <v>5</v>
      </c>
      <c r="I76" s="127" t="s">
        <v>806</v>
      </c>
      <c r="J76" s="127" t="s">
        <v>6</v>
      </c>
      <c r="K76" s="127" t="s">
        <v>996</v>
      </c>
    </row>
    <row r="77" spans="1:11" x14ac:dyDescent="0.25">
      <c r="A77" s="127">
        <v>73</v>
      </c>
      <c r="B77" s="127" t="s">
        <v>50</v>
      </c>
      <c r="C77" s="127" t="s">
        <v>51</v>
      </c>
      <c r="D77" s="127" t="s">
        <v>52</v>
      </c>
      <c r="E77" s="127" t="s">
        <v>43</v>
      </c>
      <c r="F77" s="127" t="s">
        <v>94</v>
      </c>
      <c r="G77" s="127" t="s">
        <v>1136</v>
      </c>
      <c r="H77" s="127" t="s">
        <v>5</v>
      </c>
      <c r="I77" s="127" t="s">
        <v>95</v>
      </c>
      <c r="J77" s="127" t="s">
        <v>6</v>
      </c>
      <c r="K77" s="127" t="s">
        <v>724</v>
      </c>
    </row>
    <row r="78" spans="1:11" x14ac:dyDescent="0.25">
      <c r="A78" s="127">
        <v>79</v>
      </c>
      <c r="B78" s="127" t="s">
        <v>101</v>
      </c>
      <c r="C78" s="127" t="s">
        <v>102</v>
      </c>
      <c r="D78" s="127" t="s">
        <v>103</v>
      </c>
      <c r="E78" s="127" t="s">
        <v>43</v>
      </c>
      <c r="F78" s="127" t="s">
        <v>169</v>
      </c>
      <c r="G78" s="127" t="s">
        <v>1136</v>
      </c>
      <c r="H78" s="127" t="s">
        <v>8</v>
      </c>
      <c r="I78" s="127" t="s">
        <v>170</v>
      </c>
      <c r="J78" s="127" t="s">
        <v>9</v>
      </c>
      <c r="K78" s="127" t="s">
        <v>735</v>
      </c>
    </row>
    <row r="79" spans="1:11" x14ac:dyDescent="0.25">
      <c r="A79" s="127">
        <v>82</v>
      </c>
      <c r="B79" s="127" t="s">
        <v>179</v>
      </c>
      <c r="C79" s="127" t="s">
        <v>180</v>
      </c>
      <c r="D79" s="127" t="s">
        <v>181</v>
      </c>
      <c r="E79" s="127" t="s">
        <v>43</v>
      </c>
      <c r="F79" s="127" t="s">
        <v>182</v>
      </c>
      <c r="G79" s="127" t="s">
        <v>1136</v>
      </c>
      <c r="H79" s="127" t="s">
        <v>8</v>
      </c>
      <c r="I79" s="127" t="s">
        <v>183</v>
      </c>
      <c r="J79" s="127" t="s">
        <v>9</v>
      </c>
      <c r="K79" s="127" t="s">
        <v>738</v>
      </c>
    </row>
    <row r="80" spans="1:11" x14ac:dyDescent="0.25">
      <c r="A80" s="127">
        <v>21</v>
      </c>
      <c r="B80" s="127" t="s">
        <v>530</v>
      </c>
      <c r="C80" s="127" t="s">
        <v>531</v>
      </c>
      <c r="D80" s="127" t="s">
        <v>36</v>
      </c>
      <c r="E80" s="127" t="s">
        <v>1</v>
      </c>
      <c r="F80" s="127" t="s">
        <v>1158</v>
      </c>
      <c r="G80" s="127" t="s">
        <v>1257</v>
      </c>
      <c r="H80" s="127" t="s">
        <v>1013</v>
      </c>
      <c r="I80" s="127" t="s">
        <v>1159</v>
      </c>
      <c r="J80" s="127" t="s">
        <v>960</v>
      </c>
      <c r="K80" s="127" t="s">
        <v>1160</v>
      </c>
    </row>
    <row r="81" spans="1:11" x14ac:dyDescent="0.25">
      <c r="A81" s="127">
        <v>5</v>
      </c>
      <c r="B81" s="127" t="s">
        <v>366</v>
      </c>
      <c r="C81" s="127" t="s">
        <v>367</v>
      </c>
      <c r="D81" s="127" t="s">
        <v>368</v>
      </c>
      <c r="E81" s="127" t="s">
        <v>43</v>
      </c>
      <c r="F81" s="127" t="s">
        <v>1100</v>
      </c>
      <c r="G81" s="127" t="s">
        <v>1257</v>
      </c>
      <c r="H81" s="127" t="s">
        <v>1013</v>
      </c>
      <c r="I81" s="127" t="s">
        <v>1101</v>
      </c>
      <c r="J81" s="127" t="s">
        <v>960</v>
      </c>
      <c r="K81" s="127" t="s">
        <v>1258</v>
      </c>
    </row>
    <row r="82" spans="1:11" x14ac:dyDescent="0.25">
      <c r="A82" s="127">
        <v>8</v>
      </c>
      <c r="B82" s="127" t="s">
        <v>1194</v>
      </c>
      <c r="C82" s="127" t="s">
        <v>1195</v>
      </c>
      <c r="D82" s="127" t="s">
        <v>1196</v>
      </c>
      <c r="E82" s="127" t="s">
        <v>28</v>
      </c>
      <c r="F82" s="127" t="s">
        <v>1197</v>
      </c>
      <c r="G82" s="127" t="s">
        <v>1257</v>
      </c>
      <c r="H82" s="127" t="s">
        <v>1013</v>
      </c>
      <c r="I82" s="127" t="s">
        <v>1198</v>
      </c>
      <c r="J82" s="127" t="s">
        <v>960</v>
      </c>
      <c r="K82" s="127" t="s">
        <v>1214</v>
      </c>
    </row>
    <row r="83" spans="1:11" x14ac:dyDescent="0.25">
      <c r="A83" s="127">
        <v>2</v>
      </c>
      <c r="B83" s="127" t="s">
        <v>174</v>
      </c>
      <c r="C83" s="127" t="s">
        <v>175</v>
      </c>
      <c r="D83" s="127" t="s">
        <v>0</v>
      </c>
      <c r="E83" s="127" t="s">
        <v>1</v>
      </c>
      <c r="F83" s="127" t="s">
        <v>1232</v>
      </c>
      <c r="G83" s="127" t="s">
        <v>1257</v>
      </c>
      <c r="H83" s="127" t="s">
        <v>1013</v>
      </c>
      <c r="I83" s="127" t="s">
        <v>1234</v>
      </c>
      <c r="J83" s="127" t="s">
        <v>960</v>
      </c>
      <c r="K83" s="127" t="s">
        <v>1235</v>
      </c>
    </row>
    <row r="84" spans="1:11" x14ac:dyDescent="0.25">
      <c r="A84" s="127">
        <v>6</v>
      </c>
      <c r="B84" s="127" t="s">
        <v>1215</v>
      </c>
      <c r="C84" s="127" t="s">
        <v>1216</v>
      </c>
      <c r="D84" s="127" t="s">
        <v>0</v>
      </c>
      <c r="E84" s="127" t="s">
        <v>1</v>
      </c>
      <c r="F84" s="127" t="s">
        <v>1218</v>
      </c>
      <c r="G84" s="127" t="s">
        <v>1257</v>
      </c>
      <c r="H84" s="127" t="s">
        <v>1013</v>
      </c>
      <c r="I84" s="127" t="s">
        <v>1219</v>
      </c>
      <c r="J84" s="127" t="s">
        <v>960</v>
      </c>
      <c r="K84" s="127" t="s">
        <v>1242</v>
      </c>
    </row>
    <row r="85" spans="1:11" x14ac:dyDescent="0.25">
      <c r="A85" s="127">
        <v>67</v>
      </c>
      <c r="B85" s="127" t="s">
        <v>443</v>
      </c>
      <c r="C85" s="127" t="s">
        <v>444</v>
      </c>
      <c r="D85" s="127" t="s">
        <v>0</v>
      </c>
      <c r="E85" s="127" t="s">
        <v>1</v>
      </c>
      <c r="F85" s="127" t="s">
        <v>445</v>
      </c>
      <c r="G85" s="127" t="s">
        <v>1257</v>
      </c>
      <c r="H85" s="127" t="s">
        <v>5</v>
      </c>
      <c r="I85" s="127" t="s">
        <v>446</v>
      </c>
      <c r="J85" s="127" t="s">
        <v>6</v>
      </c>
      <c r="K85" s="127" t="s">
        <v>708</v>
      </c>
    </row>
    <row r="86" spans="1:11" x14ac:dyDescent="0.25">
      <c r="A86" s="127">
        <v>4</v>
      </c>
      <c r="B86" s="127" t="s">
        <v>366</v>
      </c>
      <c r="C86" s="127" t="s">
        <v>367</v>
      </c>
      <c r="D86" s="127" t="s">
        <v>368</v>
      </c>
      <c r="E86" s="127" t="s">
        <v>43</v>
      </c>
      <c r="F86" s="127" t="s">
        <v>395</v>
      </c>
      <c r="G86" s="127" t="s">
        <v>1257</v>
      </c>
      <c r="H86" s="127" t="s">
        <v>5</v>
      </c>
      <c r="I86" s="127" t="s">
        <v>396</v>
      </c>
      <c r="J86" s="127" t="s">
        <v>6</v>
      </c>
      <c r="K86" s="127" t="s">
        <v>1241</v>
      </c>
    </row>
    <row r="87" spans="1:11" x14ac:dyDescent="0.25">
      <c r="A87" s="127">
        <v>72</v>
      </c>
      <c r="B87" s="127" t="s">
        <v>467</v>
      </c>
      <c r="C87" s="127" t="s">
        <v>468</v>
      </c>
      <c r="D87" s="127" t="s">
        <v>0</v>
      </c>
      <c r="E87" s="127" t="s">
        <v>1</v>
      </c>
      <c r="F87" s="127" t="s">
        <v>469</v>
      </c>
      <c r="G87" s="127" t="s">
        <v>1257</v>
      </c>
      <c r="H87" s="127" t="s">
        <v>5</v>
      </c>
      <c r="I87" s="127" t="s">
        <v>470</v>
      </c>
      <c r="J87" s="127" t="s">
        <v>6</v>
      </c>
      <c r="K87" s="127" t="s">
        <v>720</v>
      </c>
    </row>
    <row r="88" spans="1:11" x14ac:dyDescent="0.25">
      <c r="A88" s="127">
        <v>78</v>
      </c>
      <c r="B88" s="127" t="s">
        <v>797</v>
      </c>
      <c r="C88" s="127" t="s">
        <v>798</v>
      </c>
      <c r="D88" s="127" t="s">
        <v>799</v>
      </c>
      <c r="E88" s="127" t="s">
        <v>1</v>
      </c>
      <c r="F88" s="127" t="s">
        <v>800</v>
      </c>
      <c r="G88" s="127" t="s">
        <v>1257</v>
      </c>
      <c r="H88" s="127" t="s">
        <v>8</v>
      </c>
      <c r="I88" s="127" t="s">
        <v>801</v>
      </c>
      <c r="J88" s="127" t="s">
        <v>9</v>
      </c>
      <c r="K88" s="127" t="s">
        <v>802</v>
      </c>
    </row>
    <row r="89" spans="1:11" x14ac:dyDescent="0.25">
      <c r="A89" s="127">
        <v>80</v>
      </c>
      <c r="B89" s="127" t="s">
        <v>174</v>
      </c>
      <c r="C89" s="127" t="s">
        <v>175</v>
      </c>
      <c r="D89" s="127" t="s">
        <v>0</v>
      </c>
      <c r="E89" s="127" t="s">
        <v>1</v>
      </c>
      <c r="F89" s="127" t="s">
        <v>176</v>
      </c>
      <c r="G89" s="127" t="s">
        <v>1257</v>
      </c>
      <c r="H89" s="127" t="s">
        <v>8</v>
      </c>
      <c r="I89" s="127" t="s">
        <v>177</v>
      </c>
      <c r="J89" s="127" t="s">
        <v>9</v>
      </c>
      <c r="K89" s="127" t="s">
        <v>736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r="67" spans="1:11" s="66" customFormat="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72" workbookViewId="0">
      <selection activeCell="D81" sqref="D81"/>
    </sheetView>
  </sheetViews>
  <sheetFormatPr defaultRowHeight="15" x14ac:dyDescent="0.25"/>
  <cols>
    <col min="1" max="1" width="17.28515625" bestFit="1" customWidth="1"/>
    <col min="2" max="2" width="4" bestFit="1" customWidth="1"/>
    <col min="3" max="3" width="14.28515625" bestFit="1" customWidth="1"/>
    <col min="4" max="4" width="10.5703125" bestFit="1" customWidth="1"/>
    <col min="5" max="5" width="14.28515625" bestFit="1" customWidth="1"/>
    <col min="6" max="6" width="5.5703125" bestFit="1" customWidth="1"/>
    <col min="7" max="7" width="15.140625" bestFit="1" customWidth="1"/>
    <col min="8" max="8" width="18.5703125" bestFit="1" customWidth="1"/>
    <col min="9" max="9" width="14.140625" bestFit="1" customWidth="1"/>
    <col min="10" max="10" width="14.42578125" bestFit="1" customWidth="1"/>
    <col min="11" max="11" width="19.28515625" bestFit="1" customWidth="1"/>
    <col min="12" max="12" width="25.28515625" bestFit="1" customWidth="1"/>
  </cols>
  <sheetData>
    <row r="1" spans="1:23" x14ac:dyDescent="0.25">
      <c r="A1" s="4" t="s">
        <v>489</v>
      </c>
      <c r="B1" s="70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496</v>
      </c>
      <c r="I1" s="3" t="s">
        <v>484</v>
      </c>
      <c r="J1" s="3" t="s">
        <v>498</v>
      </c>
      <c r="K1" s="3" t="s">
        <v>1542</v>
      </c>
      <c r="L1" s="1" t="s">
        <v>497</v>
      </c>
      <c r="M1" s="235"/>
      <c r="N1" s="235"/>
    </row>
    <row r="2" spans="1:23" x14ac:dyDescent="0.25">
      <c r="A2" s="30">
        <v>43290</v>
      </c>
      <c r="B2" s="243">
        <v>1</v>
      </c>
      <c r="C2" s="243" t="s">
        <v>1543</v>
      </c>
      <c r="D2" s="243" t="s">
        <v>1544</v>
      </c>
      <c r="E2" s="243"/>
      <c r="F2" s="243"/>
      <c r="G2" s="243" t="s">
        <v>1545</v>
      </c>
      <c r="H2" s="243" t="s">
        <v>1136</v>
      </c>
      <c r="I2" s="243" t="s">
        <v>1237</v>
      </c>
      <c r="J2" s="243" t="s">
        <v>1546</v>
      </c>
      <c r="K2" s="243" t="s">
        <v>1535</v>
      </c>
      <c r="L2" s="243" t="s">
        <v>1547</v>
      </c>
      <c r="M2" s="241"/>
      <c r="N2" s="101"/>
      <c r="O2" s="111"/>
      <c r="P2" s="101"/>
      <c r="Q2" s="107"/>
      <c r="R2" s="107"/>
      <c r="S2" s="107"/>
    </row>
    <row r="3" spans="1:23" x14ac:dyDescent="0.25">
      <c r="A3" s="30">
        <v>43290</v>
      </c>
      <c r="B3" s="243">
        <v>2</v>
      </c>
      <c r="C3" s="243" t="s">
        <v>1548</v>
      </c>
      <c r="D3" s="243" t="s">
        <v>1549</v>
      </c>
      <c r="E3" s="243" t="s">
        <v>1550</v>
      </c>
      <c r="F3" s="243" t="s">
        <v>1</v>
      </c>
      <c r="G3" s="243" t="s">
        <v>1158</v>
      </c>
      <c r="H3" s="243" t="s">
        <v>1257</v>
      </c>
      <c r="I3" s="243" t="s">
        <v>1013</v>
      </c>
      <c r="J3" s="243" t="s">
        <v>1159</v>
      </c>
      <c r="K3" s="243" t="s">
        <v>960</v>
      </c>
      <c r="L3" s="243" t="s">
        <v>1551</v>
      </c>
      <c r="M3" s="241"/>
      <c r="N3" s="235"/>
      <c r="O3" s="238"/>
      <c r="P3" s="238"/>
      <c r="Q3" s="238"/>
      <c r="R3" s="238"/>
      <c r="S3" s="238"/>
    </row>
    <row r="4" spans="1:23" x14ac:dyDescent="0.25">
      <c r="A4" s="30">
        <v>43290</v>
      </c>
      <c r="B4" s="243">
        <v>3</v>
      </c>
      <c r="C4" s="243" t="s">
        <v>50</v>
      </c>
      <c r="D4" s="243" t="s">
        <v>51</v>
      </c>
      <c r="E4" s="243" t="s">
        <v>52</v>
      </c>
      <c r="F4" s="243" t="s">
        <v>43</v>
      </c>
      <c r="G4" s="243" t="s">
        <v>246</v>
      </c>
      <c r="H4" s="243" t="s">
        <v>1019</v>
      </c>
      <c r="I4" s="243" t="s">
        <v>3</v>
      </c>
      <c r="J4" s="243" t="s">
        <v>247</v>
      </c>
      <c r="K4" s="243" t="s">
        <v>125</v>
      </c>
      <c r="L4" s="243" t="s">
        <v>1540</v>
      </c>
      <c r="M4" s="241"/>
      <c r="N4" s="238"/>
      <c r="O4" s="238"/>
      <c r="P4" s="238"/>
      <c r="Q4" s="238"/>
      <c r="R4" s="238"/>
      <c r="S4" s="238"/>
    </row>
    <row r="5" spans="1:23" x14ac:dyDescent="0.25">
      <c r="A5" s="30">
        <v>43290</v>
      </c>
      <c r="B5" s="243">
        <v>4</v>
      </c>
      <c r="C5" s="243" t="s">
        <v>1491</v>
      </c>
      <c r="D5" s="243" t="s">
        <v>97</v>
      </c>
      <c r="E5" s="243" t="s">
        <v>0</v>
      </c>
      <c r="F5" s="243" t="s">
        <v>1</v>
      </c>
      <c r="G5" s="243" t="s">
        <v>1492</v>
      </c>
      <c r="H5" s="243" t="s">
        <v>960</v>
      </c>
      <c r="I5" s="243" t="s">
        <v>1013</v>
      </c>
      <c r="J5" s="243" t="s">
        <v>1493</v>
      </c>
      <c r="K5" s="243" t="s">
        <v>960</v>
      </c>
      <c r="L5" s="243" t="s">
        <v>1528</v>
      </c>
      <c r="M5" s="241"/>
      <c r="N5" s="235"/>
      <c r="O5" s="176"/>
    </row>
    <row r="6" spans="1:23" x14ac:dyDescent="0.25">
      <c r="A6" s="30">
        <v>43290</v>
      </c>
      <c r="B6" s="243">
        <v>5</v>
      </c>
      <c r="C6" s="243" t="s">
        <v>50</v>
      </c>
      <c r="D6" s="243" t="s">
        <v>51</v>
      </c>
      <c r="E6" s="243" t="s">
        <v>52</v>
      </c>
      <c r="F6" s="243" t="s">
        <v>43</v>
      </c>
      <c r="G6" s="243" t="s">
        <v>94</v>
      </c>
      <c r="H6" s="243" t="s">
        <v>1136</v>
      </c>
      <c r="I6" s="243" t="s">
        <v>5</v>
      </c>
      <c r="J6" s="243" t="s">
        <v>95</v>
      </c>
      <c r="K6" s="243" t="s">
        <v>6</v>
      </c>
      <c r="L6" s="243" t="s">
        <v>1502</v>
      </c>
      <c r="M6" s="241"/>
      <c r="N6" s="235"/>
      <c r="O6" s="176"/>
    </row>
    <row r="7" spans="1:23" x14ac:dyDescent="0.25">
      <c r="A7" s="30">
        <v>43290</v>
      </c>
      <c r="B7" s="243">
        <v>6</v>
      </c>
      <c r="C7" s="243" t="s">
        <v>15</v>
      </c>
      <c r="D7" s="243" t="s">
        <v>16</v>
      </c>
      <c r="E7" s="243" t="s">
        <v>17</v>
      </c>
      <c r="F7" s="243" t="s">
        <v>7</v>
      </c>
      <c r="G7" s="243" t="s">
        <v>18</v>
      </c>
      <c r="H7" s="243" t="s">
        <v>1469</v>
      </c>
      <c r="I7" s="243" t="s">
        <v>5</v>
      </c>
      <c r="J7" s="243" t="s">
        <v>19</v>
      </c>
      <c r="K7" s="243" t="s">
        <v>6</v>
      </c>
      <c r="L7" s="243" t="s">
        <v>1495</v>
      </c>
      <c r="M7" s="241"/>
      <c r="N7" s="235"/>
    </row>
    <row r="8" spans="1:23" x14ac:dyDescent="0.25">
      <c r="A8" s="30">
        <v>43290</v>
      </c>
      <c r="B8" s="243">
        <v>7</v>
      </c>
      <c r="C8" s="243" t="s">
        <v>366</v>
      </c>
      <c r="D8" s="243" t="s">
        <v>367</v>
      </c>
      <c r="E8" s="243" t="s">
        <v>368</v>
      </c>
      <c r="F8" s="243" t="s">
        <v>43</v>
      </c>
      <c r="G8" s="243" t="s">
        <v>395</v>
      </c>
      <c r="H8" s="243" t="s">
        <v>1469</v>
      </c>
      <c r="I8" s="243" t="s">
        <v>5</v>
      </c>
      <c r="J8" s="243" t="s">
        <v>396</v>
      </c>
      <c r="K8" s="243" t="s">
        <v>6</v>
      </c>
      <c r="L8" s="243" t="s">
        <v>1496</v>
      </c>
      <c r="M8" s="241"/>
      <c r="N8" s="235"/>
      <c r="O8" s="176"/>
    </row>
    <row r="9" spans="1:23" x14ac:dyDescent="0.25">
      <c r="A9" s="30">
        <v>43290</v>
      </c>
      <c r="B9" s="243">
        <v>8</v>
      </c>
      <c r="C9" s="243" t="s">
        <v>174</v>
      </c>
      <c r="D9" s="243" t="s">
        <v>175</v>
      </c>
      <c r="E9" s="243" t="s">
        <v>0</v>
      </c>
      <c r="F9" s="243" t="s">
        <v>1</v>
      </c>
      <c r="G9" s="243" t="s">
        <v>472</v>
      </c>
      <c r="H9" s="243" t="s">
        <v>1050</v>
      </c>
      <c r="I9" s="243" t="s">
        <v>473</v>
      </c>
      <c r="J9" s="243" t="s">
        <v>474</v>
      </c>
      <c r="K9" s="243" t="s">
        <v>475</v>
      </c>
      <c r="L9" s="243" t="s">
        <v>1476</v>
      </c>
      <c r="M9" s="241"/>
      <c r="N9" s="235"/>
      <c r="O9" s="190"/>
      <c r="P9" s="190"/>
      <c r="Q9" s="190"/>
      <c r="R9" s="190"/>
      <c r="S9" s="190"/>
      <c r="W9" s="190"/>
    </row>
    <row r="10" spans="1:23" x14ac:dyDescent="0.25">
      <c r="A10" s="30">
        <v>43290</v>
      </c>
      <c r="B10" s="243">
        <v>9</v>
      </c>
      <c r="C10" s="243" t="s">
        <v>174</v>
      </c>
      <c r="D10" s="243" t="s">
        <v>175</v>
      </c>
      <c r="E10" s="243" t="s">
        <v>0</v>
      </c>
      <c r="F10" s="243" t="s">
        <v>1</v>
      </c>
      <c r="G10" s="243" t="s">
        <v>176</v>
      </c>
      <c r="H10" s="243" t="s">
        <v>1469</v>
      </c>
      <c r="I10" s="243" t="s">
        <v>8</v>
      </c>
      <c r="J10" s="243" t="s">
        <v>177</v>
      </c>
      <c r="K10" s="243" t="s">
        <v>9</v>
      </c>
      <c r="L10" s="243" t="s">
        <v>1477</v>
      </c>
      <c r="M10" s="241"/>
      <c r="N10" s="235"/>
      <c r="O10" s="190"/>
      <c r="P10" s="190"/>
      <c r="Q10" s="190"/>
      <c r="R10" s="190"/>
      <c r="S10" s="190"/>
      <c r="W10" s="190"/>
    </row>
    <row r="11" spans="1:23" x14ac:dyDescent="0.25">
      <c r="A11" s="30">
        <v>43290</v>
      </c>
      <c r="B11" s="243">
        <v>10</v>
      </c>
      <c r="C11" s="243" t="s">
        <v>174</v>
      </c>
      <c r="D11" s="243" t="s">
        <v>175</v>
      </c>
      <c r="E11" s="243" t="s">
        <v>0</v>
      </c>
      <c r="F11" s="243" t="s">
        <v>1</v>
      </c>
      <c r="G11" s="243" t="s">
        <v>1232</v>
      </c>
      <c r="H11" s="243" t="s">
        <v>1469</v>
      </c>
      <c r="I11" s="243" t="s">
        <v>1013</v>
      </c>
      <c r="J11" s="243" t="s">
        <v>1234</v>
      </c>
      <c r="K11" s="243" t="s">
        <v>960</v>
      </c>
      <c r="L11" s="243" t="s">
        <v>1478</v>
      </c>
      <c r="M11" s="241"/>
      <c r="N11" s="235"/>
      <c r="O11" s="176"/>
    </row>
    <row r="12" spans="1:23" x14ac:dyDescent="0.25">
      <c r="A12" s="30">
        <v>43290</v>
      </c>
      <c r="B12" s="243">
        <v>11</v>
      </c>
      <c r="C12" s="243" t="s">
        <v>268</v>
      </c>
      <c r="D12" s="243" t="s">
        <v>269</v>
      </c>
      <c r="E12" s="243" t="s">
        <v>66</v>
      </c>
      <c r="F12" s="243" t="s">
        <v>1</v>
      </c>
      <c r="G12" s="243" t="s">
        <v>270</v>
      </c>
      <c r="H12" s="243" t="s">
        <v>1019</v>
      </c>
      <c r="I12" s="243" t="s">
        <v>3</v>
      </c>
      <c r="J12" s="243" t="s">
        <v>271</v>
      </c>
      <c r="K12" s="243" t="s">
        <v>53</v>
      </c>
      <c r="L12" s="243" t="s">
        <v>1466</v>
      </c>
      <c r="M12" s="241"/>
      <c r="N12" s="235"/>
      <c r="O12" s="190"/>
      <c r="P12" s="190"/>
      <c r="Q12" s="190"/>
      <c r="R12" s="190"/>
      <c r="T12" s="190"/>
      <c r="U12" s="190"/>
      <c r="V12" s="190"/>
    </row>
    <row r="13" spans="1:23" x14ac:dyDescent="0.25">
      <c r="A13" s="30">
        <v>43290</v>
      </c>
      <c r="B13" s="243">
        <v>12</v>
      </c>
      <c r="C13" s="243" t="s">
        <v>803</v>
      </c>
      <c r="D13" s="243" t="s">
        <v>804</v>
      </c>
      <c r="E13" s="243" t="s">
        <v>17</v>
      </c>
      <c r="F13" s="243" t="s">
        <v>7</v>
      </c>
      <c r="G13" s="243" t="s">
        <v>1121</v>
      </c>
      <c r="H13" s="243" t="s">
        <v>1469</v>
      </c>
      <c r="I13" s="243" t="s">
        <v>1013</v>
      </c>
      <c r="J13" s="243" t="s">
        <v>1122</v>
      </c>
      <c r="K13" s="243" t="s">
        <v>960</v>
      </c>
      <c r="L13" s="243" t="s">
        <v>1465</v>
      </c>
      <c r="M13" s="241"/>
      <c r="N13" s="235"/>
      <c r="O13" s="190"/>
      <c r="P13" s="190"/>
      <c r="Q13" s="190"/>
      <c r="R13" s="190"/>
      <c r="S13" s="190"/>
    </row>
    <row r="14" spans="1:23" x14ac:dyDescent="0.25">
      <c r="A14" s="30">
        <v>43290</v>
      </c>
      <c r="B14" s="243">
        <v>13</v>
      </c>
      <c r="C14" s="243" t="s">
        <v>1458</v>
      </c>
      <c r="D14" s="243" t="s">
        <v>1459</v>
      </c>
      <c r="E14" s="243" t="s">
        <v>42</v>
      </c>
      <c r="F14" s="243" t="s">
        <v>43</v>
      </c>
      <c r="G14" s="243" t="s">
        <v>1460</v>
      </c>
      <c r="H14" s="243" t="s">
        <v>1469</v>
      </c>
      <c r="I14" s="243" t="s">
        <v>1013</v>
      </c>
      <c r="J14" s="243" t="s">
        <v>1461</v>
      </c>
      <c r="K14" s="243" t="s">
        <v>960</v>
      </c>
      <c r="L14" s="243" t="s">
        <v>1462</v>
      </c>
      <c r="M14" s="241"/>
      <c r="N14" s="235"/>
      <c r="O14" s="176"/>
    </row>
    <row r="15" spans="1:23" x14ac:dyDescent="0.25">
      <c r="A15" s="30">
        <v>43290</v>
      </c>
      <c r="B15" s="243">
        <v>14</v>
      </c>
      <c r="C15" s="243" t="s">
        <v>366</v>
      </c>
      <c r="D15" s="243" t="s">
        <v>367</v>
      </c>
      <c r="E15" s="243" t="s">
        <v>368</v>
      </c>
      <c r="F15" s="243" t="s">
        <v>43</v>
      </c>
      <c r="G15" s="243" t="s">
        <v>369</v>
      </c>
      <c r="H15" s="243" t="s">
        <v>1019</v>
      </c>
      <c r="I15" s="243" t="s">
        <v>294</v>
      </c>
      <c r="J15" s="243" t="s">
        <v>370</v>
      </c>
      <c r="K15" s="243" t="s">
        <v>289</v>
      </c>
      <c r="L15" s="243" t="s">
        <v>1240</v>
      </c>
      <c r="M15" s="241"/>
      <c r="N15" s="235"/>
      <c r="O15" s="176"/>
    </row>
    <row r="16" spans="1:23" x14ac:dyDescent="0.25">
      <c r="A16" s="30">
        <v>43290</v>
      </c>
      <c r="B16" s="243">
        <v>15</v>
      </c>
      <c r="C16" s="243" t="s">
        <v>366</v>
      </c>
      <c r="D16" s="243" t="s">
        <v>367</v>
      </c>
      <c r="E16" s="243" t="s">
        <v>368</v>
      </c>
      <c r="F16" s="243" t="s">
        <v>43</v>
      </c>
      <c r="G16" s="243" t="s">
        <v>1100</v>
      </c>
      <c r="H16" s="243" t="s">
        <v>1469</v>
      </c>
      <c r="I16" s="243" t="s">
        <v>1013</v>
      </c>
      <c r="J16" s="243" t="s">
        <v>1101</v>
      </c>
      <c r="K16" s="243" t="s">
        <v>960</v>
      </c>
      <c r="L16" s="243" t="s">
        <v>1258</v>
      </c>
      <c r="M16" s="241"/>
      <c r="N16" s="235"/>
      <c r="O16" s="176"/>
    </row>
    <row r="17" spans="1:15" x14ac:dyDescent="0.25">
      <c r="A17" s="30">
        <v>43290</v>
      </c>
      <c r="B17" s="243">
        <v>16</v>
      </c>
      <c r="C17" s="243" t="s">
        <v>1215</v>
      </c>
      <c r="D17" s="243" t="s">
        <v>1216</v>
      </c>
      <c r="E17" s="243" t="s">
        <v>0</v>
      </c>
      <c r="F17" s="243" t="s">
        <v>1</v>
      </c>
      <c r="G17" s="243" t="s">
        <v>1218</v>
      </c>
      <c r="H17" s="243" t="s">
        <v>1469</v>
      </c>
      <c r="I17" s="243" t="s">
        <v>1013</v>
      </c>
      <c r="J17" s="243" t="s">
        <v>1219</v>
      </c>
      <c r="K17" s="243" t="s">
        <v>960</v>
      </c>
      <c r="L17" s="243" t="s">
        <v>1242</v>
      </c>
      <c r="M17" s="241"/>
      <c r="N17" s="235"/>
      <c r="O17" s="176"/>
    </row>
    <row r="18" spans="1:15" x14ac:dyDescent="0.25">
      <c r="A18" s="30">
        <v>43290</v>
      </c>
      <c r="B18" s="243">
        <v>17</v>
      </c>
      <c r="C18" s="243" t="s">
        <v>1194</v>
      </c>
      <c r="D18" s="243" t="s">
        <v>1195</v>
      </c>
      <c r="E18" s="243" t="s">
        <v>1196</v>
      </c>
      <c r="F18" s="243" t="s">
        <v>28</v>
      </c>
      <c r="G18" s="243" t="s">
        <v>1197</v>
      </c>
      <c r="H18" s="243" t="s">
        <v>1469</v>
      </c>
      <c r="I18" s="243" t="s">
        <v>1013</v>
      </c>
      <c r="J18" s="243" t="s">
        <v>1198</v>
      </c>
      <c r="K18" s="243" t="s">
        <v>960</v>
      </c>
      <c r="L18" s="243" t="s">
        <v>1214</v>
      </c>
      <c r="M18" s="241"/>
      <c r="N18" s="235"/>
      <c r="O18" s="176"/>
    </row>
    <row r="19" spans="1:15" x14ac:dyDescent="0.25">
      <c r="A19" s="30">
        <v>43290</v>
      </c>
      <c r="B19" s="243">
        <v>18</v>
      </c>
      <c r="C19" s="243" t="s">
        <v>117</v>
      </c>
      <c r="D19" s="243" t="s">
        <v>1210</v>
      </c>
      <c r="E19" s="243" t="s">
        <v>648</v>
      </c>
      <c r="F19" s="243" t="s">
        <v>1</v>
      </c>
      <c r="G19" s="243" t="s">
        <v>1211</v>
      </c>
      <c r="H19" s="243" t="s">
        <v>1019</v>
      </c>
      <c r="I19" s="243" t="s">
        <v>3</v>
      </c>
      <c r="J19" s="243" t="s">
        <v>1212</v>
      </c>
      <c r="K19" s="243" t="s">
        <v>53</v>
      </c>
      <c r="L19" s="243" t="s">
        <v>1213</v>
      </c>
      <c r="M19" s="241"/>
      <c r="N19" s="235"/>
      <c r="O19" s="176"/>
    </row>
    <row r="20" spans="1:15" x14ac:dyDescent="0.25">
      <c r="A20" s="30">
        <v>43290</v>
      </c>
      <c r="B20" s="243">
        <v>19</v>
      </c>
      <c r="C20" s="243" t="s">
        <v>116</v>
      </c>
      <c r="D20" s="243" t="s">
        <v>117</v>
      </c>
      <c r="E20" s="243" t="s">
        <v>648</v>
      </c>
      <c r="F20" s="243" t="s">
        <v>1</v>
      </c>
      <c r="G20" s="243" t="s">
        <v>118</v>
      </c>
      <c r="H20" s="243" t="s">
        <v>1019</v>
      </c>
      <c r="I20" s="243" t="s">
        <v>3</v>
      </c>
      <c r="J20" s="243" t="s">
        <v>119</v>
      </c>
      <c r="K20" s="243" t="s">
        <v>53</v>
      </c>
      <c r="L20" s="243" t="s">
        <v>1167</v>
      </c>
      <c r="M20" s="241"/>
      <c r="N20" s="235"/>
      <c r="O20" s="176"/>
    </row>
    <row r="21" spans="1:15" x14ac:dyDescent="0.25">
      <c r="A21" s="30">
        <v>43290</v>
      </c>
      <c r="B21" s="243">
        <v>20</v>
      </c>
      <c r="C21" s="243" t="s">
        <v>196</v>
      </c>
      <c r="D21" s="243" t="s">
        <v>104</v>
      </c>
      <c r="E21" s="243" t="s">
        <v>197</v>
      </c>
      <c r="F21" s="243" t="s">
        <v>198</v>
      </c>
      <c r="G21" s="243" t="s">
        <v>1168</v>
      </c>
      <c r="H21" s="243" t="s">
        <v>1469</v>
      </c>
      <c r="I21" s="243" t="s">
        <v>1013</v>
      </c>
      <c r="J21" s="243" t="s">
        <v>1169</v>
      </c>
      <c r="K21" s="243" t="s">
        <v>960</v>
      </c>
      <c r="L21" s="243" t="s">
        <v>1170</v>
      </c>
      <c r="M21" s="241"/>
      <c r="N21" s="235"/>
      <c r="O21" s="176"/>
    </row>
    <row r="22" spans="1:15" x14ac:dyDescent="0.25">
      <c r="A22" s="30">
        <v>43290</v>
      </c>
      <c r="B22" s="243">
        <v>21</v>
      </c>
      <c r="C22" s="243" t="s">
        <v>1176</v>
      </c>
      <c r="D22" s="243" t="s">
        <v>1177</v>
      </c>
      <c r="E22" s="243" t="s">
        <v>173</v>
      </c>
      <c r="F22" s="243" t="s">
        <v>43</v>
      </c>
      <c r="G22" s="243" t="s">
        <v>1178</v>
      </c>
      <c r="H22" s="243" t="s">
        <v>1469</v>
      </c>
      <c r="I22" s="243" t="s">
        <v>1013</v>
      </c>
      <c r="J22" s="243" t="s">
        <v>1179</v>
      </c>
      <c r="K22" s="243" t="s">
        <v>960</v>
      </c>
      <c r="L22" s="243" t="s">
        <v>1180</v>
      </c>
      <c r="M22" s="241"/>
      <c r="N22" s="235"/>
      <c r="O22" s="176"/>
    </row>
    <row r="23" spans="1:15" x14ac:dyDescent="0.25">
      <c r="A23" s="30">
        <v>43290</v>
      </c>
      <c r="B23" s="243">
        <v>22</v>
      </c>
      <c r="C23" s="243" t="s">
        <v>1187</v>
      </c>
      <c r="D23" s="243" t="s">
        <v>1188</v>
      </c>
      <c r="E23" s="243" t="s">
        <v>1189</v>
      </c>
      <c r="F23" s="243" t="s">
        <v>43</v>
      </c>
      <c r="G23" s="243" t="s">
        <v>1190</v>
      </c>
      <c r="H23" s="243" t="s">
        <v>1469</v>
      </c>
      <c r="I23" s="243" t="s">
        <v>1013</v>
      </c>
      <c r="J23" s="243" t="s">
        <v>1191</v>
      </c>
      <c r="K23" s="243" t="s">
        <v>960</v>
      </c>
      <c r="L23" s="243" t="s">
        <v>1192</v>
      </c>
      <c r="M23" s="241"/>
      <c r="N23" s="235"/>
      <c r="O23" s="176"/>
    </row>
    <row r="24" spans="1:15" x14ac:dyDescent="0.25">
      <c r="A24" s="30">
        <v>43290</v>
      </c>
      <c r="B24" s="243">
        <v>23</v>
      </c>
      <c r="C24" s="243" t="s">
        <v>262</v>
      </c>
      <c r="D24" s="243" t="s">
        <v>1141</v>
      </c>
      <c r="E24" s="243" t="s">
        <v>1142</v>
      </c>
      <c r="F24" s="243" t="s">
        <v>1</v>
      </c>
      <c r="G24" s="243" t="s">
        <v>1143</v>
      </c>
      <c r="H24" s="243" t="s">
        <v>1469</v>
      </c>
      <c r="I24" s="243" t="s">
        <v>1013</v>
      </c>
      <c r="J24" s="243" t="s">
        <v>1144</v>
      </c>
      <c r="K24" s="243" t="s">
        <v>960</v>
      </c>
      <c r="L24" s="243" t="s">
        <v>1145</v>
      </c>
      <c r="M24" s="241"/>
      <c r="N24" s="235"/>
      <c r="O24" s="176"/>
    </row>
    <row r="25" spans="1:15" x14ac:dyDescent="0.25">
      <c r="A25" s="30">
        <v>43290</v>
      </c>
      <c r="B25" s="243">
        <v>24</v>
      </c>
      <c r="C25" s="243" t="s">
        <v>1146</v>
      </c>
      <c r="D25" s="243" t="s">
        <v>1147</v>
      </c>
      <c r="E25" s="243" t="s">
        <v>1142</v>
      </c>
      <c r="F25" s="243" t="s">
        <v>1</v>
      </c>
      <c r="G25" s="243" t="s">
        <v>1148</v>
      </c>
      <c r="H25" s="243" t="s">
        <v>1469</v>
      </c>
      <c r="I25" s="243" t="s">
        <v>1013</v>
      </c>
      <c r="J25" s="243" t="s">
        <v>1149</v>
      </c>
      <c r="K25" s="243" t="s">
        <v>960</v>
      </c>
      <c r="L25" s="243" t="s">
        <v>1150</v>
      </c>
      <c r="M25" s="241"/>
      <c r="N25" s="235"/>
      <c r="O25" s="176"/>
    </row>
    <row r="26" spans="1:15" x14ac:dyDescent="0.25">
      <c r="A26" s="30">
        <v>43290</v>
      </c>
      <c r="B26" s="243">
        <v>25</v>
      </c>
      <c r="C26" s="243" t="s">
        <v>50</v>
      </c>
      <c r="D26" s="243" t="s">
        <v>51</v>
      </c>
      <c r="E26" s="243" t="s">
        <v>52</v>
      </c>
      <c r="F26" s="243" t="s">
        <v>43</v>
      </c>
      <c r="G26" s="243" t="s">
        <v>1085</v>
      </c>
      <c r="H26" s="243" t="s">
        <v>1469</v>
      </c>
      <c r="I26" s="243" t="s">
        <v>1013</v>
      </c>
      <c r="J26" s="243" t="s">
        <v>1086</v>
      </c>
      <c r="K26" s="243" t="s">
        <v>960</v>
      </c>
      <c r="L26" s="243" t="s">
        <v>1087</v>
      </c>
      <c r="M26" s="241"/>
      <c r="N26" s="235"/>
      <c r="O26" s="176"/>
    </row>
    <row r="27" spans="1:15" x14ac:dyDescent="0.25">
      <c r="A27" s="30">
        <v>43290</v>
      </c>
      <c r="B27" s="243">
        <v>26</v>
      </c>
      <c r="C27" s="243" t="s">
        <v>196</v>
      </c>
      <c r="D27" s="243" t="s">
        <v>104</v>
      </c>
      <c r="E27" s="243" t="s">
        <v>197</v>
      </c>
      <c r="F27" s="243" t="s">
        <v>198</v>
      </c>
      <c r="G27" s="243" t="s">
        <v>1107</v>
      </c>
      <c r="H27" s="243" t="s">
        <v>1469</v>
      </c>
      <c r="I27" s="243" t="s">
        <v>1013</v>
      </c>
      <c r="J27" s="243" t="s">
        <v>1108</v>
      </c>
      <c r="K27" s="243" t="s">
        <v>960</v>
      </c>
      <c r="L27" s="243" t="s">
        <v>1109</v>
      </c>
      <c r="M27" s="241"/>
      <c r="N27" s="235"/>
      <c r="O27" s="176"/>
    </row>
    <row r="28" spans="1:15" x14ac:dyDescent="0.25">
      <c r="A28" s="30">
        <v>43290</v>
      </c>
      <c r="B28" s="243">
        <v>27</v>
      </c>
      <c r="C28" s="243" t="s">
        <v>1110</v>
      </c>
      <c r="D28" s="243" t="s">
        <v>408</v>
      </c>
      <c r="E28" s="243" t="s">
        <v>1111</v>
      </c>
      <c r="F28" s="243" t="s">
        <v>912</v>
      </c>
      <c r="G28" s="243" t="s">
        <v>1112</v>
      </c>
      <c r="H28" s="243" t="s">
        <v>1469</v>
      </c>
      <c r="I28" s="243" t="s">
        <v>1013</v>
      </c>
      <c r="J28" s="243" t="s">
        <v>1113</v>
      </c>
      <c r="K28" s="243" t="s">
        <v>960</v>
      </c>
      <c r="L28" s="243" t="s">
        <v>1114</v>
      </c>
      <c r="M28" s="241"/>
      <c r="N28" s="235"/>
      <c r="O28" s="176"/>
    </row>
    <row r="29" spans="1:15" x14ac:dyDescent="0.25">
      <c r="A29" s="30">
        <v>43290</v>
      </c>
      <c r="B29" s="243">
        <v>28</v>
      </c>
      <c r="C29" s="243" t="s">
        <v>1072</v>
      </c>
      <c r="D29" s="243" t="s">
        <v>1073</v>
      </c>
      <c r="E29" s="243" t="s">
        <v>122</v>
      </c>
      <c r="F29" s="243" t="s">
        <v>43</v>
      </c>
      <c r="G29" s="243" t="s">
        <v>221</v>
      </c>
      <c r="H29" s="243" t="s">
        <v>1131</v>
      </c>
      <c r="I29" s="243" t="s">
        <v>3</v>
      </c>
      <c r="J29" s="243" t="s">
        <v>222</v>
      </c>
      <c r="K29" s="243" t="s">
        <v>53</v>
      </c>
      <c r="L29" s="243" t="s">
        <v>1074</v>
      </c>
      <c r="M29" s="241"/>
      <c r="N29" s="235"/>
      <c r="O29" s="176"/>
    </row>
    <row r="30" spans="1:15" x14ac:dyDescent="0.25">
      <c r="A30" s="30">
        <v>43290</v>
      </c>
      <c r="B30" s="243">
        <v>29</v>
      </c>
      <c r="C30" s="243" t="s">
        <v>190</v>
      </c>
      <c r="D30" s="243" t="s">
        <v>191</v>
      </c>
      <c r="E30" s="243" t="s">
        <v>192</v>
      </c>
      <c r="F30" s="243" t="s">
        <v>28</v>
      </c>
      <c r="G30" s="243" t="s">
        <v>193</v>
      </c>
      <c r="H30" s="243" t="s">
        <v>1019</v>
      </c>
      <c r="I30" s="243" t="s">
        <v>30</v>
      </c>
      <c r="J30" s="243" t="s">
        <v>194</v>
      </c>
      <c r="K30" s="243" t="s">
        <v>32</v>
      </c>
      <c r="L30" s="243" t="s">
        <v>1081</v>
      </c>
      <c r="M30" s="241"/>
      <c r="N30" s="235"/>
      <c r="O30" s="176"/>
    </row>
    <row r="31" spans="1:15" x14ac:dyDescent="0.25">
      <c r="A31" s="30">
        <v>43290</v>
      </c>
      <c r="B31" s="243">
        <v>30</v>
      </c>
      <c r="C31" s="243" t="s">
        <v>71</v>
      </c>
      <c r="D31" s="243" t="s">
        <v>72</v>
      </c>
      <c r="E31" s="243" t="s">
        <v>73</v>
      </c>
      <c r="F31" s="243" t="s">
        <v>28</v>
      </c>
      <c r="G31" s="243" t="s">
        <v>74</v>
      </c>
      <c r="H31" s="243" t="s">
        <v>1019</v>
      </c>
      <c r="I31" s="243" t="s">
        <v>30</v>
      </c>
      <c r="J31" s="243" t="s">
        <v>75</v>
      </c>
      <c r="K31" s="243" t="s">
        <v>32</v>
      </c>
      <c r="L31" s="243" t="s">
        <v>1058</v>
      </c>
      <c r="M31" s="241"/>
      <c r="N31" s="235"/>
      <c r="O31" s="176"/>
    </row>
    <row r="32" spans="1:15" x14ac:dyDescent="0.25">
      <c r="A32" s="30">
        <v>43290</v>
      </c>
      <c r="B32" s="243">
        <v>31</v>
      </c>
      <c r="C32" s="243" t="s">
        <v>273</v>
      </c>
      <c r="D32" s="243" t="s">
        <v>274</v>
      </c>
      <c r="E32" s="243" t="s">
        <v>0</v>
      </c>
      <c r="F32" s="243" t="s">
        <v>1</v>
      </c>
      <c r="G32" s="243" t="s">
        <v>275</v>
      </c>
      <c r="H32" s="243" t="s">
        <v>1019</v>
      </c>
      <c r="I32" s="243" t="s">
        <v>3</v>
      </c>
      <c r="J32" s="243" t="s">
        <v>276</v>
      </c>
      <c r="K32" s="243" t="s">
        <v>53</v>
      </c>
      <c r="L32" s="243" t="s">
        <v>1069</v>
      </c>
      <c r="M32" s="241"/>
      <c r="N32" s="235"/>
      <c r="O32" s="176"/>
    </row>
    <row r="33" spans="1:15" x14ac:dyDescent="0.25">
      <c r="A33" s="30">
        <v>43290</v>
      </c>
      <c r="B33" s="243">
        <v>32</v>
      </c>
      <c r="C33" s="243" t="s">
        <v>766</v>
      </c>
      <c r="D33" s="243" t="s">
        <v>767</v>
      </c>
      <c r="E33" s="243" t="s">
        <v>577</v>
      </c>
      <c r="F33" s="243" t="s">
        <v>7</v>
      </c>
      <c r="G33" s="243" t="s">
        <v>1040</v>
      </c>
      <c r="H33" s="243" t="s">
        <v>1050</v>
      </c>
      <c r="I33" s="243" t="s">
        <v>781</v>
      </c>
      <c r="J33" s="243" t="s">
        <v>1042</v>
      </c>
      <c r="K33" s="243" t="s">
        <v>1043</v>
      </c>
      <c r="L33" s="243" t="s">
        <v>1044</v>
      </c>
      <c r="M33" s="241"/>
      <c r="N33" s="235"/>
      <c r="O33" s="176"/>
    </row>
    <row r="34" spans="1:15" x14ac:dyDescent="0.25">
      <c r="A34" s="30">
        <v>43290</v>
      </c>
      <c r="B34" s="243">
        <v>33</v>
      </c>
      <c r="C34" s="243" t="s">
        <v>145</v>
      </c>
      <c r="D34" s="243" t="s">
        <v>97</v>
      </c>
      <c r="E34" s="243" t="s">
        <v>1046</v>
      </c>
      <c r="F34" s="243" t="s">
        <v>1</v>
      </c>
      <c r="G34" s="243" t="s">
        <v>147</v>
      </c>
      <c r="H34" s="243" t="s">
        <v>1019</v>
      </c>
      <c r="I34" s="243" t="s">
        <v>3</v>
      </c>
      <c r="J34" s="243" t="s">
        <v>148</v>
      </c>
      <c r="K34" s="243" t="s">
        <v>53</v>
      </c>
      <c r="L34" s="243" t="s">
        <v>1047</v>
      </c>
      <c r="M34" s="241"/>
      <c r="N34" s="235"/>
      <c r="O34" s="176"/>
    </row>
    <row r="35" spans="1:15" x14ac:dyDescent="0.25">
      <c r="A35" s="30">
        <v>43290</v>
      </c>
      <c r="B35" s="243">
        <v>34</v>
      </c>
      <c r="C35" s="243" t="s">
        <v>803</v>
      </c>
      <c r="D35" s="243" t="s">
        <v>804</v>
      </c>
      <c r="E35" s="243" t="s">
        <v>17</v>
      </c>
      <c r="F35" s="243" t="s">
        <v>7</v>
      </c>
      <c r="G35" s="243" t="s">
        <v>805</v>
      </c>
      <c r="H35" s="243" t="s">
        <v>1469</v>
      </c>
      <c r="I35" s="243" t="s">
        <v>5</v>
      </c>
      <c r="J35" s="243" t="s">
        <v>806</v>
      </c>
      <c r="K35" s="243" t="s">
        <v>6</v>
      </c>
      <c r="L35" s="243" t="s">
        <v>996</v>
      </c>
      <c r="M35" s="241"/>
      <c r="N35" s="235"/>
      <c r="O35" s="176"/>
    </row>
    <row r="36" spans="1:15" x14ac:dyDescent="0.25">
      <c r="A36" s="30">
        <v>43290</v>
      </c>
      <c r="B36" s="243">
        <v>35</v>
      </c>
      <c r="C36" s="243" t="s">
        <v>982</v>
      </c>
      <c r="D36" s="243" t="s">
        <v>292</v>
      </c>
      <c r="E36" s="243" t="s">
        <v>462</v>
      </c>
      <c r="F36" s="243" t="s">
        <v>1</v>
      </c>
      <c r="G36" s="243" t="s">
        <v>422</v>
      </c>
      <c r="H36" s="243" t="s">
        <v>1019</v>
      </c>
      <c r="I36" s="243" t="s">
        <v>3</v>
      </c>
      <c r="J36" s="243" t="s">
        <v>423</v>
      </c>
      <c r="K36" s="243" t="s">
        <v>2</v>
      </c>
      <c r="L36" s="243" t="s">
        <v>983</v>
      </c>
      <c r="M36" s="241"/>
      <c r="N36" s="235"/>
      <c r="O36" s="176"/>
    </row>
    <row r="37" spans="1:15" x14ac:dyDescent="0.25">
      <c r="A37" s="30">
        <v>43290</v>
      </c>
      <c r="B37" s="243">
        <v>36</v>
      </c>
      <c r="C37" s="243" t="s">
        <v>64</v>
      </c>
      <c r="D37" s="243" t="s">
        <v>65</v>
      </c>
      <c r="E37" s="243" t="s">
        <v>66</v>
      </c>
      <c r="F37" s="243" t="s">
        <v>1</v>
      </c>
      <c r="G37" s="243" t="s">
        <v>67</v>
      </c>
      <c r="H37" s="243" t="s">
        <v>1019</v>
      </c>
      <c r="I37" s="243" t="s">
        <v>30</v>
      </c>
      <c r="J37" s="243" t="s">
        <v>68</v>
      </c>
      <c r="K37" s="243" t="s">
        <v>32</v>
      </c>
      <c r="L37" s="243" t="s">
        <v>959</v>
      </c>
      <c r="M37" s="241"/>
      <c r="N37" s="235"/>
      <c r="O37" s="176"/>
    </row>
    <row r="38" spans="1:15" x14ac:dyDescent="0.25">
      <c r="A38" s="30">
        <v>43290</v>
      </c>
      <c r="B38" s="243">
        <v>37</v>
      </c>
      <c r="C38" s="243" t="s">
        <v>242</v>
      </c>
      <c r="D38" s="243" t="s">
        <v>243</v>
      </c>
      <c r="E38" s="243" t="s">
        <v>957</v>
      </c>
      <c r="F38" s="243" t="s">
        <v>43</v>
      </c>
      <c r="G38" s="243" t="s">
        <v>244</v>
      </c>
      <c r="H38" s="243" t="s">
        <v>1019</v>
      </c>
      <c r="I38" s="243" t="s">
        <v>3</v>
      </c>
      <c r="J38" s="243" t="s">
        <v>245</v>
      </c>
      <c r="K38" s="243" t="s">
        <v>125</v>
      </c>
      <c r="L38" s="243" t="s">
        <v>958</v>
      </c>
      <c r="M38" s="241"/>
      <c r="N38" s="235"/>
      <c r="O38" s="176"/>
    </row>
    <row r="39" spans="1:15" x14ac:dyDescent="0.25">
      <c r="A39" s="30">
        <v>43290</v>
      </c>
      <c r="B39" s="243">
        <v>38</v>
      </c>
      <c r="C39" s="243" t="s">
        <v>322</v>
      </c>
      <c r="D39" s="243" t="s">
        <v>323</v>
      </c>
      <c r="E39" s="243" t="s">
        <v>66</v>
      </c>
      <c r="F39" s="243" t="s">
        <v>1</v>
      </c>
      <c r="G39" s="243" t="s">
        <v>324</v>
      </c>
      <c r="H39" s="243" t="s">
        <v>1019</v>
      </c>
      <c r="I39" s="243" t="s">
        <v>287</v>
      </c>
      <c r="J39" s="243" t="s">
        <v>325</v>
      </c>
      <c r="K39" s="243" t="s">
        <v>289</v>
      </c>
      <c r="L39" s="243" t="s">
        <v>956</v>
      </c>
      <c r="M39" s="241"/>
      <c r="N39" s="235"/>
      <c r="O39" s="176"/>
    </row>
    <row r="40" spans="1:15" x14ac:dyDescent="0.25">
      <c r="A40" s="30">
        <v>43290</v>
      </c>
      <c r="B40" s="243">
        <v>39</v>
      </c>
      <c r="C40" s="243" t="s">
        <v>49</v>
      </c>
      <c r="D40" s="243" t="s">
        <v>97</v>
      </c>
      <c r="E40" s="243" t="s">
        <v>66</v>
      </c>
      <c r="F40" s="243" t="s">
        <v>1</v>
      </c>
      <c r="G40" s="243" t="s">
        <v>391</v>
      </c>
      <c r="H40" s="243" t="s">
        <v>1019</v>
      </c>
      <c r="I40" s="243" t="s">
        <v>294</v>
      </c>
      <c r="J40" s="243" t="s">
        <v>392</v>
      </c>
      <c r="K40" s="243" t="s">
        <v>289</v>
      </c>
      <c r="L40" s="243" t="s">
        <v>921</v>
      </c>
      <c r="M40" s="241"/>
      <c r="N40" s="235"/>
      <c r="O40" s="176"/>
    </row>
    <row r="41" spans="1:15" x14ac:dyDescent="0.25">
      <c r="A41" s="30">
        <v>43290</v>
      </c>
      <c r="B41" s="243">
        <v>40</v>
      </c>
      <c r="C41" s="243" t="s">
        <v>361</v>
      </c>
      <c r="D41" s="243" t="s">
        <v>362</v>
      </c>
      <c r="E41" s="243" t="s">
        <v>0</v>
      </c>
      <c r="F41" s="243" t="s">
        <v>1</v>
      </c>
      <c r="G41" s="243" t="s">
        <v>886</v>
      </c>
      <c r="H41" s="243" t="s">
        <v>1019</v>
      </c>
      <c r="I41" s="243" t="s">
        <v>3</v>
      </c>
      <c r="J41" s="243" t="s">
        <v>861</v>
      </c>
      <c r="K41" s="243" t="s">
        <v>516</v>
      </c>
      <c r="L41" s="243" t="s">
        <v>896</v>
      </c>
      <c r="M41" s="241"/>
      <c r="N41" s="235"/>
      <c r="O41" s="176"/>
    </row>
    <row r="42" spans="1:15" x14ac:dyDescent="0.25">
      <c r="A42" s="30">
        <v>43290</v>
      </c>
      <c r="B42" s="243">
        <v>41</v>
      </c>
      <c r="C42" s="243" t="s">
        <v>845</v>
      </c>
      <c r="D42" s="243" t="s">
        <v>846</v>
      </c>
      <c r="E42" s="243" t="s">
        <v>27</v>
      </c>
      <c r="F42" s="243" t="s">
        <v>28</v>
      </c>
      <c r="G42" s="243" t="s">
        <v>847</v>
      </c>
      <c r="H42" s="243" t="s">
        <v>1019</v>
      </c>
      <c r="I42" s="243" t="s">
        <v>294</v>
      </c>
      <c r="J42" s="243" t="s">
        <v>848</v>
      </c>
      <c r="K42" s="243" t="s">
        <v>289</v>
      </c>
      <c r="L42" s="243" t="s">
        <v>849</v>
      </c>
      <c r="M42" s="241"/>
      <c r="N42" s="235"/>
      <c r="O42" s="176"/>
    </row>
    <row r="43" spans="1:15" x14ac:dyDescent="0.25">
      <c r="A43" s="30">
        <v>43290</v>
      </c>
      <c r="B43" s="243">
        <v>42</v>
      </c>
      <c r="C43" s="243" t="s">
        <v>766</v>
      </c>
      <c r="D43" s="243" t="s">
        <v>767</v>
      </c>
      <c r="E43" s="243" t="s">
        <v>577</v>
      </c>
      <c r="F43" s="243" t="s">
        <v>7</v>
      </c>
      <c r="G43" s="243" t="s">
        <v>768</v>
      </c>
      <c r="H43" s="243" t="s">
        <v>1469</v>
      </c>
      <c r="I43" s="243" t="s">
        <v>8</v>
      </c>
      <c r="J43" s="243" t="s">
        <v>769</v>
      </c>
      <c r="K43" s="243" t="s">
        <v>9</v>
      </c>
      <c r="L43" s="243" t="s">
        <v>770</v>
      </c>
      <c r="M43" s="241"/>
      <c r="N43" s="235"/>
      <c r="O43" s="176"/>
    </row>
    <row r="44" spans="1:15" x14ac:dyDescent="0.25">
      <c r="A44" s="30">
        <v>43290</v>
      </c>
      <c r="B44" s="243">
        <v>43</v>
      </c>
      <c r="C44" s="243" t="s">
        <v>530</v>
      </c>
      <c r="D44" s="243" t="s">
        <v>531</v>
      </c>
      <c r="E44" s="243" t="s">
        <v>36</v>
      </c>
      <c r="F44" s="243" t="s">
        <v>1</v>
      </c>
      <c r="G44" s="243" t="s">
        <v>532</v>
      </c>
      <c r="H44" s="243" t="s">
        <v>1019</v>
      </c>
      <c r="I44" s="243" t="s">
        <v>294</v>
      </c>
      <c r="J44" s="243" t="s">
        <v>533</v>
      </c>
      <c r="K44" s="243" t="s">
        <v>516</v>
      </c>
      <c r="L44" s="243" t="s">
        <v>764</v>
      </c>
      <c r="M44" s="241"/>
      <c r="N44" s="235"/>
      <c r="O44" s="176"/>
    </row>
    <row r="45" spans="1:15" x14ac:dyDescent="0.25">
      <c r="A45" s="30">
        <v>43290</v>
      </c>
      <c r="B45" s="243">
        <v>44</v>
      </c>
      <c r="C45" s="243" t="s">
        <v>651</v>
      </c>
      <c r="D45" s="243" t="s">
        <v>652</v>
      </c>
      <c r="E45" s="243" t="s">
        <v>653</v>
      </c>
      <c r="F45" s="243" t="s">
        <v>1</v>
      </c>
      <c r="G45" s="243" t="s">
        <v>654</v>
      </c>
      <c r="H45" s="243" t="s">
        <v>1019</v>
      </c>
      <c r="I45" s="243" t="s">
        <v>294</v>
      </c>
      <c r="J45" s="243" t="s">
        <v>655</v>
      </c>
      <c r="K45" s="243" t="s">
        <v>289</v>
      </c>
      <c r="L45" s="243" t="s">
        <v>656</v>
      </c>
      <c r="M45" s="241"/>
      <c r="N45" s="235"/>
      <c r="O45" s="176"/>
    </row>
    <row r="46" spans="1:15" x14ac:dyDescent="0.25">
      <c r="A46" s="30">
        <v>43290</v>
      </c>
      <c r="B46" s="243">
        <v>45</v>
      </c>
      <c r="C46" s="243" t="s">
        <v>425</v>
      </c>
      <c r="D46" s="243" t="s">
        <v>426</v>
      </c>
      <c r="E46" s="243" t="s">
        <v>427</v>
      </c>
      <c r="F46" s="243" t="s">
        <v>28</v>
      </c>
      <c r="G46" s="243" t="s">
        <v>428</v>
      </c>
      <c r="H46" s="243" t="s">
        <v>1019</v>
      </c>
      <c r="I46" s="243" t="s">
        <v>287</v>
      </c>
      <c r="J46" s="243" t="s">
        <v>429</v>
      </c>
      <c r="K46" s="243" t="s">
        <v>289</v>
      </c>
      <c r="L46" s="243" t="s">
        <v>659</v>
      </c>
      <c r="M46" s="241"/>
      <c r="N46" s="235"/>
      <c r="O46" s="176"/>
    </row>
    <row r="47" spans="1:15" x14ac:dyDescent="0.25">
      <c r="A47" s="30">
        <v>43290</v>
      </c>
      <c r="B47" s="243">
        <v>46</v>
      </c>
      <c r="C47" s="243" t="s">
        <v>608</v>
      </c>
      <c r="D47" s="243" t="s">
        <v>378</v>
      </c>
      <c r="E47" s="243" t="s">
        <v>27</v>
      </c>
      <c r="F47" s="243" t="s">
        <v>28</v>
      </c>
      <c r="G47" s="243" t="s">
        <v>609</v>
      </c>
      <c r="H47" s="243" t="s">
        <v>1019</v>
      </c>
      <c r="I47" s="243" t="s">
        <v>294</v>
      </c>
      <c r="J47" s="243" t="s">
        <v>610</v>
      </c>
      <c r="K47" s="243" t="s">
        <v>289</v>
      </c>
      <c r="L47" s="243" t="s">
        <v>663</v>
      </c>
      <c r="M47" s="241"/>
      <c r="N47" s="235"/>
      <c r="O47" s="176"/>
    </row>
    <row r="48" spans="1:15" x14ac:dyDescent="0.25">
      <c r="A48" s="30">
        <v>43290</v>
      </c>
      <c r="B48" s="243">
        <v>47</v>
      </c>
      <c r="C48" s="243" t="s">
        <v>1467</v>
      </c>
      <c r="D48" s="243" t="s">
        <v>378</v>
      </c>
      <c r="E48" s="243"/>
      <c r="F48" s="243"/>
      <c r="G48" s="243" t="s">
        <v>572</v>
      </c>
      <c r="H48" s="243" t="s">
        <v>1019</v>
      </c>
      <c r="I48" s="243" t="s">
        <v>287</v>
      </c>
      <c r="J48" s="243" t="s">
        <v>573</v>
      </c>
      <c r="K48" s="243" t="s">
        <v>289</v>
      </c>
      <c r="L48" s="243" t="s">
        <v>665</v>
      </c>
      <c r="M48" s="241"/>
      <c r="N48" s="235"/>
      <c r="O48" s="176"/>
    </row>
    <row r="49" spans="1:15" x14ac:dyDescent="0.25">
      <c r="A49" s="30">
        <v>43290</v>
      </c>
      <c r="B49" s="243">
        <v>48</v>
      </c>
      <c r="C49" s="243" t="s">
        <v>590</v>
      </c>
      <c r="D49" s="243" t="s">
        <v>591</v>
      </c>
      <c r="E49" s="243" t="s">
        <v>592</v>
      </c>
      <c r="F49" s="243" t="s">
        <v>43</v>
      </c>
      <c r="G49" s="243" t="s">
        <v>593</v>
      </c>
      <c r="H49" s="243" t="s">
        <v>1131</v>
      </c>
      <c r="I49" s="243" t="s">
        <v>30</v>
      </c>
      <c r="J49" s="243" t="s">
        <v>594</v>
      </c>
      <c r="K49" s="243" t="s">
        <v>32</v>
      </c>
      <c r="L49" s="243" t="s">
        <v>669</v>
      </c>
      <c r="M49" s="241"/>
      <c r="N49" s="235"/>
      <c r="O49" s="176"/>
    </row>
    <row r="50" spans="1:15" x14ac:dyDescent="0.25">
      <c r="A50" s="30">
        <v>43290</v>
      </c>
      <c r="B50" s="243">
        <v>49</v>
      </c>
      <c r="C50" s="243" t="s">
        <v>566</v>
      </c>
      <c r="D50" s="243" t="s">
        <v>556</v>
      </c>
      <c r="E50" s="243" t="s">
        <v>0</v>
      </c>
      <c r="F50" s="243" t="s">
        <v>1</v>
      </c>
      <c r="G50" s="243" t="s">
        <v>557</v>
      </c>
      <c r="H50" s="243" t="s">
        <v>1019</v>
      </c>
      <c r="I50" s="243" t="s">
        <v>287</v>
      </c>
      <c r="J50" s="243" t="s">
        <v>558</v>
      </c>
      <c r="K50" s="243" t="s">
        <v>289</v>
      </c>
      <c r="L50" s="243" t="s">
        <v>673</v>
      </c>
      <c r="M50" s="241"/>
      <c r="N50" s="235"/>
      <c r="O50" s="176"/>
    </row>
    <row r="51" spans="1:15" x14ac:dyDescent="0.25">
      <c r="A51" s="30">
        <v>43290</v>
      </c>
      <c r="B51" s="243">
        <v>50</v>
      </c>
      <c r="C51" s="243" t="s">
        <v>1468</v>
      </c>
      <c r="D51" s="243" t="s">
        <v>97</v>
      </c>
      <c r="E51" s="243"/>
      <c r="F51" s="243"/>
      <c r="G51" s="243" t="s">
        <v>540</v>
      </c>
      <c r="H51" s="243" t="s">
        <v>1019</v>
      </c>
      <c r="I51" s="243" t="s">
        <v>294</v>
      </c>
      <c r="J51" s="243" t="s">
        <v>541</v>
      </c>
      <c r="K51" s="243" t="s">
        <v>289</v>
      </c>
      <c r="L51" s="243" t="s">
        <v>677</v>
      </c>
      <c r="M51" s="241"/>
      <c r="N51" s="235"/>
      <c r="O51" s="176"/>
    </row>
    <row r="52" spans="1:15" x14ac:dyDescent="0.25">
      <c r="A52" s="30">
        <v>43290</v>
      </c>
      <c r="B52" s="243">
        <v>51</v>
      </c>
      <c r="C52" s="243" t="s">
        <v>291</v>
      </c>
      <c r="D52" s="243" t="s">
        <v>292</v>
      </c>
      <c r="E52" s="243" t="s">
        <v>0</v>
      </c>
      <c r="F52" s="243" t="s">
        <v>1</v>
      </c>
      <c r="G52" s="243" t="s">
        <v>293</v>
      </c>
      <c r="H52" s="243" t="s">
        <v>1019</v>
      </c>
      <c r="I52" s="243" t="s">
        <v>294</v>
      </c>
      <c r="J52" s="243" t="s">
        <v>295</v>
      </c>
      <c r="K52" s="243" t="s">
        <v>289</v>
      </c>
      <c r="L52" s="243" t="s">
        <v>679</v>
      </c>
      <c r="M52" s="241"/>
      <c r="N52" s="235"/>
      <c r="O52" s="176"/>
    </row>
    <row r="53" spans="1:15" x14ac:dyDescent="0.25">
      <c r="A53" s="30">
        <v>43290</v>
      </c>
      <c r="B53" s="243">
        <v>52</v>
      </c>
      <c r="C53" s="243" t="s">
        <v>311</v>
      </c>
      <c r="D53" s="243" t="s">
        <v>312</v>
      </c>
      <c r="E53" s="243" t="s">
        <v>313</v>
      </c>
      <c r="F53" s="243" t="s">
        <v>43</v>
      </c>
      <c r="G53" s="243" t="s">
        <v>314</v>
      </c>
      <c r="H53" s="243" t="s">
        <v>1019</v>
      </c>
      <c r="I53" s="243" t="s">
        <v>294</v>
      </c>
      <c r="J53" s="243" t="s">
        <v>315</v>
      </c>
      <c r="K53" s="243" t="s">
        <v>289</v>
      </c>
      <c r="L53" s="243" t="s">
        <v>683</v>
      </c>
      <c r="M53" s="241"/>
      <c r="N53" s="235"/>
      <c r="O53" s="176"/>
    </row>
    <row r="54" spans="1:15" x14ac:dyDescent="0.25">
      <c r="A54" s="30">
        <v>43290</v>
      </c>
      <c r="B54" s="243">
        <v>53</v>
      </c>
      <c r="C54" s="243" t="s">
        <v>317</v>
      </c>
      <c r="D54" s="243" t="s">
        <v>279</v>
      </c>
      <c r="E54" s="243" t="s">
        <v>318</v>
      </c>
      <c r="F54" s="243" t="s">
        <v>28</v>
      </c>
      <c r="G54" s="243" t="s">
        <v>319</v>
      </c>
      <c r="H54" s="243" t="s">
        <v>1019</v>
      </c>
      <c r="I54" s="243" t="s">
        <v>287</v>
      </c>
      <c r="J54" s="243" t="s">
        <v>320</v>
      </c>
      <c r="K54" s="243" t="s">
        <v>289</v>
      </c>
      <c r="L54" s="243" t="s">
        <v>758</v>
      </c>
      <c r="M54" s="241"/>
      <c r="N54" s="235"/>
      <c r="O54" s="176"/>
    </row>
    <row r="55" spans="1:15" x14ac:dyDescent="0.25">
      <c r="A55" s="30">
        <v>43290</v>
      </c>
      <c r="B55" s="243">
        <v>54</v>
      </c>
      <c r="C55" s="243" t="s">
        <v>333</v>
      </c>
      <c r="D55" s="243" t="s">
        <v>334</v>
      </c>
      <c r="E55" s="243" t="s">
        <v>335</v>
      </c>
      <c r="F55" s="243" t="s">
        <v>48</v>
      </c>
      <c r="G55" s="243" t="s">
        <v>336</v>
      </c>
      <c r="H55" s="243" t="s">
        <v>666</v>
      </c>
      <c r="I55" s="243" t="s">
        <v>287</v>
      </c>
      <c r="J55" s="243" t="s">
        <v>337</v>
      </c>
      <c r="K55" s="243" t="s">
        <v>289</v>
      </c>
      <c r="L55" s="243" t="s">
        <v>686</v>
      </c>
      <c r="M55" s="241"/>
      <c r="N55" s="235"/>
      <c r="O55" s="176"/>
    </row>
    <row r="56" spans="1:15" x14ac:dyDescent="0.25">
      <c r="A56" s="30">
        <v>43290</v>
      </c>
      <c r="B56" s="243">
        <v>55</v>
      </c>
      <c r="C56" s="243" t="s">
        <v>238</v>
      </c>
      <c r="D56" s="243" t="s">
        <v>239</v>
      </c>
      <c r="E56" s="243" t="s">
        <v>0</v>
      </c>
      <c r="F56" s="243" t="s">
        <v>1</v>
      </c>
      <c r="G56" s="243" t="s">
        <v>240</v>
      </c>
      <c r="H56" s="243" t="s">
        <v>1019</v>
      </c>
      <c r="I56" s="243" t="s">
        <v>3</v>
      </c>
      <c r="J56" s="243" t="s">
        <v>241</v>
      </c>
      <c r="K56" s="243" t="s">
        <v>53</v>
      </c>
      <c r="L56" s="243" t="s">
        <v>691</v>
      </c>
      <c r="M56" s="241"/>
      <c r="N56" s="235"/>
      <c r="O56" s="176"/>
    </row>
    <row r="57" spans="1:15" x14ac:dyDescent="0.25">
      <c r="A57" s="30">
        <v>43290</v>
      </c>
      <c r="B57" s="243">
        <v>56</v>
      </c>
      <c r="C57" s="243" t="s">
        <v>137</v>
      </c>
      <c r="D57" s="243" t="s">
        <v>138</v>
      </c>
      <c r="E57" s="243" t="s">
        <v>0</v>
      </c>
      <c r="F57" s="243" t="s">
        <v>1</v>
      </c>
      <c r="G57" s="243" t="s">
        <v>139</v>
      </c>
      <c r="H57" s="243" t="s">
        <v>1019</v>
      </c>
      <c r="I57" s="243" t="s">
        <v>3</v>
      </c>
      <c r="J57" s="243" t="s">
        <v>140</v>
      </c>
      <c r="K57" s="243" t="s">
        <v>53</v>
      </c>
      <c r="L57" s="243" t="s">
        <v>699</v>
      </c>
      <c r="M57" s="241"/>
      <c r="N57" s="235"/>
      <c r="O57" s="176"/>
    </row>
    <row r="58" spans="1:15" x14ac:dyDescent="0.25">
      <c r="A58" s="30">
        <v>43290</v>
      </c>
      <c r="B58" s="243">
        <v>57</v>
      </c>
      <c r="C58" s="243" t="s">
        <v>262</v>
      </c>
      <c r="D58" s="243" t="s">
        <v>399</v>
      </c>
      <c r="E58" s="243" t="s">
        <v>0</v>
      </c>
      <c r="F58" s="243" t="s">
        <v>1</v>
      </c>
      <c r="G58" s="243" t="s">
        <v>400</v>
      </c>
      <c r="H58" s="243" t="s">
        <v>1019</v>
      </c>
      <c r="I58" s="243" t="s">
        <v>294</v>
      </c>
      <c r="J58" s="243" t="s">
        <v>401</v>
      </c>
      <c r="K58" s="243" t="s">
        <v>289</v>
      </c>
      <c r="L58" s="243" t="s">
        <v>700</v>
      </c>
      <c r="M58" s="241"/>
      <c r="N58" s="235"/>
      <c r="O58" s="176"/>
    </row>
    <row r="59" spans="1:15" x14ac:dyDescent="0.25">
      <c r="A59" s="30">
        <v>43290</v>
      </c>
      <c r="B59" s="243">
        <v>58</v>
      </c>
      <c r="C59" s="243" t="s">
        <v>403</v>
      </c>
      <c r="D59" s="243" t="s">
        <v>60</v>
      </c>
      <c r="E59" s="243" t="s">
        <v>27</v>
      </c>
      <c r="F59" s="243" t="s">
        <v>28</v>
      </c>
      <c r="G59" s="243" t="s">
        <v>404</v>
      </c>
      <c r="H59" s="243" t="s">
        <v>1019</v>
      </c>
      <c r="I59" s="243" t="s">
        <v>287</v>
      </c>
      <c r="J59" s="243" t="s">
        <v>405</v>
      </c>
      <c r="K59" s="243" t="s">
        <v>289</v>
      </c>
      <c r="L59" s="243" t="s">
        <v>701</v>
      </c>
      <c r="M59" s="241"/>
      <c r="N59" s="235"/>
      <c r="O59" s="176"/>
    </row>
    <row r="60" spans="1:15" x14ac:dyDescent="0.25">
      <c r="A60" s="30">
        <v>43290</v>
      </c>
      <c r="B60" s="243">
        <v>59</v>
      </c>
      <c r="C60" s="243" t="s">
        <v>431</v>
      </c>
      <c r="D60" s="243" t="s">
        <v>172</v>
      </c>
      <c r="E60" s="243" t="s">
        <v>432</v>
      </c>
      <c r="F60" s="243" t="s">
        <v>28</v>
      </c>
      <c r="G60" s="243" t="s">
        <v>433</v>
      </c>
      <c r="H60" s="243" t="s">
        <v>1019</v>
      </c>
      <c r="I60" s="243" t="s">
        <v>294</v>
      </c>
      <c r="J60" s="243" t="s">
        <v>434</v>
      </c>
      <c r="K60" s="243" t="s">
        <v>289</v>
      </c>
      <c r="L60" s="243" t="s">
        <v>704</v>
      </c>
      <c r="M60" s="241"/>
      <c r="N60" s="235"/>
      <c r="O60" s="176"/>
    </row>
    <row r="61" spans="1:15" x14ac:dyDescent="0.25">
      <c r="A61" s="30">
        <v>43290</v>
      </c>
      <c r="B61" s="243">
        <v>60</v>
      </c>
      <c r="C61" s="243" t="s">
        <v>165</v>
      </c>
      <c r="D61" s="243" t="s">
        <v>166</v>
      </c>
      <c r="E61" s="243" t="s">
        <v>27</v>
      </c>
      <c r="F61" s="243" t="s">
        <v>28</v>
      </c>
      <c r="G61" s="243" t="s">
        <v>167</v>
      </c>
      <c r="H61" s="243" t="s">
        <v>1019</v>
      </c>
      <c r="I61" s="243" t="s">
        <v>30</v>
      </c>
      <c r="J61" s="243" t="s">
        <v>168</v>
      </c>
      <c r="K61" s="243" t="s">
        <v>32</v>
      </c>
      <c r="L61" s="243" t="s">
        <v>712</v>
      </c>
      <c r="M61" s="241"/>
      <c r="N61" s="235"/>
      <c r="O61" s="176"/>
    </row>
    <row r="62" spans="1:15" x14ac:dyDescent="0.25">
      <c r="A62" s="30">
        <v>43290</v>
      </c>
      <c r="B62" s="243">
        <v>61</v>
      </c>
      <c r="C62" s="243" t="s">
        <v>25</v>
      </c>
      <c r="D62" s="243" t="s">
        <v>26</v>
      </c>
      <c r="E62" s="243" t="s">
        <v>27</v>
      </c>
      <c r="F62" s="243" t="s">
        <v>28</v>
      </c>
      <c r="G62" s="243" t="s">
        <v>29</v>
      </c>
      <c r="H62" s="243" t="s">
        <v>1019</v>
      </c>
      <c r="I62" s="243" t="s">
        <v>30</v>
      </c>
      <c r="J62" s="243" t="s">
        <v>31</v>
      </c>
      <c r="K62" s="243" t="s">
        <v>32</v>
      </c>
      <c r="L62" s="243" t="s">
        <v>714</v>
      </c>
      <c r="M62" s="241"/>
      <c r="N62" s="235"/>
      <c r="O62" s="176"/>
    </row>
    <row r="63" spans="1:15" x14ac:dyDescent="0.25">
      <c r="A63" s="30">
        <v>43290</v>
      </c>
      <c r="B63" s="243">
        <v>62</v>
      </c>
      <c r="C63" s="243" t="s">
        <v>49</v>
      </c>
      <c r="D63" s="243" t="s">
        <v>1529</v>
      </c>
      <c r="E63" s="243" t="s">
        <v>17</v>
      </c>
      <c r="F63" s="243" t="s">
        <v>7</v>
      </c>
      <c r="G63" s="243" t="s">
        <v>1446</v>
      </c>
      <c r="H63" s="243" t="s">
        <v>788</v>
      </c>
      <c r="I63" s="243" t="s">
        <v>5</v>
      </c>
      <c r="J63" s="243" t="s">
        <v>1452</v>
      </c>
      <c r="K63" s="243" t="s">
        <v>6</v>
      </c>
      <c r="L63" s="243" t="s">
        <v>1530</v>
      </c>
      <c r="M63" s="241"/>
      <c r="N63" s="235"/>
      <c r="O63" s="176"/>
    </row>
    <row r="64" spans="1:15" x14ac:dyDescent="0.25">
      <c r="A64" s="30">
        <v>43290</v>
      </c>
      <c r="B64" s="243">
        <v>63</v>
      </c>
      <c r="C64" s="243" t="s">
        <v>110</v>
      </c>
      <c r="D64" s="243" t="s">
        <v>111</v>
      </c>
      <c r="E64" s="243" t="s">
        <v>112</v>
      </c>
      <c r="F64" s="243" t="s">
        <v>43</v>
      </c>
      <c r="G64" s="243" t="s">
        <v>113</v>
      </c>
      <c r="H64" s="243" t="s">
        <v>1019</v>
      </c>
      <c r="I64" s="243" t="s">
        <v>3</v>
      </c>
      <c r="J64" s="243" t="s">
        <v>114</v>
      </c>
      <c r="K64" s="243" t="s">
        <v>53</v>
      </c>
      <c r="L64" s="243" t="s">
        <v>727</v>
      </c>
      <c r="M64" s="241"/>
      <c r="N64" s="235"/>
      <c r="O64" s="176"/>
    </row>
    <row r="65" spans="1:15" x14ac:dyDescent="0.25">
      <c r="A65" s="30">
        <v>43290</v>
      </c>
      <c r="B65" s="243">
        <v>64</v>
      </c>
      <c r="C65" s="243" t="s">
        <v>120</v>
      </c>
      <c r="D65" s="243" t="s">
        <v>121</v>
      </c>
      <c r="E65" s="243" t="s">
        <v>122</v>
      </c>
      <c r="F65" s="243" t="s">
        <v>43</v>
      </c>
      <c r="G65" s="243" t="s">
        <v>123</v>
      </c>
      <c r="H65" s="243" t="s">
        <v>1019</v>
      </c>
      <c r="I65" s="243" t="s">
        <v>3</v>
      </c>
      <c r="J65" s="243" t="s">
        <v>124</v>
      </c>
      <c r="K65" s="243" t="s">
        <v>125</v>
      </c>
      <c r="L65" s="243" t="s">
        <v>728</v>
      </c>
      <c r="M65" s="241"/>
      <c r="N65" s="235"/>
      <c r="O65" s="176"/>
    </row>
    <row r="66" spans="1:15" x14ac:dyDescent="0.25">
      <c r="A66" s="30">
        <v>43290</v>
      </c>
      <c r="B66" s="243">
        <v>65</v>
      </c>
      <c r="C66" s="243" t="s">
        <v>925</v>
      </c>
      <c r="D66" s="243" t="s">
        <v>926</v>
      </c>
      <c r="E66" s="243" t="s">
        <v>821</v>
      </c>
      <c r="F66" s="243" t="s">
        <v>822</v>
      </c>
      <c r="G66" s="243" t="s">
        <v>927</v>
      </c>
      <c r="H66" s="243" t="s">
        <v>1469</v>
      </c>
      <c r="I66" s="243" t="s">
        <v>8</v>
      </c>
      <c r="J66" s="243" t="s">
        <v>928</v>
      </c>
      <c r="K66" s="243" t="s">
        <v>9</v>
      </c>
      <c r="L66" s="243" t="s">
        <v>929</v>
      </c>
      <c r="M66" s="241"/>
      <c r="N66" s="235"/>
      <c r="O66" s="176"/>
    </row>
    <row r="67" spans="1:15" x14ac:dyDescent="0.25">
      <c r="A67" s="30">
        <v>43290</v>
      </c>
      <c r="B67" s="243">
        <v>66</v>
      </c>
      <c r="C67" s="243" t="s">
        <v>811</v>
      </c>
      <c r="D67" s="243" t="s">
        <v>812</v>
      </c>
      <c r="E67" s="243" t="s">
        <v>813</v>
      </c>
      <c r="F67" s="243" t="s">
        <v>814</v>
      </c>
      <c r="G67" s="243" t="s">
        <v>815</v>
      </c>
      <c r="H67" s="243" t="s">
        <v>1469</v>
      </c>
      <c r="I67" s="243" t="s">
        <v>8</v>
      </c>
      <c r="J67" s="243" t="s">
        <v>817</v>
      </c>
      <c r="K67" s="243" t="s">
        <v>9</v>
      </c>
      <c r="L67" s="243" t="s">
        <v>818</v>
      </c>
      <c r="M67" s="241"/>
      <c r="N67" s="235"/>
      <c r="O67" s="176"/>
    </row>
    <row r="68" spans="1:15" x14ac:dyDescent="0.25">
      <c r="A68" s="30">
        <v>43290</v>
      </c>
      <c r="B68" s="243">
        <v>67</v>
      </c>
      <c r="C68" s="243" t="s">
        <v>869</v>
      </c>
      <c r="D68" s="243" t="s">
        <v>870</v>
      </c>
      <c r="E68" s="243" t="s">
        <v>871</v>
      </c>
      <c r="F68" s="243" t="s">
        <v>198</v>
      </c>
      <c r="G68" s="243" t="s">
        <v>872</v>
      </c>
      <c r="H68" s="243" t="s">
        <v>1469</v>
      </c>
      <c r="I68" s="243" t="s">
        <v>8</v>
      </c>
      <c r="J68" s="243" t="s">
        <v>873</v>
      </c>
      <c r="K68" s="243" t="s">
        <v>9</v>
      </c>
      <c r="L68" s="243" t="s">
        <v>874</v>
      </c>
      <c r="M68" s="241"/>
      <c r="N68" s="235"/>
      <c r="O68" s="176"/>
    </row>
    <row r="69" spans="1:15" x14ac:dyDescent="0.25">
      <c r="A69" s="30">
        <v>43290</v>
      </c>
      <c r="B69" s="243">
        <v>68</v>
      </c>
      <c r="C69" s="243" t="s">
        <v>819</v>
      </c>
      <c r="D69" s="243" t="s">
        <v>820</v>
      </c>
      <c r="E69" s="243" t="s">
        <v>821</v>
      </c>
      <c r="F69" s="243" t="s">
        <v>822</v>
      </c>
      <c r="G69" s="243" t="s">
        <v>823</v>
      </c>
      <c r="H69" s="243" t="s">
        <v>1469</v>
      </c>
      <c r="I69" s="243" t="s">
        <v>8</v>
      </c>
      <c r="J69" s="243" t="s">
        <v>824</v>
      </c>
      <c r="K69" s="243" t="s">
        <v>9</v>
      </c>
      <c r="L69" s="243" t="s">
        <v>825</v>
      </c>
      <c r="M69" s="241"/>
      <c r="N69" s="235"/>
      <c r="O69" s="176"/>
    </row>
    <row r="70" spans="1:15" x14ac:dyDescent="0.25">
      <c r="A70" s="30">
        <v>43290</v>
      </c>
      <c r="B70" s="243">
        <v>69</v>
      </c>
      <c r="C70" s="243" t="s">
        <v>875</v>
      </c>
      <c r="D70" s="243" t="s">
        <v>876</v>
      </c>
      <c r="E70" s="243" t="s">
        <v>877</v>
      </c>
      <c r="F70" s="243" t="s">
        <v>878</v>
      </c>
      <c r="G70" s="243" t="s">
        <v>879</v>
      </c>
      <c r="H70" s="243" t="s">
        <v>1469</v>
      </c>
      <c r="I70" s="243" t="s">
        <v>8</v>
      </c>
      <c r="J70" s="243" t="s">
        <v>880</v>
      </c>
      <c r="K70" s="243" t="s">
        <v>9</v>
      </c>
      <c r="L70" s="243" t="s">
        <v>881</v>
      </c>
      <c r="M70" s="241"/>
      <c r="N70" s="235"/>
      <c r="O70" s="176"/>
    </row>
    <row r="71" spans="1:15" x14ac:dyDescent="0.25">
      <c r="A71" s="30">
        <v>43290</v>
      </c>
      <c r="B71" s="243">
        <v>70</v>
      </c>
      <c r="C71" s="243" t="s">
        <v>797</v>
      </c>
      <c r="D71" s="243" t="s">
        <v>798</v>
      </c>
      <c r="E71" s="243" t="s">
        <v>799</v>
      </c>
      <c r="F71" s="243" t="s">
        <v>1</v>
      </c>
      <c r="G71" s="243" t="s">
        <v>800</v>
      </c>
      <c r="H71" s="243" t="s">
        <v>1469</v>
      </c>
      <c r="I71" s="243" t="s">
        <v>8</v>
      </c>
      <c r="J71" s="243" t="s">
        <v>801</v>
      </c>
      <c r="K71" s="243" t="s">
        <v>9</v>
      </c>
      <c r="L71" s="243" t="s">
        <v>802</v>
      </c>
      <c r="M71" s="241"/>
      <c r="N71" s="235"/>
      <c r="O71" s="176"/>
    </row>
    <row r="72" spans="1:15" x14ac:dyDescent="0.25">
      <c r="A72" s="30">
        <v>43290</v>
      </c>
      <c r="B72" s="243">
        <v>71</v>
      </c>
      <c r="C72" s="243" t="s">
        <v>101</v>
      </c>
      <c r="D72" s="243" t="s">
        <v>102</v>
      </c>
      <c r="E72" s="243" t="s">
        <v>103</v>
      </c>
      <c r="F72" s="243" t="s">
        <v>43</v>
      </c>
      <c r="G72" s="243" t="s">
        <v>169</v>
      </c>
      <c r="H72" s="243" t="s">
        <v>1469</v>
      </c>
      <c r="I72" s="243" t="s">
        <v>8</v>
      </c>
      <c r="J72" s="243" t="s">
        <v>170</v>
      </c>
      <c r="K72" s="243" t="s">
        <v>9</v>
      </c>
      <c r="L72" s="243" t="s">
        <v>735</v>
      </c>
      <c r="M72" s="241"/>
      <c r="N72" s="235"/>
      <c r="O72" s="176"/>
    </row>
    <row r="73" spans="1:15" x14ac:dyDescent="0.25">
      <c r="A73" s="30">
        <v>43290</v>
      </c>
      <c r="B73" s="243">
        <v>72</v>
      </c>
      <c r="C73" s="243" t="s">
        <v>930</v>
      </c>
      <c r="D73" s="243" t="s">
        <v>931</v>
      </c>
      <c r="E73" s="243" t="s">
        <v>932</v>
      </c>
      <c r="F73" s="243" t="s">
        <v>933</v>
      </c>
      <c r="G73" s="243" t="s">
        <v>934</v>
      </c>
      <c r="H73" s="243" t="s">
        <v>960</v>
      </c>
      <c r="I73" s="243" t="s">
        <v>8</v>
      </c>
      <c r="J73" s="243" t="s">
        <v>935</v>
      </c>
      <c r="K73" s="243" t="s">
        <v>9</v>
      </c>
      <c r="L73" s="243" t="s">
        <v>936</v>
      </c>
      <c r="M73" s="241"/>
      <c r="N73" s="235"/>
      <c r="O73" s="176"/>
    </row>
    <row r="74" spans="1:15" x14ac:dyDescent="0.25">
      <c r="A74" s="30">
        <v>43290</v>
      </c>
      <c r="B74" s="243">
        <v>73</v>
      </c>
      <c r="C74" s="243" t="s">
        <v>467</v>
      </c>
      <c r="D74" s="243" t="s">
        <v>468</v>
      </c>
      <c r="E74" s="243" t="s">
        <v>0</v>
      </c>
      <c r="F74" s="243" t="s">
        <v>1</v>
      </c>
      <c r="G74" s="243" t="s">
        <v>477</v>
      </c>
      <c r="H74" s="243" t="s">
        <v>1019</v>
      </c>
      <c r="I74" s="243" t="s">
        <v>30</v>
      </c>
      <c r="J74" s="243" t="s">
        <v>478</v>
      </c>
      <c r="K74" s="243" t="s">
        <v>32</v>
      </c>
      <c r="L74" s="243" t="s">
        <v>740</v>
      </c>
      <c r="M74" s="241"/>
      <c r="N74" s="235"/>
      <c r="O74" s="176"/>
    </row>
    <row r="75" spans="1:15" x14ac:dyDescent="0.25">
      <c r="A75" s="30">
        <v>43290</v>
      </c>
      <c r="B75" s="243">
        <v>74</v>
      </c>
      <c r="C75" s="243" t="s">
        <v>54</v>
      </c>
      <c r="D75" s="243" t="s">
        <v>55</v>
      </c>
      <c r="E75" s="243" t="s">
        <v>0</v>
      </c>
      <c r="F75" s="243" t="s">
        <v>1</v>
      </c>
      <c r="G75" s="243" t="s">
        <v>480</v>
      </c>
      <c r="H75" s="243" t="s">
        <v>1050</v>
      </c>
      <c r="I75" s="243" t="s">
        <v>473</v>
      </c>
      <c r="J75" s="243" t="s">
        <v>481</v>
      </c>
      <c r="K75" s="243" t="s">
        <v>475</v>
      </c>
      <c r="L75" s="243" t="s">
        <v>744</v>
      </c>
      <c r="M75" s="241"/>
      <c r="N75" s="235"/>
      <c r="O75" s="176"/>
    </row>
    <row r="76" spans="1:15" x14ac:dyDescent="0.25">
      <c r="A76" s="30">
        <v>43290</v>
      </c>
      <c r="B76" s="243">
        <v>75</v>
      </c>
      <c r="C76" s="243" t="s">
        <v>206</v>
      </c>
      <c r="D76" s="243" t="s">
        <v>207</v>
      </c>
      <c r="E76" s="243" t="s">
        <v>173</v>
      </c>
      <c r="F76" s="243" t="s">
        <v>43</v>
      </c>
      <c r="G76" s="243" t="s">
        <v>208</v>
      </c>
      <c r="H76" s="243" t="s">
        <v>1019</v>
      </c>
      <c r="I76" s="243" t="s">
        <v>3</v>
      </c>
      <c r="J76" s="243" t="s">
        <v>209</v>
      </c>
      <c r="K76" s="243" t="s">
        <v>53</v>
      </c>
      <c r="L76" s="243" t="s">
        <v>745</v>
      </c>
      <c r="M76" s="241"/>
      <c r="N76" s="235"/>
      <c r="O76" s="176"/>
    </row>
    <row r="77" spans="1:15" x14ac:dyDescent="0.25">
      <c r="A77" s="30">
        <v>43290</v>
      </c>
      <c r="B77" s="243">
        <v>76</v>
      </c>
      <c r="C77" s="243" t="s">
        <v>224</v>
      </c>
      <c r="D77" s="243" t="s">
        <v>225</v>
      </c>
      <c r="E77" s="243" t="s">
        <v>0</v>
      </c>
      <c r="F77" s="243" t="s">
        <v>1</v>
      </c>
      <c r="G77" s="243" t="s">
        <v>226</v>
      </c>
      <c r="H77" s="243" t="s">
        <v>1019</v>
      </c>
      <c r="I77" s="243" t="s">
        <v>3</v>
      </c>
      <c r="J77" s="243" t="s">
        <v>227</v>
      </c>
      <c r="K77" s="243" t="s">
        <v>53</v>
      </c>
      <c r="L77" s="243" t="s">
        <v>748</v>
      </c>
      <c r="M77" s="241"/>
      <c r="N77" s="235"/>
      <c r="O77" s="176"/>
    </row>
    <row r="78" spans="1:15" x14ac:dyDescent="0.25">
      <c r="A78" s="30">
        <v>43290</v>
      </c>
      <c r="B78" s="243">
        <v>77</v>
      </c>
      <c r="C78" s="243" t="s">
        <v>54</v>
      </c>
      <c r="D78" s="243" t="s">
        <v>55</v>
      </c>
      <c r="E78" s="243" t="s">
        <v>0</v>
      </c>
      <c r="F78" s="243" t="s">
        <v>1</v>
      </c>
      <c r="G78" s="243" t="s">
        <v>229</v>
      </c>
      <c r="H78" s="243" t="s">
        <v>1019</v>
      </c>
      <c r="I78" s="243" t="s">
        <v>3</v>
      </c>
      <c r="J78" s="243" t="s">
        <v>230</v>
      </c>
      <c r="K78" s="243" t="s">
        <v>53</v>
      </c>
      <c r="L78" s="243" t="s">
        <v>749</v>
      </c>
      <c r="M78" s="241"/>
      <c r="N78" s="235"/>
      <c r="O78" s="176"/>
    </row>
    <row r="79" spans="1:15" x14ac:dyDescent="0.25">
      <c r="A79" s="30">
        <v>43290</v>
      </c>
      <c r="B79" s="243">
        <v>78</v>
      </c>
      <c r="C79" s="243" t="s">
        <v>278</v>
      </c>
      <c r="D79" s="243" t="s">
        <v>279</v>
      </c>
      <c r="E79" s="243" t="s">
        <v>66</v>
      </c>
      <c r="F79" s="243" t="s">
        <v>1</v>
      </c>
      <c r="G79" s="243" t="s">
        <v>280</v>
      </c>
      <c r="H79" s="243" t="s">
        <v>1019</v>
      </c>
      <c r="I79" s="243" t="s">
        <v>3</v>
      </c>
      <c r="J79" s="243" t="s">
        <v>281</v>
      </c>
      <c r="K79" s="243" t="s">
        <v>53</v>
      </c>
      <c r="L79" s="243" t="s">
        <v>756</v>
      </c>
      <c r="M79" s="241"/>
      <c r="N79" s="235"/>
      <c r="O79" s="176"/>
    </row>
    <row r="81" spans="1:13" x14ac:dyDescent="0.25">
      <c r="A81" s="176"/>
    </row>
    <row r="82" spans="1:13" x14ac:dyDescent="0.25">
      <c r="A82" s="176"/>
    </row>
    <row r="83" spans="1:13" x14ac:dyDescent="0.25">
      <c r="A83" s="176"/>
    </row>
    <row r="84" spans="1:13" x14ac:dyDescent="0.25">
      <c r="A84" s="30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47"/>
    </row>
    <row r="85" spans="1:13" x14ac:dyDescent="0.25">
      <c r="A85" s="30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47"/>
    </row>
    <row r="86" spans="1:13" x14ac:dyDescent="0.25">
      <c r="A86" s="30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47"/>
    </row>
    <row r="87" spans="1:13" x14ac:dyDescent="0.25">
      <c r="A87" s="30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47"/>
    </row>
    <row r="88" spans="1:13" x14ac:dyDescent="0.25">
      <c r="A88" s="30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47"/>
    </row>
    <row r="92" spans="1:13" x14ac:dyDescent="0.25">
      <c r="A92" s="30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47"/>
    </row>
    <row r="98" spans="1:13" x14ac:dyDescent="0.25">
      <c r="A98" s="30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47"/>
    </row>
    <row r="103" spans="1:13" x14ac:dyDescent="0.25">
      <c r="A103" s="3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47"/>
    </row>
    <row r="104" spans="1:13" x14ac:dyDescent="0.25">
      <c r="A104" s="30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47"/>
    </row>
    <row r="105" spans="1:13" x14ac:dyDescent="0.25">
      <c r="A105" s="30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</row>
    <row r="108" spans="1:13" x14ac:dyDescent="0.25">
      <c r="A108" s="30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</row>
  </sheetData>
  <conditionalFormatting sqref="N7">
    <cfRule type="expression" dxfId="17" priority="3">
      <formula>ifs(U34,"Yes",T34,"No")</formula>
    </cfRule>
  </conditionalFormatting>
  <conditionalFormatting sqref="S2">
    <cfRule type="cellIs" dxfId="16" priority="1" operator="equal">
      <formula>"PW1MA076"</formula>
    </cfRule>
  </conditionalFormatting>
  <conditionalFormatting sqref="N2">
    <cfRule type="expression" dxfId="15" priority="2">
      <formula>ifs(X29,"Yes",W29,"No")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r="59" spans="1:11" s="57" customFormat="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r="60" spans="1:11" s="57" customFormat="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r="61" spans="1:11" s="57" customFormat="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r="62" spans="1:11" s="57" customFormat="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s="57" customFormat="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J11" sqref="J1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r="57" spans="1:11" s="57" customFormat="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r="61" spans="1:11" s="57" customFormat="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r="62" spans="1:11" s="57" customFormat="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r="63" spans="1:11" s="57" customFormat="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s="57" customFormat="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M10" sqref="M10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r="56" spans="1:11" s="57" customFormat="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r="60" spans="1:11" s="57" customFormat="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r="61" spans="1:11" s="57" customFormat="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r="62" spans="1:11" s="57" customFormat="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r="58" spans="1:11" s="57" customFormat="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r="61" spans="1:11" s="57" customFormat="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r="62" spans="1:11" s="57" customFormat="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r="63" spans="1:11" s="57" customFormat="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s="57" customFormat="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M18" sqref="M1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9"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1"/>
  <sheetViews>
    <sheetView tabSelected="1" topLeftCell="A7" zoomScale="80" zoomScaleNormal="80" workbookViewId="0">
      <pane xSplit="4" topLeftCell="AE1" activePane="topRight" state="frozen"/>
      <selection activeCell="A29" sqref="A29"/>
      <selection pane="topRight" activeCell="AG186" sqref="AG186"/>
    </sheetView>
  </sheetViews>
  <sheetFormatPr defaultRowHeight="15" x14ac:dyDescent="0.25"/>
  <cols>
    <col min="2" max="2" width="32.5703125" customWidth="1"/>
    <col min="3" max="3" width="15" bestFit="1" customWidth="1"/>
    <col min="4" max="4" width="17.28515625" bestFit="1" customWidth="1"/>
    <col min="5" max="5" width="19.7109375" customWidth="1"/>
    <col min="6" max="6" width="20.7109375" bestFit="1" customWidth="1"/>
    <col min="7" max="7" width="12.140625" bestFit="1" customWidth="1"/>
    <col min="8" max="8" width="12.140625" style="243" customWidth="1"/>
    <col min="9" max="9" width="12.140625" style="242" customWidth="1"/>
    <col min="10" max="10" width="12.140625" style="241" customWidth="1"/>
    <col min="11" max="11" width="12.140625" style="238" customWidth="1"/>
    <col min="12" max="12" width="12.140625" style="235" customWidth="1"/>
    <col min="13" max="13" width="12.140625" style="195" customWidth="1"/>
    <col min="14" max="14" width="12.140625" style="176" customWidth="1"/>
    <col min="15" max="15" width="12.140625" style="175" customWidth="1"/>
    <col min="16" max="16" width="12.140625" style="172" customWidth="1"/>
    <col min="17" max="17" width="12.140625" style="167" customWidth="1"/>
    <col min="18" max="18" width="12.140625" style="166" customWidth="1"/>
    <col min="19" max="19" width="21.42578125" style="164" customWidth="1"/>
    <col min="20" max="20" width="21.42578125" style="167" customWidth="1"/>
    <col min="21" max="21" width="21.42578125" style="163" customWidth="1"/>
    <col min="22" max="22" width="27.7109375" style="162" customWidth="1"/>
    <col min="23" max="23" width="29.7109375" style="161" customWidth="1"/>
    <col min="24" max="24" width="37.7109375" style="152" customWidth="1"/>
    <col min="25" max="25" width="32.5703125" style="150" customWidth="1"/>
    <col min="26" max="26" width="32.5703125" style="149" customWidth="1"/>
    <col min="27" max="28" width="32.5703125" style="146" customWidth="1"/>
    <col min="29" max="29" width="32.5703125" style="133" customWidth="1"/>
    <col min="30" max="30" width="32.5703125" style="131" customWidth="1"/>
    <col min="31" max="31" width="32.5703125" style="132" customWidth="1"/>
    <col min="32" max="32" width="33.5703125" style="107" customWidth="1"/>
    <col min="33" max="33" width="39.42578125" customWidth="1"/>
    <col min="34" max="38" width="23.7109375" customWidth="1"/>
    <col min="40" max="40" width="34.42578125" customWidth="1"/>
    <col min="41" max="45" width="27.42578125" customWidth="1"/>
    <col min="47" max="53" width="33" customWidth="1"/>
  </cols>
  <sheetData>
    <row r="1" spans="3:32" s="190" customFormat="1" ht="15.75" thickBot="1" x14ac:dyDescent="0.3">
      <c r="D1" s="270" t="s">
        <v>1515</v>
      </c>
      <c r="E1" s="270"/>
      <c r="F1" s="270"/>
      <c r="G1" s="270"/>
      <c r="H1" s="243"/>
      <c r="I1" s="242"/>
      <c r="J1" s="241"/>
      <c r="K1" s="238"/>
      <c r="L1" s="235"/>
      <c r="M1" s="195"/>
      <c r="AE1" s="132"/>
      <c r="AF1" s="107"/>
    </row>
    <row r="2" spans="3:32" s="190" customFormat="1" ht="18.75" x14ac:dyDescent="0.3">
      <c r="D2" s="209"/>
      <c r="E2" s="203" t="s">
        <v>1512</v>
      </c>
      <c r="F2" s="203" t="s">
        <v>1513</v>
      </c>
      <c r="G2" s="204" t="s">
        <v>1514</v>
      </c>
      <c r="H2" s="243"/>
      <c r="I2" s="242"/>
      <c r="J2" s="241"/>
      <c r="K2" s="238"/>
      <c r="L2" s="235"/>
      <c r="M2" s="195"/>
      <c r="AE2" s="132"/>
      <c r="AF2" s="107"/>
    </row>
    <row r="3" spans="3:32" s="190" customFormat="1" ht="15.75" x14ac:dyDescent="0.25">
      <c r="D3" s="210" t="s">
        <v>513</v>
      </c>
      <c r="E3" s="205">
        <f ca="1">INDIRECT("I17")</f>
        <v>79</v>
      </c>
      <c r="F3" s="205" t="str">
        <f ca="1">"+("&amp;G3-E3&amp;")"</f>
        <v>+(-1)</v>
      </c>
      <c r="G3" s="206">
        <f ca="1">INDIRECT("H17")</f>
        <v>78</v>
      </c>
      <c r="H3" s="243"/>
      <c r="I3" s="242"/>
      <c r="J3" s="241"/>
      <c r="K3" s="238"/>
      <c r="L3" s="235"/>
      <c r="M3" s="195"/>
      <c r="AE3" s="132"/>
      <c r="AF3" s="107"/>
    </row>
    <row r="4" spans="3:32" s="190" customFormat="1" ht="15.75" x14ac:dyDescent="0.25">
      <c r="D4" s="211" t="s">
        <v>1453</v>
      </c>
      <c r="E4" s="198">
        <f ca="1">INDIRECT("I19")</f>
        <v>5</v>
      </c>
      <c r="F4" s="198"/>
      <c r="G4" s="199">
        <f ca="1">INDIRECT("H19")</f>
        <v>1</v>
      </c>
      <c r="H4" s="243"/>
      <c r="I4" s="242"/>
      <c r="J4" s="241"/>
      <c r="K4" s="238"/>
      <c r="L4" s="235"/>
      <c r="M4" s="195"/>
      <c r="AE4" s="132"/>
      <c r="AF4" s="107"/>
    </row>
    <row r="5" spans="3:32" s="190" customFormat="1" ht="15.75" x14ac:dyDescent="0.25">
      <c r="D5" s="212" t="s">
        <v>1454</v>
      </c>
      <c r="E5" s="207">
        <f ca="1">INDIRECT("I20")</f>
        <v>4</v>
      </c>
      <c r="F5" s="207"/>
      <c r="G5" s="208">
        <f ca="1">INDIRECT("H20")</f>
        <v>2</v>
      </c>
      <c r="H5" s="243"/>
      <c r="I5" s="242"/>
      <c r="J5" s="241"/>
      <c r="K5" s="238"/>
      <c r="L5" s="235"/>
      <c r="M5" s="195"/>
      <c r="AE5" s="132"/>
      <c r="AF5" s="107"/>
    </row>
    <row r="6" spans="3:32" s="190" customFormat="1" ht="15.75" x14ac:dyDescent="0.25">
      <c r="D6" s="211" t="s">
        <v>486</v>
      </c>
      <c r="E6" s="198">
        <f ca="1">INDIRECT("I12")</f>
        <v>44</v>
      </c>
      <c r="F6" s="198" t="str">
        <f ca="1">"+("&amp;G6-E6&amp;")"</f>
        <v>+(-1)</v>
      </c>
      <c r="G6" s="200">
        <f ca="1">INDIRECT("H12")</f>
        <v>43</v>
      </c>
      <c r="H6" s="243"/>
      <c r="I6" s="242"/>
      <c r="J6" s="241"/>
      <c r="K6" s="238"/>
      <c r="L6" s="235"/>
      <c r="M6" s="195"/>
      <c r="AE6" s="132"/>
      <c r="AF6" s="107"/>
    </row>
    <row r="7" spans="3:32" s="190" customFormat="1" ht="15.75" x14ac:dyDescent="0.25">
      <c r="D7" s="211" t="s">
        <v>488</v>
      </c>
      <c r="E7" s="198">
        <f ca="1">INDIRECT("I13")</f>
        <v>13</v>
      </c>
      <c r="F7" s="198" t="str">
        <f ca="1">"+("&amp;G7-E7&amp;")"</f>
        <v>+(1)</v>
      </c>
      <c r="G7" s="200">
        <f ca="1">INDIRECT("H13")</f>
        <v>14</v>
      </c>
      <c r="H7" s="243"/>
      <c r="I7" s="242"/>
      <c r="J7" s="241"/>
      <c r="K7" s="238"/>
      <c r="L7" s="235"/>
      <c r="M7" s="195"/>
      <c r="AE7" s="132"/>
      <c r="AF7" s="107"/>
    </row>
    <row r="8" spans="3:32" s="190" customFormat="1" ht="15.75" x14ac:dyDescent="0.25">
      <c r="D8" s="211" t="s">
        <v>1347</v>
      </c>
      <c r="E8" s="198">
        <f ca="1">INDIRECT("I14")</f>
        <v>6</v>
      </c>
      <c r="F8" s="198" t="str">
        <f ca="1">"+("&amp;G8-E8&amp;")"</f>
        <v>+(-1)</v>
      </c>
      <c r="G8" s="200">
        <f ca="1">INDIRECT("H14")</f>
        <v>5</v>
      </c>
      <c r="H8" s="243"/>
      <c r="I8" s="242"/>
      <c r="J8" s="241"/>
      <c r="K8" s="238"/>
      <c r="L8" s="235"/>
      <c r="M8" s="195"/>
      <c r="AE8" s="132"/>
      <c r="AF8" s="107"/>
    </row>
    <row r="9" spans="3:32" s="190" customFormat="1" ht="16.5" thickBot="1" x14ac:dyDescent="0.3">
      <c r="D9" s="213" t="s">
        <v>1200</v>
      </c>
      <c r="E9" s="201">
        <f ca="1">INDIRECT("I15")</f>
        <v>16</v>
      </c>
      <c r="F9" s="201" t="str">
        <f ca="1">"+("&amp;G9-E9&amp;")"</f>
        <v>+(0)</v>
      </c>
      <c r="G9" s="202">
        <f ca="1">INDIRECT("H15")</f>
        <v>16</v>
      </c>
      <c r="H9" s="243"/>
      <c r="I9" s="242"/>
      <c r="J9" s="241"/>
      <c r="K9" s="238"/>
      <c r="L9" s="235"/>
      <c r="M9" s="195"/>
      <c r="AE9" s="132"/>
      <c r="AF9" s="107"/>
    </row>
    <row r="10" spans="3:32" s="190" customFormat="1" x14ac:dyDescent="0.25">
      <c r="H10" s="243"/>
      <c r="I10" s="242"/>
      <c r="J10" s="241"/>
      <c r="K10" s="238"/>
      <c r="L10" s="235"/>
      <c r="M10" s="195"/>
      <c r="AE10" s="132"/>
      <c r="AF10" s="107"/>
    </row>
    <row r="11" spans="3:32" s="99" customFormat="1" ht="15.75" thickBot="1" x14ac:dyDescent="0.3">
      <c r="C11" s="172"/>
      <c r="D11" s="172"/>
      <c r="H11" s="243"/>
      <c r="I11" s="242"/>
      <c r="J11" s="241"/>
      <c r="K11" s="238"/>
      <c r="L11" s="235"/>
      <c r="M11" s="195"/>
      <c r="N11" s="176"/>
      <c r="O11" s="175"/>
      <c r="P11" s="172"/>
      <c r="Q11" s="167"/>
      <c r="R11" s="166"/>
      <c r="S11" s="164"/>
      <c r="T11" s="167"/>
      <c r="U11" s="163"/>
      <c r="V11" s="162"/>
      <c r="W11" s="161"/>
      <c r="X11" s="152"/>
      <c r="Y11" s="150"/>
      <c r="Z11" s="149"/>
      <c r="AA11" s="146"/>
      <c r="AB11" s="146"/>
      <c r="AC11" s="133"/>
      <c r="AD11" s="131"/>
      <c r="AE11" s="132"/>
      <c r="AF11" s="107"/>
    </row>
    <row r="12" spans="3:32" s="99" customFormat="1" ht="15.75" x14ac:dyDescent="0.25">
      <c r="C12" s="172"/>
      <c r="D12" s="134" t="s">
        <v>486</v>
      </c>
      <c r="E12" s="135"/>
      <c r="F12" s="135"/>
      <c r="G12" s="135"/>
      <c r="H12" s="136">
        <f t="shared" ref="H12" si="0">COUNTIF(H25:H107,"Yes")</f>
        <v>43</v>
      </c>
      <c r="I12" s="136">
        <f t="shared" ref="I12:J12" si="1">COUNTIF(I25:I107,"Yes")</f>
        <v>44</v>
      </c>
      <c r="J12" s="136">
        <f t="shared" si="1"/>
        <v>45</v>
      </c>
      <c r="K12" s="136">
        <f t="shared" ref="K12:P12" si="2">COUNTIF(K25:K107,"Yes")</f>
        <v>44</v>
      </c>
      <c r="L12" s="136">
        <f t="shared" si="2"/>
        <v>44</v>
      </c>
      <c r="M12" s="136">
        <f t="shared" si="2"/>
        <v>45</v>
      </c>
      <c r="N12" s="136">
        <f t="shared" si="2"/>
        <v>45</v>
      </c>
      <c r="O12" s="136">
        <f t="shared" si="2"/>
        <v>44</v>
      </c>
      <c r="P12" s="136">
        <f t="shared" si="2"/>
        <v>47</v>
      </c>
      <c r="Q12" s="136">
        <f t="shared" ref="Q12:R12" si="3">COUNTIF(Q25:Q107,"Yes")</f>
        <v>46</v>
      </c>
      <c r="R12" s="136">
        <f t="shared" si="3"/>
        <v>43</v>
      </c>
      <c r="S12" s="136">
        <f t="shared" ref="S12:U12" si="4">COUNTIF(S25:S107,"Yes")</f>
        <v>46</v>
      </c>
      <c r="T12" s="136">
        <f t="shared" ref="T12" si="5">COUNTIF(T25:T107,"Yes")</f>
        <v>46</v>
      </c>
      <c r="U12" s="136">
        <f t="shared" si="4"/>
        <v>45</v>
      </c>
      <c r="V12" s="136">
        <f t="shared" ref="V12:W12" si="6">COUNTIF(V25:V107,"Yes")</f>
        <v>47</v>
      </c>
      <c r="W12" s="136">
        <f t="shared" si="6"/>
        <v>48</v>
      </c>
      <c r="X12" s="136">
        <f t="shared" ref="X12:AF12" si="7">COUNTIF(X25:X107,"Yes")</f>
        <v>49</v>
      </c>
      <c r="Y12" s="136">
        <f t="shared" si="7"/>
        <v>48</v>
      </c>
      <c r="Z12" s="136">
        <f t="shared" si="7"/>
        <v>50</v>
      </c>
      <c r="AA12" s="136">
        <f t="shared" si="7"/>
        <v>51</v>
      </c>
      <c r="AB12" s="136">
        <f t="shared" si="7"/>
        <v>51</v>
      </c>
      <c r="AC12" s="136">
        <f t="shared" si="7"/>
        <v>52</v>
      </c>
      <c r="AD12" s="136">
        <f t="shared" si="7"/>
        <v>52</v>
      </c>
      <c r="AE12" s="136">
        <f t="shared" si="7"/>
        <v>54</v>
      </c>
      <c r="AF12" s="137">
        <f t="shared" si="7"/>
        <v>55</v>
      </c>
    </row>
    <row r="13" spans="3:32" s="99" customFormat="1" ht="15.75" x14ac:dyDescent="0.25">
      <c r="C13" s="172"/>
      <c r="D13" s="138" t="s">
        <v>488</v>
      </c>
      <c r="E13" s="139"/>
      <c r="F13" s="139"/>
      <c r="G13" s="139"/>
      <c r="H13" s="140">
        <f t="shared" ref="H13" si="8">COUNTIF(H108:H142,"Yes")</f>
        <v>14</v>
      </c>
      <c r="I13" s="140">
        <f t="shared" ref="I13:AF13" si="9">COUNTIF(I108:I142,"Yes")</f>
        <v>13</v>
      </c>
      <c r="J13" s="140">
        <f t="shared" si="9"/>
        <v>13</v>
      </c>
      <c r="K13" s="140">
        <f t="shared" si="9"/>
        <v>12</v>
      </c>
      <c r="L13" s="140">
        <f t="shared" si="9"/>
        <v>12</v>
      </c>
      <c r="M13" s="140">
        <f t="shared" si="9"/>
        <v>14</v>
      </c>
      <c r="N13" s="140">
        <f t="shared" si="9"/>
        <v>14</v>
      </c>
      <c r="O13" s="140">
        <f t="shared" si="9"/>
        <v>13</v>
      </c>
      <c r="P13" s="140">
        <f t="shared" si="9"/>
        <v>12</v>
      </c>
      <c r="Q13" s="140">
        <f t="shared" si="9"/>
        <v>12</v>
      </c>
      <c r="R13" s="140">
        <f t="shared" si="9"/>
        <v>7</v>
      </c>
      <c r="S13" s="140">
        <f t="shared" si="9"/>
        <v>8</v>
      </c>
      <c r="T13" s="140">
        <f t="shared" si="9"/>
        <v>8</v>
      </c>
      <c r="U13" s="140">
        <f t="shared" si="9"/>
        <v>7</v>
      </c>
      <c r="V13" s="140">
        <f t="shared" si="9"/>
        <v>8</v>
      </c>
      <c r="W13" s="140">
        <f t="shared" si="9"/>
        <v>7</v>
      </c>
      <c r="X13" s="140">
        <f t="shared" si="9"/>
        <v>8</v>
      </c>
      <c r="Y13" s="140">
        <f t="shared" si="9"/>
        <v>6</v>
      </c>
      <c r="Z13" s="140">
        <f t="shared" si="9"/>
        <v>7</v>
      </c>
      <c r="AA13" s="140">
        <f t="shared" si="9"/>
        <v>8</v>
      </c>
      <c r="AB13" s="140">
        <f t="shared" si="9"/>
        <v>8</v>
      </c>
      <c r="AC13" s="140">
        <f t="shared" si="9"/>
        <v>6</v>
      </c>
      <c r="AD13" s="140">
        <f t="shared" si="9"/>
        <v>6</v>
      </c>
      <c r="AE13" s="140">
        <f t="shared" si="9"/>
        <v>6</v>
      </c>
      <c r="AF13" s="141">
        <f t="shared" si="9"/>
        <v>6</v>
      </c>
    </row>
    <row r="14" spans="3:32" s="99" customFormat="1" ht="15.75" x14ac:dyDescent="0.25">
      <c r="C14" s="172"/>
      <c r="D14" s="138" t="s">
        <v>1347</v>
      </c>
      <c r="E14" s="139"/>
      <c r="F14" s="139"/>
      <c r="G14" s="139"/>
      <c r="H14" s="140">
        <f t="shared" ref="H14" si="10">COUNTIF(H143:H181,"Yes")</f>
        <v>5</v>
      </c>
      <c r="I14" s="140">
        <f t="shared" ref="I14:AF14" si="11">COUNTIF(I143:I181,"Yes")</f>
        <v>6</v>
      </c>
      <c r="J14" s="140">
        <f t="shared" si="11"/>
        <v>7</v>
      </c>
      <c r="K14" s="140">
        <f t="shared" si="11"/>
        <v>6</v>
      </c>
      <c r="L14" s="140">
        <f t="shared" si="11"/>
        <v>6</v>
      </c>
      <c r="M14" s="140">
        <f t="shared" si="11"/>
        <v>7</v>
      </c>
      <c r="N14" s="140">
        <f t="shared" si="11"/>
        <v>6</v>
      </c>
      <c r="O14" s="140">
        <f t="shared" si="11"/>
        <v>4</v>
      </c>
      <c r="P14" s="140">
        <f t="shared" si="11"/>
        <v>3</v>
      </c>
      <c r="Q14" s="140">
        <f t="shared" si="11"/>
        <v>4</v>
      </c>
      <c r="R14" s="140">
        <f t="shared" si="11"/>
        <v>4</v>
      </c>
      <c r="S14" s="140">
        <f t="shared" si="11"/>
        <v>4</v>
      </c>
      <c r="T14" s="140">
        <f t="shared" si="11"/>
        <v>4</v>
      </c>
      <c r="U14" s="140">
        <f t="shared" si="11"/>
        <v>4</v>
      </c>
      <c r="V14" s="140">
        <f t="shared" si="11"/>
        <v>7</v>
      </c>
      <c r="W14" s="140">
        <f t="shared" si="11"/>
        <v>7</v>
      </c>
      <c r="X14" s="140">
        <f t="shared" si="11"/>
        <v>7</v>
      </c>
      <c r="Y14" s="140">
        <f t="shared" si="11"/>
        <v>6</v>
      </c>
      <c r="Z14" s="140">
        <f t="shared" si="11"/>
        <v>7</v>
      </c>
      <c r="AA14" s="140">
        <f t="shared" si="11"/>
        <v>7</v>
      </c>
      <c r="AB14" s="140">
        <f t="shared" si="11"/>
        <v>7</v>
      </c>
      <c r="AC14" s="140">
        <f t="shared" si="11"/>
        <v>6</v>
      </c>
      <c r="AD14" s="140">
        <f t="shared" si="11"/>
        <v>6</v>
      </c>
      <c r="AE14" s="140">
        <f t="shared" si="11"/>
        <v>7</v>
      </c>
      <c r="AF14" s="141">
        <f t="shared" si="11"/>
        <v>8</v>
      </c>
    </row>
    <row r="15" spans="3:32" s="99" customFormat="1" ht="15.75" x14ac:dyDescent="0.25">
      <c r="C15" s="172"/>
      <c r="D15" s="138" t="s">
        <v>1200</v>
      </c>
      <c r="E15" s="139"/>
      <c r="F15" s="139"/>
      <c r="G15" s="139"/>
      <c r="H15" s="140">
        <f t="shared" ref="H15" si="12">COUNTIF(H182:H212,"Yes")</f>
        <v>16</v>
      </c>
      <c r="I15" s="140">
        <f t="shared" ref="I15:AF15" si="13">COUNTIF(I182:I212,"Yes")</f>
        <v>16</v>
      </c>
      <c r="J15" s="140">
        <f t="shared" si="13"/>
        <v>13</v>
      </c>
      <c r="K15" s="140">
        <f t="shared" si="13"/>
        <v>17</v>
      </c>
      <c r="L15" s="140">
        <f t="shared" si="13"/>
        <v>16</v>
      </c>
      <c r="M15" s="140">
        <f t="shared" si="13"/>
        <v>17</v>
      </c>
      <c r="N15" s="140">
        <f t="shared" si="13"/>
        <v>18</v>
      </c>
      <c r="O15" s="140">
        <f t="shared" si="13"/>
        <v>17</v>
      </c>
      <c r="P15" s="140">
        <f t="shared" si="13"/>
        <v>17</v>
      </c>
      <c r="Q15" s="140">
        <f t="shared" si="13"/>
        <v>16</v>
      </c>
      <c r="R15" s="140">
        <f t="shared" si="13"/>
        <v>17</v>
      </c>
      <c r="S15" s="140">
        <f t="shared" si="13"/>
        <v>16</v>
      </c>
      <c r="T15" s="140">
        <f t="shared" si="13"/>
        <v>16</v>
      </c>
      <c r="U15" s="140">
        <f t="shared" si="13"/>
        <v>17</v>
      </c>
      <c r="V15" s="140">
        <f t="shared" si="13"/>
        <v>17</v>
      </c>
      <c r="W15" s="140">
        <f t="shared" si="13"/>
        <v>15</v>
      </c>
      <c r="X15" s="140">
        <f t="shared" si="13"/>
        <v>17</v>
      </c>
      <c r="Y15" s="140">
        <f t="shared" si="13"/>
        <v>17</v>
      </c>
      <c r="Z15" s="140">
        <f t="shared" si="13"/>
        <v>18</v>
      </c>
      <c r="AA15" s="140">
        <f t="shared" si="13"/>
        <v>18</v>
      </c>
      <c r="AB15" s="140">
        <f t="shared" si="13"/>
        <v>18</v>
      </c>
      <c r="AC15" s="140">
        <f t="shared" si="13"/>
        <v>17</v>
      </c>
      <c r="AD15" s="140">
        <f t="shared" si="13"/>
        <v>20</v>
      </c>
      <c r="AE15" s="140">
        <f t="shared" si="13"/>
        <v>20</v>
      </c>
      <c r="AF15" s="141">
        <f t="shared" si="13"/>
        <v>21</v>
      </c>
    </row>
    <row r="16" spans="3:32" s="99" customFormat="1" ht="15.75" x14ac:dyDescent="0.25">
      <c r="C16" s="172"/>
      <c r="D16" s="138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41"/>
    </row>
    <row r="17" spans="1:52" s="99" customFormat="1" ht="15.75" x14ac:dyDescent="0.25">
      <c r="C17" s="172"/>
      <c r="D17" s="138" t="s">
        <v>513</v>
      </c>
      <c r="E17" s="139"/>
      <c r="F17" s="139"/>
      <c r="G17" s="139"/>
      <c r="H17" s="140">
        <f t="shared" ref="H17" si="14">COUNTIF(H24:H518,"Yes")</f>
        <v>78</v>
      </c>
      <c r="I17" s="140">
        <f t="shared" ref="I17:N17" si="15">COUNTIF(I24:I518,"Yes")</f>
        <v>79</v>
      </c>
      <c r="J17" s="140">
        <f t="shared" si="15"/>
        <v>78</v>
      </c>
      <c r="K17" s="140">
        <f t="shared" si="15"/>
        <v>79</v>
      </c>
      <c r="L17" s="140">
        <f t="shared" si="15"/>
        <v>78</v>
      </c>
      <c r="M17" s="140">
        <f t="shared" si="15"/>
        <v>83</v>
      </c>
      <c r="N17" s="140">
        <f t="shared" si="15"/>
        <v>83</v>
      </c>
      <c r="O17" s="140">
        <f>COUNTIF(O24:O525,"Yes")</f>
        <v>78</v>
      </c>
      <c r="P17" s="140">
        <f t="shared" ref="P17:AF17" si="16">COUNTIF(P24:P527,"Yes")</f>
        <v>79</v>
      </c>
      <c r="Q17" s="140">
        <f t="shared" si="16"/>
        <v>78</v>
      </c>
      <c r="R17" s="140">
        <f t="shared" si="16"/>
        <v>71</v>
      </c>
      <c r="S17" s="140">
        <f t="shared" si="16"/>
        <v>74</v>
      </c>
      <c r="T17" s="140">
        <f t="shared" si="16"/>
        <v>74</v>
      </c>
      <c r="U17" s="140">
        <f t="shared" si="16"/>
        <v>73</v>
      </c>
      <c r="V17" s="140">
        <f t="shared" si="16"/>
        <v>79</v>
      </c>
      <c r="W17" s="140">
        <f t="shared" si="16"/>
        <v>77</v>
      </c>
      <c r="X17" s="140">
        <f t="shared" si="16"/>
        <v>81</v>
      </c>
      <c r="Y17" s="140">
        <f t="shared" si="16"/>
        <v>77</v>
      </c>
      <c r="Z17" s="140">
        <f t="shared" si="16"/>
        <v>82</v>
      </c>
      <c r="AA17" s="140">
        <f t="shared" si="16"/>
        <v>84</v>
      </c>
      <c r="AB17" s="140">
        <f t="shared" si="16"/>
        <v>84</v>
      </c>
      <c r="AC17" s="140">
        <f t="shared" si="16"/>
        <v>81</v>
      </c>
      <c r="AD17" s="140">
        <f t="shared" si="16"/>
        <v>84</v>
      </c>
      <c r="AE17" s="140">
        <f t="shared" si="16"/>
        <v>87</v>
      </c>
      <c r="AF17" s="141">
        <f t="shared" si="16"/>
        <v>90</v>
      </c>
    </row>
    <row r="18" spans="1:52" s="131" customFormat="1" ht="15.75" x14ac:dyDescent="0.25">
      <c r="C18" s="172"/>
      <c r="D18" s="138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40"/>
      <c r="AE18" s="140"/>
      <c r="AF18" s="141"/>
    </row>
    <row r="19" spans="1:52" s="99" customFormat="1" ht="15.75" x14ac:dyDescent="0.25">
      <c r="C19" s="172"/>
      <c r="D19" s="138" t="s">
        <v>1453</v>
      </c>
      <c r="E19" s="139"/>
      <c r="F19" s="139"/>
      <c r="G19" s="139"/>
      <c r="H19" s="140">
        <f t="shared" ref="H19" si="17">COUNTIFS(I:I,"No",H:H,"Yes")</f>
        <v>1</v>
      </c>
      <c r="I19" s="140">
        <f t="shared" ref="I19:R19" si="18">COUNTIFS(J:J,"No",I:I,"Yes")</f>
        <v>5</v>
      </c>
      <c r="J19" s="140">
        <f t="shared" si="18"/>
        <v>5</v>
      </c>
      <c r="K19" s="140">
        <f t="shared" si="18"/>
        <v>4</v>
      </c>
      <c r="L19" s="140">
        <f t="shared" si="18"/>
        <v>2</v>
      </c>
      <c r="M19" s="140">
        <f t="shared" si="18"/>
        <v>2</v>
      </c>
      <c r="N19" s="140">
        <f t="shared" si="18"/>
        <v>7</v>
      </c>
      <c r="O19" s="140">
        <f t="shared" si="18"/>
        <v>4</v>
      </c>
      <c r="P19" s="140">
        <f t="shared" si="18"/>
        <v>5</v>
      </c>
      <c r="Q19" s="140">
        <f t="shared" si="18"/>
        <v>12</v>
      </c>
      <c r="R19" s="140">
        <f t="shared" si="18"/>
        <v>4</v>
      </c>
      <c r="S19" s="140">
        <f>COUNTIFS(U:U,"No",S:S,"Yes")</f>
        <v>5</v>
      </c>
      <c r="T19" s="140">
        <f t="shared" ref="T19:Z19" si="19">COUNTIFS(U:U,"No",T:T,"Yes")</f>
        <v>5</v>
      </c>
      <c r="U19" s="140">
        <f t="shared" si="19"/>
        <v>1</v>
      </c>
      <c r="V19" s="140">
        <f t="shared" si="19"/>
        <v>4</v>
      </c>
      <c r="W19" s="140">
        <f t="shared" si="19"/>
        <v>0</v>
      </c>
      <c r="X19" s="140">
        <f t="shared" si="19"/>
        <v>4</v>
      </c>
      <c r="Y19" s="140">
        <f t="shared" si="19"/>
        <v>0</v>
      </c>
      <c r="Z19" s="140">
        <f t="shared" si="19"/>
        <v>1</v>
      </c>
      <c r="AA19" s="140">
        <v>5</v>
      </c>
      <c r="AB19" s="140">
        <v>1</v>
      </c>
      <c r="AC19" s="140">
        <v>1</v>
      </c>
      <c r="AD19" s="140">
        <v>1</v>
      </c>
      <c r="AE19" s="140"/>
      <c r="AF19" s="141"/>
    </row>
    <row r="20" spans="1:52" s="99" customFormat="1" ht="16.5" thickBot="1" x14ac:dyDescent="0.3">
      <c r="C20" s="172"/>
      <c r="D20" s="142" t="s">
        <v>1454</v>
      </c>
      <c r="E20" s="143"/>
      <c r="F20" s="143"/>
      <c r="G20" s="143"/>
      <c r="H20" s="144">
        <f t="shared" ref="H20" si="20">COUNTIFS(I:I,"Yes",H:H,"No")</f>
        <v>2</v>
      </c>
      <c r="I20" s="144">
        <f t="shared" ref="I20:R20" si="21">COUNTIFS(J:J,"Yes",I:I,"No")</f>
        <v>4</v>
      </c>
      <c r="J20" s="144">
        <f t="shared" si="21"/>
        <v>6</v>
      </c>
      <c r="K20" s="144">
        <f t="shared" si="21"/>
        <v>3</v>
      </c>
      <c r="L20" s="144">
        <f t="shared" si="21"/>
        <v>7</v>
      </c>
      <c r="M20" s="144">
        <f t="shared" si="21"/>
        <v>2</v>
      </c>
      <c r="N20" s="144">
        <f t="shared" si="21"/>
        <v>2</v>
      </c>
      <c r="O20" s="144">
        <f t="shared" si="21"/>
        <v>5</v>
      </c>
      <c r="P20" s="144">
        <f t="shared" si="21"/>
        <v>4</v>
      </c>
      <c r="Q20" s="144">
        <f t="shared" si="21"/>
        <v>5</v>
      </c>
      <c r="R20" s="144">
        <f t="shared" si="21"/>
        <v>7</v>
      </c>
      <c r="S20" s="144">
        <f>COUNTIFS(U:U,"Yes",S:S,"No")</f>
        <v>4</v>
      </c>
      <c r="T20" s="144">
        <f t="shared" ref="T20:Z20" si="22">COUNTIFS(U:U,"Yes",T:T,"No")</f>
        <v>4</v>
      </c>
      <c r="U20" s="144">
        <f t="shared" si="22"/>
        <v>7</v>
      </c>
      <c r="V20" s="144">
        <f t="shared" si="22"/>
        <v>2</v>
      </c>
      <c r="W20" s="144">
        <f t="shared" si="22"/>
        <v>4</v>
      </c>
      <c r="X20" s="144">
        <f t="shared" si="22"/>
        <v>0</v>
      </c>
      <c r="Y20" s="144">
        <f t="shared" si="22"/>
        <v>5</v>
      </c>
      <c r="Z20" s="144">
        <f t="shared" si="22"/>
        <v>3</v>
      </c>
      <c r="AA20" s="144">
        <v>4</v>
      </c>
      <c r="AB20" s="144">
        <v>4</v>
      </c>
      <c r="AC20" s="144">
        <v>4</v>
      </c>
      <c r="AD20" s="144">
        <v>4</v>
      </c>
      <c r="AE20" s="144">
        <v>3</v>
      </c>
      <c r="AF20" s="145"/>
    </row>
    <row r="21" spans="1:52" s="99" customFormat="1" x14ac:dyDescent="0.25">
      <c r="C21" s="172"/>
      <c r="D21" s="172"/>
      <c r="H21" s="243"/>
      <c r="I21" s="242"/>
      <c r="J21" s="241"/>
      <c r="K21" s="238"/>
      <c r="L21" s="235"/>
      <c r="M21" s="195"/>
      <c r="N21" s="176"/>
      <c r="O21" s="175"/>
      <c r="P21" s="172"/>
      <c r="Q21" s="167"/>
      <c r="R21" s="166"/>
      <c r="S21" s="164"/>
      <c r="T21" s="167"/>
      <c r="U21" s="163"/>
      <c r="V21" s="162"/>
      <c r="W21" s="161"/>
      <c r="X21" s="152"/>
      <c r="Y21" s="150"/>
      <c r="Z21" s="149"/>
      <c r="AA21" s="146"/>
      <c r="AB21" s="146"/>
      <c r="AC21" s="133"/>
      <c r="AD21" s="107"/>
      <c r="AE21" s="107"/>
      <c r="AF21" s="107"/>
    </row>
    <row r="22" spans="1:52" s="99" customFormat="1" x14ac:dyDescent="0.25">
      <c r="C22" s="172"/>
      <c r="D22" s="172"/>
      <c r="H22" s="243"/>
      <c r="I22" s="242"/>
      <c r="J22" s="241"/>
      <c r="K22" s="238"/>
      <c r="L22" s="235"/>
      <c r="M22" s="195"/>
      <c r="N22" s="176"/>
      <c r="O22" s="175"/>
      <c r="P22" s="172"/>
      <c r="Q22" s="167"/>
      <c r="R22" s="166"/>
      <c r="S22" s="164"/>
      <c r="T22" s="167"/>
      <c r="U22" s="163"/>
      <c r="V22" s="162"/>
      <c r="W22" s="161"/>
      <c r="X22" s="152"/>
      <c r="Y22" s="150"/>
      <c r="Z22" s="149"/>
      <c r="AA22" s="146"/>
      <c r="AB22" s="146"/>
      <c r="AC22" s="133"/>
      <c r="AD22" s="131"/>
      <c r="AE22" s="107"/>
      <c r="AF22" s="107"/>
    </row>
    <row r="23" spans="1:52" s="98" customFormat="1" x14ac:dyDescent="0.25">
      <c r="C23" s="172"/>
      <c r="D23" s="172"/>
      <c r="H23" s="243"/>
      <c r="I23" s="242"/>
      <c r="J23" s="241"/>
      <c r="K23" s="238"/>
      <c r="L23" s="235"/>
      <c r="M23" s="195"/>
      <c r="N23" s="176"/>
      <c r="O23" s="175"/>
      <c r="P23" s="172"/>
      <c r="Q23" s="167"/>
      <c r="R23" s="166"/>
      <c r="S23" s="164"/>
      <c r="T23" s="167"/>
      <c r="U23" s="163"/>
      <c r="V23" s="162"/>
      <c r="W23" s="161"/>
      <c r="X23" s="152"/>
      <c r="Y23" s="150"/>
      <c r="Z23" s="149"/>
      <c r="AA23" s="146"/>
      <c r="AB23" s="146"/>
      <c r="AC23" s="133"/>
      <c r="AD23" s="131"/>
      <c r="AE23" s="107"/>
      <c r="AF23" s="107"/>
    </row>
    <row r="24" spans="1:52" ht="18.75" x14ac:dyDescent="0.25">
      <c r="A24" t="s">
        <v>1486</v>
      </c>
      <c r="B24" s="100" t="s">
        <v>1265</v>
      </c>
      <c r="C24" s="100" t="s">
        <v>484</v>
      </c>
      <c r="D24" s="100" t="s">
        <v>495</v>
      </c>
      <c r="E24" s="100" t="s">
        <v>1266</v>
      </c>
      <c r="F24" s="100" t="s">
        <v>1267</v>
      </c>
      <c r="G24" s="100" t="s">
        <v>1268</v>
      </c>
      <c r="H24" s="129">
        <v>43290</v>
      </c>
      <c r="I24" s="129">
        <v>43283</v>
      </c>
      <c r="J24" s="129">
        <v>43276</v>
      </c>
      <c r="K24" s="129">
        <v>43269</v>
      </c>
      <c r="L24" s="129">
        <v>43262</v>
      </c>
      <c r="M24" s="129">
        <v>43255</v>
      </c>
      <c r="N24" s="129">
        <v>43248</v>
      </c>
      <c r="O24" s="129">
        <v>43241</v>
      </c>
      <c r="P24" s="129">
        <v>43234</v>
      </c>
      <c r="Q24" s="129">
        <v>43229</v>
      </c>
      <c r="R24" s="129">
        <v>43222</v>
      </c>
      <c r="S24" s="129">
        <v>43213</v>
      </c>
      <c r="T24" s="129">
        <v>43206</v>
      </c>
      <c r="U24" s="129">
        <v>43199</v>
      </c>
      <c r="V24" s="129">
        <v>43192</v>
      </c>
      <c r="W24" s="129">
        <v>43185</v>
      </c>
      <c r="X24" s="129">
        <v>43178</v>
      </c>
      <c r="Y24" s="129">
        <v>43171</v>
      </c>
      <c r="Z24" s="129">
        <v>43164</v>
      </c>
      <c r="AA24" s="129">
        <v>43157</v>
      </c>
      <c r="AB24" s="129">
        <v>43150</v>
      </c>
      <c r="AC24" s="129">
        <v>43143</v>
      </c>
      <c r="AD24" s="129">
        <v>43136</v>
      </c>
      <c r="AE24" s="129">
        <v>43129</v>
      </c>
      <c r="AF24" s="129">
        <v>43122</v>
      </c>
      <c r="AG24" s="100"/>
      <c r="AH24" s="100"/>
      <c r="AI24" s="100"/>
      <c r="AJ24" s="100"/>
      <c r="AK24" s="100"/>
      <c r="AL24" s="100"/>
      <c r="AM24" s="98"/>
      <c r="AN24" s="100"/>
      <c r="AO24" s="100"/>
      <c r="AP24" s="100"/>
      <c r="AQ24" s="100"/>
      <c r="AR24" s="100"/>
      <c r="AS24" s="100"/>
      <c r="AT24" s="98"/>
      <c r="AU24" s="100"/>
      <c r="AV24" s="100"/>
      <c r="AW24" s="100"/>
      <c r="AX24" s="100"/>
      <c r="AY24" s="100"/>
      <c r="AZ24" s="100"/>
    </row>
    <row r="25" spans="1:52" ht="15" customHeight="1" x14ac:dyDescent="0.25">
      <c r="A25" s="266" t="s">
        <v>1375</v>
      </c>
      <c r="B25" s="101" t="s">
        <v>1269</v>
      </c>
      <c r="C25" s="111" t="s">
        <v>3</v>
      </c>
      <c r="D25" s="101" t="s">
        <v>422</v>
      </c>
      <c r="E25" s="107" t="s">
        <v>423</v>
      </c>
      <c r="F25" s="107" t="s">
        <v>2</v>
      </c>
      <c r="G25" s="107" t="s">
        <v>1019</v>
      </c>
      <c r="H25" s="128" t="str">
        <f>IF(ISNA(VLOOKUP($D25,'Jul 9'!$F:$F,1,0)),"No","Yes")</f>
        <v>Yes</v>
      </c>
      <c r="I25" s="128" t="str">
        <f>IF(ISNA(VLOOKUP($D25,'Jul 2'!$F:$F,1,0)),"No","Yes")</f>
        <v>Yes</v>
      </c>
      <c r="J25" s="128" t="str">
        <f>IF(ISNA(VLOOKUP($D25,'Jun 25'!$F:$F,1,0)),"No","Yes")</f>
        <v>Yes</v>
      </c>
      <c r="K25" s="128" t="str">
        <f>IF(ISNA(VLOOKUP($D25,'Jun 18'!$F:$F,1,0)),"No","Yes")</f>
        <v>Yes</v>
      </c>
      <c r="L25" s="128" t="str">
        <f>IF(ISNA(VLOOKUP($D25,'Jun 11'!$F:$F,1,0)),"No","Yes")</f>
        <v>Yes</v>
      </c>
      <c r="M25" s="128" t="str">
        <f>IF(ISNA(VLOOKUP($D25,'Jun 4'!$F:$F,1,0)),"No","Yes")</f>
        <v>Yes</v>
      </c>
      <c r="N25" s="128" t="str">
        <f>IF(ISNA(VLOOKUP($D25,'May 28'!$F:$F,1,0)),"No","Yes")</f>
        <v>Yes</v>
      </c>
      <c r="O25" s="128" t="str">
        <f>IF(ISNA(VLOOKUP($D25,'May 21'!$F:$F,1,0)),"No","Yes")</f>
        <v>Yes</v>
      </c>
      <c r="P25" s="128" t="str">
        <f>IF(ISNA(VLOOKUP($D25,'May 14'!$F:$F,1,0)),"No","Yes")</f>
        <v>Yes</v>
      </c>
      <c r="Q25" s="128" t="str">
        <f>IF(ISNA(VLOOKUP($D25,'May 9'!$F:$F,1,0)),"No","Yes")</f>
        <v>Yes</v>
      </c>
      <c r="R25" s="128" t="str">
        <f>IF(ISNA(VLOOKUP($D25,'May 2'!$F:$F,1,0)),"No","Yes")</f>
        <v>No</v>
      </c>
      <c r="S25" s="128" t="str">
        <f>IF(ISNA(VLOOKUP($D25,'Apr 23'!$F:$F,1,0)),"No","Yes")</f>
        <v>Yes</v>
      </c>
      <c r="T25" s="128" t="str">
        <f>IF(ISNA(VLOOKUP($D25,'Apr 16'!$F:$F,1,0)),"No","Yes")</f>
        <v>Yes</v>
      </c>
      <c r="U25" s="128" t="str">
        <f>IF(ISNA(VLOOKUP($D25,'Apr 9'!$F:$F,1,0)),"No","Yes")</f>
        <v>Yes</v>
      </c>
      <c r="V25" s="128" t="str">
        <f>IF(ISNA(VLOOKUP($D25,'Apr 2'!$F:$F,1,0)),"No","Yes")</f>
        <v>Yes</v>
      </c>
      <c r="W25" s="128" t="str">
        <f>IF(ISNA(VLOOKUP($D25,'Mar 26'!$F:$F,1,0)),"No","Yes")</f>
        <v>Yes</v>
      </c>
      <c r="X25" s="128" t="str">
        <f>IF(ISNA(VLOOKUP($D25,'Mar 19'!$F:$F,1,0)),"No","Yes")</f>
        <v>Yes</v>
      </c>
      <c r="Y25" s="128" t="str">
        <f>IF(ISNA(VLOOKUP($D25,'Mar 12'!$F:$F,1,0)),"No","Yes")</f>
        <v>Yes</v>
      </c>
      <c r="Z25" s="128" t="str">
        <f>IF(ISNA(VLOOKUP($D25,'Mar 5'!$F:$F,1,0)),"No","Yes")</f>
        <v>Yes</v>
      </c>
      <c r="AA25" s="128" t="str">
        <f>IF(ISNA(VLOOKUP($D25,'Feb 26'!$F:$F,1,0)),"No","Yes")</f>
        <v>Yes</v>
      </c>
      <c r="AB25" s="128" t="str">
        <f>IF(ISNA(VLOOKUP($D25,'Feb 26'!$F:$F,1,0)),"No","Yes")</f>
        <v>Yes</v>
      </c>
      <c r="AC25" s="128" t="str">
        <f>IF(ISNA(VLOOKUP($D25,'Feb 12'!$F:$F,1,0)),"No","Yes")</f>
        <v>Yes</v>
      </c>
      <c r="AD25" s="128" t="str">
        <f>IF(ISNA(VLOOKUP($D25,'Feb 5'!$F:$F,1,0)),"No","Yes")</f>
        <v>Yes</v>
      </c>
      <c r="AE25" s="128" t="str">
        <f>IF(ISNA(VLOOKUP($D25,'Jan 29'!$F:$F,1,0)),"No","Yes")</f>
        <v>Yes</v>
      </c>
      <c r="AF25" s="128" t="str">
        <f>IF(ISNA(VLOOKUP(D25,'Jan 22'!F:F,1,0)),"No","Yes")</f>
        <v>Yes</v>
      </c>
      <c r="AG25" s="120"/>
      <c r="AH25" s="107"/>
      <c r="AI25" s="121"/>
      <c r="AJ25" s="121"/>
      <c r="AK25" s="107"/>
      <c r="AL25" s="107"/>
    </row>
    <row r="26" spans="1:52" x14ac:dyDescent="0.25">
      <c r="A26" s="266"/>
      <c r="B26" s="101" t="s">
        <v>1270</v>
      </c>
      <c r="C26" s="111" t="s">
        <v>287</v>
      </c>
      <c r="D26" s="102" t="s">
        <v>886</v>
      </c>
      <c r="E26" s="107" t="s">
        <v>861</v>
      </c>
      <c r="F26" s="107" t="s">
        <v>516</v>
      </c>
      <c r="G26" s="107" t="s">
        <v>1019</v>
      </c>
      <c r="H26" s="128" t="str">
        <f>IF(ISNA(VLOOKUP($D26,'Jul 9'!$F:$F,1,0)),"No","Yes")</f>
        <v>Yes</v>
      </c>
      <c r="I26" s="128" t="str">
        <f>IF(ISNA(VLOOKUP($D26,'Jul 2'!$F:$F,1,0)),"No","Yes")</f>
        <v>Yes</v>
      </c>
      <c r="J26" s="128" t="str">
        <f>IF(ISNA(VLOOKUP($D26,'Jun 25'!$F:$F,1,0)),"No","Yes")</f>
        <v>Yes</v>
      </c>
      <c r="K26" s="128" t="str">
        <f>IF(ISNA(VLOOKUP($D26,'Jun 18'!$F:$F,1,0)),"No","Yes")</f>
        <v>Yes</v>
      </c>
      <c r="L26" s="128" t="str">
        <f>IF(ISNA(VLOOKUP($D26,'Jun 11'!$F:$F,1,0)),"No","Yes")</f>
        <v>Yes</v>
      </c>
      <c r="M26" s="128" t="str">
        <f>IF(ISNA(VLOOKUP($D26,'Jun 4'!$F:$F,1,0)),"No","Yes")</f>
        <v>Yes</v>
      </c>
      <c r="N26" s="128" t="str">
        <f>IF(ISNA(VLOOKUP($D26,'May 28'!$F:$F,1,0)),"No","Yes")</f>
        <v>Yes</v>
      </c>
      <c r="O26" s="128" t="str">
        <f>IF(ISNA(VLOOKUP($D26,'May 21'!$F:$F,1,0)),"No","Yes")</f>
        <v>Yes</v>
      </c>
      <c r="P26" s="128" t="str">
        <f>IF(ISNA(VLOOKUP($D26,'May 14'!$F:$F,1,0)),"No","Yes")</f>
        <v>Yes</v>
      </c>
      <c r="Q26" s="128" t="str">
        <f>IF(ISNA(VLOOKUP($D26,'May 9'!$F:$F,1,0)),"No","Yes")</f>
        <v>Yes</v>
      </c>
      <c r="R26" s="128" t="str">
        <f>IF(ISNA(VLOOKUP($D26,'May 2'!$F:$F,1,0)),"No","Yes")</f>
        <v>No</v>
      </c>
      <c r="S26" s="128" t="str">
        <f>IF(ISNA(VLOOKUP($D26,'Apr 23'!$F:$F,1,0)),"No","Yes")</f>
        <v>Yes</v>
      </c>
      <c r="T26" s="128" t="str">
        <f>IF(ISNA(VLOOKUP($D26,'Apr 16'!$F:$F,1,0)),"No","Yes")</f>
        <v>Yes</v>
      </c>
      <c r="U26" s="128" t="str">
        <f>IF(ISNA(VLOOKUP($D26,'Apr 9'!$F:$F,1,0)),"No","Yes")</f>
        <v>Yes</v>
      </c>
      <c r="V26" s="128" t="str">
        <f>IF(ISNA(VLOOKUP($D26,'Apr 2'!$F:$F,1,0)),"No","Yes")</f>
        <v>Yes</v>
      </c>
      <c r="W26" s="128" t="str">
        <f>IF(ISNA(VLOOKUP($D26,'Mar 26'!$F:$F,1,0)),"No","Yes")</f>
        <v>Yes</v>
      </c>
      <c r="X26" s="128" t="str">
        <f>IF(ISNA(VLOOKUP($D26,'Mar 19'!$F:$F,1,0)),"No","Yes")</f>
        <v>Yes</v>
      </c>
      <c r="Y26" s="128" t="str">
        <f>IF(ISNA(VLOOKUP($D26,'Mar 12'!$F:$F,1,0)),"No","Yes")</f>
        <v>Yes</v>
      </c>
      <c r="Z26" s="128" t="str">
        <f>IF(ISNA(VLOOKUP($D26,'Mar 5'!$F:$F,1,0)),"No","Yes")</f>
        <v>Yes</v>
      </c>
      <c r="AA26" s="128" t="str">
        <f>IF(ISNA(VLOOKUP($D26,'Feb 26'!$F:$F,1,0)),"No","Yes")</f>
        <v>Yes</v>
      </c>
      <c r="AB26" s="128" t="str">
        <f>IF(ISNA(VLOOKUP($D26,'Feb 26'!$F:$F,1,0)),"No","Yes")</f>
        <v>Yes</v>
      </c>
      <c r="AC26" s="128" t="str">
        <f>IF(ISNA(VLOOKUP($D26,'Feb 12'!$F:$F,1,0)),"No","Yes")</f>
        <v>Yes</v>
      </c>
      <c r="AD26" s="128" t="str">
        <f>IF(ISNA(VLOOKUP($D26,'Feb 5'!$F:$F,1,0)),"No","Yes")</f>
        <v>Yes</v>
      </c>
      <c r="AE26" s="128" t="str">
        <f>IF(ISNA(VLOOKUP($D26,'Jan 29'!$F:$F,1,0)),"No","Yes")</f>
        <v>Yes</v>
      </c>
      <c r="AF26" s="128" t="str">
        <f>IF(ISNA(VLOOKUP(D26,'Jan 22'!F:F,1,0)),"No","Yes")</f>
        <v>Yes</v>
      </c>
      <c r="AG26" s="120"/>
      <c r="AH26" s="107"/>
      <c r="AI26" s="121"/>
      <c r="AJ26" s="121"/>
      <c r="AK26" s="107"/>
      <c r="AL26" s="107"/>
    </row>
    <row r="27" spans="1:52" x14ac:dyDescent="0.25">
      <c r="A27" s="266"/>
      <c r="B27" s="101" t="s">
        <v>1271</v>
      </c>
      <c r="C27" s="111" t="s">
        <v>3</v>
      </c>
      <c r="D27" s="111" t="s">
        <v>139</v>
      </c>
      <c r="E27" s="107" t="s">
        <v>140</v>
      </c>
      <c r="F27" s="107" t="s">
        <v>53</v>
      </c>
      <c r="G27" s="107" t="s">
        <v>1019</v>
      </c>
      <c r="H27" s="128" t="str">
        <f>IF(ISNA(VLOOKUP($D27,'Jul 9'!$F:$F,1,0)),"No","Yes")</f>
        <v>Yes</v>
      </c>
      <c r="I27" s="128" t="str">
        <f>IF(ISNA(VLOOKUP($D27,'Jul 2'!$F:$F,1,0)),"No","Yes")</f>
        <v>Yes</v>
      </c>
      <c r="J27" s="128" t="str">
        <f>IF(ISNA(VLOOKUP($D27,'Jun 25'!$F:$F,1,0)),"No","Yes")</f>
        <v>Yes</v>
      </c>
      <c r="K27" s="128" t="str">
        <f>IF(ISNA(VLOOKUP($D27,'Jun 18'!$F:$F,1,0)),"No","Yes")</f>
        <v>Yes</v>
      </c>
      <c r="L27" s="128" t="str">
        <f>IF(ISNA(VLOOKUP($D27,'Jun 11'!$F:$F,1,0)),"No","Yes")</f>
        <v>Yes</v>
      </c>
      <c r="M27" s="128" t="str">
        <f>IF(ISNA(VLOOKUP($D27,'Jun 4'!$F:$F,1,0)),"No","Yes")</f>
        <v>Yes</v>
      </c>
      <c r="N27" s="128" t="str">
        <f>IF(ISNA(VLOOKUP($D27,'May 28'!$F:$F,1,0)),"No","Yes")</f>
        <v>Yes</v>
      </c>
      <c r="O27" s="128" t="str">
        <f>IF(ISNA(VLOOKUP($D27,'May 21'!$F:$F,1,0)),"No","Yes")</f>
        <v>Yes</v>
      </c>
      <c r="P27" s="128" t="str">
        <f>IF(ISNA(VLOOKUP($D27,'May 14'!$F:$F,1,0)),"No","Yes")</f>
        <v>Yes</v>
      </c>
      <c r="Q27" s="128" t="str">
        <f>IF(ISNA(VLOOKUP($D27,'May 9'!$F:$F,1,0)),"No","Yes")</f>
        <v>Yes</v>
      </c>
      <c r="R27" s="128" t="str">
        <f>IF(ISNA(VLOOKUP($D27,'May 2'!$F:$F,1,0)),"No","Yes")</f>
        <v>Yes</v>
      </c>
      <c r="S27" s="128" t="str">
        <f>IF(ISNA(VLOOKUP($D27,'Apr 23'!$F:$F,1,0)),"No","Yes")</f>
        <v>Yes</v>
      </c>
      <c r="T27" s="128" t="str">
        <f>IF(ISNA(VLOOKUP($D27,'Apr 16'!$F:$F,1,0)),"No","Yes")</f>
        <v>Yes</v>
      </c>
      <c r="U27" s="128" t="str">
        <f>IF(ISNA(VLOOKUP($D27,'Apr 9'!$F:$F,1,0)),"No","Yes")</f>
        <v>Yes</v>
      </c>
      <c r="V27" s="128" t="str">
        <f>IF(ISNA(VLOOKUP($D27,'Apr 2'!$F:$F,1,0)),"No","Yes")</f>
        <v>Yes</v>
      </c>
      <c r="W27" s="128" t="str">
        <f>IF(ISNA(VLOOKUP($D27,'Mar 26'!$F:$F,1,0)),"No","Yes")</f>
        <v>Yes</v>
      </c>
      <c r="X27" s="128" t="str">
        <f>IF(ISNA(VLOOKUP($D27,'Mar 19'!$F:$F,1,0)),"No","Yes")</f>
        <v>Yes</v>
      </c>
      <c r="Y27" s="128" t="str">
        <f>IF(ISNA(VLOOKUP($D27,'Mar 12'!$F:$F,1,0)),"No","Yes")</f>
        <v>Yes</v>
      </c>
      <c r="Z27" s="128" t="str">
        <f>IF(ISNA(VLOOKUP($D27,'Mar 5'!$F:$F,1,0)),"No","Yes")</f>
        <v>Yes</v>
      </c>
      <c r="AA27" s="128" t="str">
        <f>IF(ISNA(VLOOKUP($D27,'Feb 26'!$F:$F,1,0)),"No","Yes")</f>
        <v>Yes</v>
      </c>
      <c r="AB27" s="128" t="str">
        <f>IF(ISNA(VLOOKUP($D27,'Feb 26'!$F:$F,1,0)),"No","Yes")</f>
        <v>Yes</v>
      </c>
      <c r="AC27" s="128" t="str">
        <f>IF(ISNA(VLOOKUP($D27,'Feb 12'!$F:$F,1,0)),"No","Yes")</f>
        <v>Yes</v>
      </c>
      <c r="AD27" s="128" t="str">
        <f>IF(ISNA(VLOOKUP($D27,'Feb 5'!$F:$F,1,0)),"No","Yes")</f>
        <v>Yes</v>
      </c>
      <c r="AE27" s="128" t="str">
        <f>IF(ISNA(VLOOKUP($D27,'Jan 29'!$F:$F,1,0)),"No","Yes")</f>
        <v>Yes</v>
      </c>
      <c r="AF27" s="128" t="str">
        <f>IF(ISNA(VLOOKUP(D27,'Jan 22'!F:F,1,0)),"No","Yes")</f>
        <v>Yes</v>
      </c>
      <c r="AG27" s="118"/>
      <c r="AH27" s="107"/>
      <c r="AI27" s="117"/>
      <c r="AJ27" s="117"/>
      <c r="AK27" s="107"/>
      <c r="AL27" s="107"/>
    </row>
    <row r="28" spans="1:52" x14ac:dyDescent="0.25">
      <c r="A28" s="266"/>
      <c r="B28" s="101" t="s">
        <v>1272</v>
      </c>
      <c r="C28" s="111" t="s">
        <v>3</v>
      </c>
      <c r="D28" s="111" t="s">
        <v>226</v>
      </c>
      <c r="E28" s="107" t="s">
        <v>227</v>
      </c>
      <c r="F28" s="107" t="s">
        <v>53</v>
      </c>
      <c r="G28" s="107" t="s">
        <v>1019</v>
      </c>
      <c r="H28" s="128" t="str">
        <f>IF(ISNA(VLOOKUP($D28,'Jul 9'!$F:$F,1,0)),"No","Yes")</f>
        <v>Yes</v>
      </c>
      <c r="I28" s="128" t="str">
        <f>IF(ISNA(VLOOKUP($D28,'Jul 2'!$F:$F,1,0)),"No","Yes")</f>
        <v>Yes</v>
      </c>
      <c r="J28" s="128" t="str">
        <f>IF(ISNA(VLOOKUP($D28,'Jun 25'!$F:$F,1,0)),"No","Yes")</f>
        <v>Yes</v>
      </c>
      <c r="K28" s="128" t="str">
        <f>IF(ISNA(VLOOKUP($D28,'Jun 18'!$F:$F,1,0)),"No","Yes")</f>
        <v>Yes</v>
      </c>
      <c r="L28" s="128" t="str">
        <f>IF(ISNA(VLOOKUP($D28,'Jun 11'!$F:$F,1,0)),"No","Yes")</f>
        <v>Yes</v>
      </c>
      <c r="M28" s="128" t="str">
        <f>IF(ISNA(VLOOKUP($D28,'Jun 4'!$F:$F,1,0)),"No","Yes")</f>
        <v>Yes</v>
      </c>
      <c r="N28" s="128" t="str">
        <f>IF(ISNA(VLOOKUP($D28,'May 28'!$F:$F,1,0)),"No","Yes")</f>
        <v>Yes</v>
      </c>
      <c r="O28" s="128" t="str">
        <f>IF(ISNA(VLOOKUP($D28,'May 21'!$F:$F,1,0)),"No","Yes")</f>
        <v>Yes</v>
      </c>
      <c r="P28" s="128" t="str">
        <f>IF(ISNA(VLOOKUP($D28,'May 14'!$F:$F,1,0)),"No","Yes")</f>
        <v>Yes</v>
      </c>
      <c r="Q28" s="128" t="str">
        <f>IF(ISNA(VLOOKUP($D28,'May 9'!$F:$F,1,0)),"No","Yes")</f>
        <v>Yes</v>
      </c>
      <c r="R28" s="128" t="str">
        <f>IF(ISNA(VLOOKUP($D28,'May 2'!$F:$F,1,0)),"No","Yes")</f>
        <v>Yes</v>
      </c>
      <c r="S28" s="128" t="str">
        <f>IF(ISNA(VLOOKUP($D28,'Apr 23'!$F:$F,1,0)),"No","Yes")</f>
        <v>Yes</v>
      </c>
      <c r="T28" s="128" t="str">
        <f>IF(ISNA(VLOOKUP($D28,'Apr 16'!$F:$F,1,0)),"No","Yes")</f>
        <v>Yes</v>
      </c>
      <c r="U28" s="128" t="str">
        <f>IF(ISNA(VLOOKUP($D28,'Apr 9'!$F:$F,1,0)),"No","Yes")</f>
        <v>Yes</v>
      </c>
      <c r="V28" s="128" t="str">
        <f>IF(ISNA(VLOOKUP($D28,'Apr 2'!$F:$F,1,0)),"No","Yes")</f>
        <v>Yes</v>
      </c>
      <c r="W28" s="128" t="str">
        <f>IF(ISNA(VLOOKUP($D28,'Mar 26'!$F:$F,1,0)),"No","Yes")</f>
        <v>Yes</v>
      </c>
      <c r="X28" s="128" t="str">
        <f>IF(ISNA(VLOOKUP($D28,'Mar 19'!$F:$F,1,0)),"No","Yes")</f>
        <v>Yes</v>
      </c>
      <c r="Y28" s="128" t="str">
        <f>IF(ISNA(VLOOKUP($D28,'Mar 12'!$F:$F,1,0)),"No","Yes")</f>
        <v>Yes</v>
      </c>
      <c r="Z28" s="128" t="str">
        <f>IF(ISNA(VLOOKUP($D28,'Mar 5'!$F:$F,1,0)),"No","Yes")</f>
        <v>Yes</v>
      </c>
      <c r="AA28" s="128" t="str">
        <f>IF(ISNA(VLOOKUP($D28,'Feb 26'!$F:$F,1,0)),"No","Yes")</f>
        <v>Yes</v>
      </c>
      <c r="AB28" s="128" t="str">
        <f>IF(ISNA(VLOOKUP($D28,'Feb 26'!$F:$F,1,0)),"No","Yes")</f>
        <v>Yes</v>
      </c>
      <c r="AC28" s="128" t="str">
        <f>IF(ISNA(VLOOKUP($D28,'Feb 12'!$F:$F,1,0)),"No","Yes")</f>
        <v>Yes</v>
      </c>
      <c r="AD28" s="128" t="str">
        <f>IF(ISNA(VLOOKUP($D28,'Feb 5'!$F:$F,1,0)),"No","Yes")</f>
        <v>Yes</v>
      </c>
      <c r="AE28" s="128" t="str">
        <f>IF(ISNA(VLOOKUP($D28,'Jan 29'!$F:$F,1,0)),"No","Yes")</f>
        <v>Yes</v>
      </c>
      <c r="AF28" s="128" t="str">
        <f>IF(ISNA(VLOOKUP(D28,'Jan 22'!F:F,1,0)),"No","Yes")</f>
        <v>Yes</v>
      </c>
      <c r="AG28" s="120"/>
      <c r="AH28" s="107"/>
      <c r="AI28" s="117"/>
      <c r="AJ28" s="117"/>
      <c r="AK28" s="107"/>
      <c r="AL28" s="107"/>
    </row>
    <row r="29" spans="1:52" x14ac:dyDescent="0.25">
      <c r="A29" s="266"/>
      <c r="B29" s="101" t="s">
        <v>1273</v>
      </c>
      <c r="C29" s="111" t="s">
        <v>3</v>
      </c>
      <c r="D29" s="101" t="s">
        <v>275</v>
      </c>
      <c r="E29" s="107" t="s">
        <v>276</v>
      </c>
      <c r="F29" s="107" t="s">
        <v>53</v>
      </c>
      <c r="G29" s="107" t="s">
        <v>1019</v>
      </c>
      <c r="H29" s="128" t="str">
        <f>IF(ISNA(VLOOKUP($D29,'Jul 9'!$F:$F,1,0)),"No","Yes")</f>
        <v>Yes</v>
      </c>
      <c r="I29" s="128" t="str">
        <f>IF(ISNA(VLOOKUP($D29,'Jul 2'!$F:$F,1,0)),"No","Yes")</f>
        <v>Yes</v>
      </c>
      <c r="J29" s="128" t="str">
        <f>IF(ISNA(VLOOKUP($D29,'Jun 25'!$F:$F,1,0)),"No","Yes")</f>
        <v>Yes</v>
      </c>
      <c r="K29" s="128" t="str">
        <f>IF(ISNA(VLOOKUP($D29,'Jun 18'!$F:$F,1,0)),"No","Yes")</f>
        <v>Yes</v>
      </c>
      <c r="L29" s="128" t="str">
        <f>IF(ISNA(VLOOKUP($D29,'Jun 11'!$F:$F,1,0)),"No","Yes")</f>
        <v>Yes</v>
      </c>
      <c r="M29" s="128" t="str">
        <f>IF(ISNA(VLOOKUP($D29,'Jun 4'!$F:$F,1,0)),"No","Yes")</f>
        <v>Yes</v>
      </c>
      <c r="N29" s="128" t="str">
        <f>IF(ISNA(VLOOKUP($D29,'May 28'!$F:$F,1,0)),"No","Yes")</f>
        <v>Yes</v>
      </c>
      <c r="O29" s="128" t="str">
        <f>IF(ISNA(VLOOKUP($D29,'May 21'!$F:$F,1,0)),"No","Yes")</f>
        <v>Yes</v>
      </c>
      <c r="P29" s="128" t="str">
        <f>IF(ISNA(VLOOKUP($D29,'May 14'!$F:$F,1,0)),"No","Yes")</f>
        <v>Yes</v>
      </c>
      <c r="Q29" s="128" t="str">
        <f>IF(ISNA(VLOOKUP($D29,'May 9'!$F:$F,1,0)),"No","Yes")</f>
        <v>Yes</v>
      </c>
      <c r="R29" s="128" t="str">
        <f>IF(ISNA(VLOOKUP($D29,'May 2'!$F:$F,1,0)),"No","Yes")</f>
        <v>Yes</v>
      </c>
      <c r="S29" s="128" t="str">
        <f>IF(ISNA(VLOOKUP($D29,'Apr 23'!$F:$F,1,0)),"No","Yes")</f>
        <v>Yes</v>
      </c>
      <c r="T29" s="128" t="str">
        <f>IF(ISNA(VLOOKUP($D29,'Apr 16'!$F:$F,1,0)),"No","Yes")</f>
        <v>Yes</v>
      </c>
      <c r="U29" s="128" t="str">
        <f>IF(ISNA(VLOOKUP($D29,'Apr 9'!$F:$F,1,0)),"No","Yes")</f>
        <v>Yes</v>
      </c>
      <c r="V29" s="128" t="str">
        <f>IF(ISNA(VLOOKUP($D29,'Apr 2'!$F:$F,1,0)),"No","Yes")</f>
        <v>Yes</v>
      </c>
      <c r="W29" s="128" t="str">
        <f>IF(ISNA(VLOOKUP($D29,'Mar 26'!$F:$F,1,0)),"No","Yes")</f>
        <v>Yes</v>
      </c>
      <c r="X29" s="128" t="str">
        <f>IF(ISNA(VLOOKUP($D29,'Mar 19'!$F:$F,1,0)),"No","Yes")</f>
        <v>Yes</v>
      </c>
      <c r="Y29" s="128" t="str">
        <f>IF(ISNA(VLOOKUP($D29,'Mar 12'!$F:$F,1,0)),"No","Yes")</f>
        <v>Yes</v>
      </c>
      <c r="Z29" s="128" t="str">
        <f>IF(ISNA(VLOOKUP($D29,'Mar 5'!$F:$F,1,0)),"No","Yes")</f>
        <v>Yes</v>
      </c>
      <c r="AA29" s="128" t="str">
        <f>IF(ISNA(VLOOKUP($D29,'Feb 26'!$F:$F,1,0)),"No","Yes")</f>
        <v>Yes</v>
      </c>
      <c r="AB29" s="128" t="str">
        <f>IF(ISNA(VLOOKUP($D29,'Feb 26'!$F:$F,1,0)),"No","Yes")</f>
        <v>Yes</v>
      </c>
      <c r="AC29" s="128" t="str">
        <f>IF(ISNA(VLOOKUP($D29,'Feb 12'!$F:$F,1,0)),"No","Yes")</f>
        <v>Yes</v>
      </c>
      <c r="AD29" s="128" t="str">
        <f>IF(ISNA(VLOOKUP($D29,'Feb 5'!$F:$F,1,0)),"No","Yes")</f>
        <v>Yes</v>
      </c>
      <c r="AE29" s="128" t="str">
        <f>IF(ISNA(VLOOKUP($D29,'Jan 29'!$F:$F,1,0)),"No","Yes")</f>
        <v>Yes</v>
      </c>
      <c r="AF29" s="128" t="str">
        <f>IF(ISNA(VLOOKUP(D29,'Jan 22'!F:F,1,0)),"No","Yes")</f>
        <v>Yes</v>
      </c>
      <c r="AG29" s="122"/>
      <c r="AH29" s="107"/>
      <c r="AI29" s="117"/>
      <c r="AJ29" s="117"/>
      <c r="AK29" s="107"/>
      <c r="AL29" s="107"/>
    </row>
    <row r="30" spans="1:52" x14ac:dyDescent="0.25">
      <c r="A30" s="266"/>
      <c r="B30" s="101" t="s">
        <v>1274</v>
      </c>
      <c r="C30" s="111" t="s">
        <v>3</v>
      </c>
      <c r="D30" s="101" t="s">
        <v>244</v>
      </c>
      <c r="E30" s="107" t="s">
        <v>245</v>
      </c>
      <c r="F30" s="107" t="s">
        <v>125</v>
      </c>
      <c r="G30" s="107" t="s">
        <v>1019</v>
      </c>
      <c r="H30" s="128" t="str">
        <f>IF(ISNA(VLOOKUP($D30,'Jul 9'!$F:$F,1,0)),"No","Yes")</f>
        <v>Yes</v>
      </c>
      <c r="I30" s="128" t="str">
        <f>IF(ISNA(VLOOKUP($D30,'Jul 2'!$F:$F,1,0)),"No","Yes")</f>
        <v>Yes</v>
      </c>
      <c r="J30" s="128" t="str">
        <f>IF(ISNA(VLOOKUP($D30,'Jun 25'!$F:$F,1,0)),"No","Yes")</f>
        <v>Yes</v>
      </c>
      <c r="K30" s="128" t="str">
        <f>IF(ISNA(VLOOKUP($D30,'Jun 18'!$F:$F,1,0)),"No","Yes")</f>
        <v>Yes</v>
      </c>
      <c r="L30" s="128" t="str">
        <f>IF(ISNA(VLOOKUP($D30,'Jun 11'!$F:$F,1,0)),"No","Yes")</f>
        <v>Yes</v>
      </c>
      <c r="M30" s="128" t="str">
        <f>IF(ISNA(VLOOKUP($D30,'Jun 4'!$F:$F,1,0)),"No","Yes")</f>
        <v>Yes</v>
      </c>
      <c r="N30" s="128" t="str">
        <f>IF(ISNA(VLOOKUP($D30,'May 28'!$F:$F,1,0)),"No","Yes")</f>
        <v>Yes</v>
      </c>
      <c r="O30" s="128" t="str">
        <f>IF(ISNA(VLOOKUP($D30,'May 21'!$F:$F,1,0)),"No","Yes")</f>
        <v>Yes</v>
      </c>
      <c r="P30" s="128" t="str">
        <f>IF(ISNA(VLOOKUP($D30,'May 14'!$F:$F,1,0)),"No","Yes")</f>
        <v>Yes</v>
      </c>
      <c r="Q30" s="128" t="str">
        <f>IF(ISNA(VLOOKUP($D30,'May 9'!$F:$F,1,0)),"No","Yes")</f>
        <v>Yes</v>
      </c>
      <c r="R30" s="128" t="str">
        <f>IF(ISNA(VLOOKUP($D30,'May 2'!$F:$F,1,0)),"No","Yes")</f>
        <v>Yes</v>
      </c>
      <c r="S30" s="128" t="str">
        <f>IF(ISNA(VLOOKUP($D30,'Apr 23'!$F:$F,1,0)),"No","Yes")</f>
        <v>Yes</v>
      </c>
      <c r="T30" s="128" t="str">
        <f>IF(ISNA(VLOOKUP($D30,'Apr 16'!$F:$F,1,0)),"No","Yes")</f>
        <v>Yes</v>
      </c>
      <c r="U30" s="128" t="str">
        <f>IF(ISNA(VLOOKUP($D30,'Apr 9'!$F:$F,1,0)),"No","Yes")</f>
        <v>Yes</v>
      </c>
      <c r="V30" s="128" t="str">
        <f>IF(ISNA(VLOOKUP($D30,'Apr 2'!$F:$F,1,0)),"No","Yes")</f>
        <v>Yes</v>
      </c>
      <c r="W30" s="128" t="str">
        <f>IF(ISNA(VLOOKUP($D30,'Mar 26'!$F:$F,1,0)),"No","Yes")</f>
        <v>Yes</v>
      </c>
      <c r="X30" s="128" t="str">
        <f>IF(ISNA(VLOOKUP($D30,'Mar 19'!$F:$F,1,0)),"No","Yes")</f>
        <v>Yes</v>
      </c>
      <c r="Y30" s="128" t="str">
        <f>IF(ISNA(VLOOKUP($D30,'Mar 12'!$F:$F,1,0)),"No","Yes")</f>
        <v>Yes</v>
      </c>
      <c r="Z30" s="128" t="str">
        <f>IF(ISNA(VLOOKUP($D30,'Mar 5'!$F:$F,1,0)),"No","Yes")</f>
        <v>Yes</v>
      </c>
      <c r="AA30" s="128" t="str">
        <f>IF(ISNA(VLOOKUP($D30,'Feb 26'!$F:$F,1,0)),"No","Yes")</f>
        <v>Yes</v>
      </c>
      <c r="AB30" s="128" t="str">
        <f>IF(ISNA(VLOOKUP($D30,'Feb 26'!$F:$F,1,0)),"No","Yes")</f>
        <v>Yes</v>
      </c>
      <c r="AC30" s="128" t="str">
        <f>IF(ISNA(VLOOKUP($D30,'Feb 12'!$F:$F,1,0)),"No","Yes")</f>
        <v>Yes</v>
      </c>
      <c r="AD30" s="128" t="str">
        <f>IF(ISNA(VLOOKUP($D30,'Feb 5'!$F:$F,1,0)),"No","Yes")</f>
        <v>Yes</v>
      </c>
      <c r="AE30" s="128" t="str">
        <f>IF(ISNA(VLOOKUP($D30,'Jan 29'!$F:$F,1,0)),"No","Yes")</f>
        <v>Yes</v>
      </c>
      <c r="AF30" s="128" t="str">
        <f>IF(ISNA(VLOOKUP(D30,'Jan 22'!F:F,1,0)),"No","Yes")</f>
        <v>Yes</v>
      </c>
      <c r="AG30" s="120"/>
      <c r="AH30" s="107"/>
      <c r="AI30" s="117"/>
      <c r="AJ30" s="117"/>
      <c r="AK30" s="107"/>
      <c r="AL30" s="107"/>
    </row>
    <row r="31" spans="1:52" s="158" customFormat="1" x14ac:dyDescent="0.25">
      <c r="A31" s="266"/>
      <c r="B31" s="153" t="s">
        <v>1275</v>
      </c>
      <c r="C31" s="154" t="s">
        <v>3</v>
      </c>
      <c r="D31" s="154" t="s">
        <v>156</v>
      </c>
      <c r="E31" s="155" t="s">
        <v>158</v>
      </c>
      <c r="F31" s="155" t="s">
        <v>159</v>
      </c>
      <c r="G31" s="155" t="s">
        <v>666</v>
      </c>
      <c r="H31" s="128" t="str">
        <f>IF(ISNA(VLOOKUP($D31,'Jul 9'!$F:$F,1,0)),"No","Yes")</f>
        <v>No</v>
      </c>
      <c r="I31" s="128" t="str">
        <f>IF(ISNA(VLOOKUP($D31,'Jul 2'!$F:$F,1,0)),"No","Yes")</f>
        <v>No</v>
      </c>
      <c r="J31" s="128" t="str">
        <f>IF(ISNA(VLOOKUP($D31,'Jun 25'!$F:$F,1,0)),"No","Yes")</f>
        <v>No</v>
      </c>
      <c r="K31" s="128" t="str">
        <f>IF(ISNA(VLOOKUP($D31,'Jun 18'!$F:$F,1,0)),"No","Yes")</f>
        <v>No</v>
      </c>
      <c r="L31" s="128" t="str">
        <f>IF(ISNA(VLOOKUP($D31,'Jun 11'!$F:$F,1,0)),"No","Yes")</f>
        <v>No</v>
      </c>
      <c r="M31" s="128" t="str">
        <f>IF(ISNA(VLOOKUP($D31,'Jun 4'!$F:$F,1,0)),"No","Yes")</f>
        <v>No</v>
      </c>
      <c r="N31" s="128" t="str">
        <f>IF(ISNA(VLOOKUP($D31,'May 28'!$F:$F,1,0)),"No","Yes")</f>
        <v>No</v>
      </c>
      <c r="O31" s="128" t="str">
        <f>IF(ISNA(VLOOKUP($D31,'May 21'!$F:$F,1,0)),"No","Yes")</f>
        <v>No</v>
      </c>
      <c r="P31" s="128" t="str">
        <f>IF(ISNA(VLOOKUP($D31,'May 14'!$F:$F,1,0)),"No","Yes")</f>
        <v>No</v>
      </c>
      <c r="Q31" s="128" t="str">
        <f>IF(ISNA(VLOOKUP($D31,'May 9'!$F:$F,1,0)),"No","Yes")</f>
        <v>No</v>
      </c>
      <c r="R31" s="128" t="str">
        <f>IF(ISNA(VLOOKUP($D31,'May 2'!$F:$F,1,0)),"No","Yes")</f>
        <v>No</v>
      </c>
      <c r="S31" s="128" t="str">
        <f>IF(ISNA(VLOOKUP($D31,'Apr 23'!$F:$F,1,0)),"No","Yes")</f>
        <v>No</v>
      </c>
      <c r="T31" s="128" t="str">
        <f>IF(ISNA(VLOOKUP($D31,'Apr 16'!$F:$F,1,0)),"No","Yes")</f>
        <v>No</v>
      </c>
      <c r="U31" s="128" t="str">
        <f>IF(ISNA(VLOOKUP($D31,'Apr 9'!$F:$F,1,0)),"No","Yes")</f>
        <v>No</v>
      </c>
      <c r="V31" s="128" t="str">
        <f>IF(ISNA(VLOOKUP($D31,'Apr 2'!$F:$F,1,0)),"No","Yes")</f>
        <v>No</v>
      </c>
      <c r="W31" s="128" t="str">
        <f>IF(ISNA(VLOOKUP($D31,'Mar 26'!$F:$F,1,0)),"No","Yes")</f>
        <v>No</v>
      </c>
      <c r="X31" s="128" t="str">
        <f>IF(ISNA(VLOOKUP($D31,'Mar 19'!$F:$F,1,0)),"No","Yes")</f>
        <v>No</v>
      </c>
      <c r="Y31" s="128" t="str">
        <f>IF(ISNA(VLOOKUP($D31,'Mar 12'!$F:$F,1,0)),"No","Yes")</f>
        <v>No</v>
      </c>
      <c r="Z31" s="128" t="str">
        <f>IF(ISNA(VLOOKUP($D31,'Mar 5'!$F:$F,1,0)),"No","Yes")</f>
        <v>Yes</v>
      </c>
      <c r="AA31" s="128" t="str">
        <f>IF(ISNA(VLOOKUP($D31,'Feb 26'!$F:$F,1,0)),"No","Yes")</f>
        <v>Yes</v>
      </c>
      <c r="AB31" s="128" t="str">
        <f>IF(ISNA(VLOOKUP($D31,'Feb 26'!$F:$F,1,0)),"No","Yes")</f>
        <v>Yes</v>
      </c>
      <c r="AC31" s="128" t="str">
        <f>IF(ISNA(VLOOKUP($D31,'Feb 12'!$F:$F,1,0)),"No","Yes")</f>
        <v>Yes</v>
      </c>
      <c r="AD31" s="128" t="str">
        <f>IF(ISNA(VLOOKUP($D31,'Feb 5'!$F:$F,1,0)),"No","Yes")</f>
        <v>Yes</v>
      </c>
      <c r="AE31" s="128" t="str">
        <f>IF(ISNA(VLOOKUP($D31,'Jan 29'!$F:$F,1,0)),"No","Yes")</f>
        <v>Yes</v>
      </c>
      <c r="AF31" s="128" t="str">
        <f>IF(ISNA(VLOOKUP(D31,'Jan 22'!F:F,1,0)),"No","Yes")</f>
        <v>Yes</v>
      </c>
      <c r="AG31" s="159"/>
      <c r="AH31" s="155"/>
      <c r="AI31" s="160"/>
      <c r="AJ31" s="160"/>
      <c r="AK31" s="155"/>
      <c r="AL31" s="155"/>
    </row>
    <row r="32" spans="1:52" x14ac:dyDescent="0.25">
      <c r="A32" s="266"/>
      <c r="B32" s="125" t="s">
        <v>1276</v>
      </c>
      <c r="C32" s="111" t="s">
        <v>3</v>
      </c>
      <c r="D32" s="101" t="s">
        <v>252</v>
      </c>
      <c r="E32" s="107"/>
      <c r="F32" s="116"/>
      <c r="G32" s="116"/>
      <c r="H32" s="128" t="str">
        <f>IF(ISNA(VLOOKUP($D32,'Jul 9'!$F:$F,1,0)),"No","Yes")</f>
        <v>No</v>
      </c>
      <c r="I32" s="128" t="str">
        <f>IF(ISNA(VLOOKUP($D32,'Jul 2'!$F:$F,1,0)),"No","Yes")</f>
        <v>No</v>
      </c>
      <c r="J32" s="128" t="str">
        <f>IF(ISNA(VLOOKUP($D32,'Jun 25'!$F:$F,1,0)),"No","Yes")</f>
        <v>No</v>
      </c>
      <c r="K32" s="128" t="str">
        <f>IF(ISNA(VLOOKUP($D32,'Jun 18'!$F:$F,1,0)),"No","Yes")</f>
        <v>No</v>
      </c>
      <c r="L32" s="128" t="str">
        <f>IF(ISNA(VLOOKUP($D32,'Jun 11'!$F:$F,1,0)),"No","Yes")</f>
        <v>No</v>
      </c>
      <c r="M32" s="128" t="str">
        <f>IF(ISNA(VLOOKUP($D32,'Jun 4'!$F:$F,1,0)),"No","Yes")</f>
        <v>No</v>
      </c>
      <c r="N32" s="128" t="str">
        <f>IF(ISNA(VLOOKUP($D32,'May 28'!$F:$F,1,0)),"No","Yes")</f>
        <v>No</v>
      </c>
      <c r="O32" s="128" t="str">
        <f>IF(ISNA(VLOOKUP($D32,'May 21'!$F:$F,1,0)),"No","Yes")</f>
        <v>No</v>
      </c>
      <c r="P32" s="128" t="str">
        <f>IF(ISNA(VLOOKUP($D32,'May 14'!$F:$F,1,0)),"No","Yes")</f>
        <v>No</v>
      </c>
      <c r="Q32" s="128" t="str">
        <f>IF(ISNA(VLOOKUP($D32,'May 9'!$F:$F,1,0)),"No","Yes")</f>
        <v>No</v>
      </c>
      <c r="R32" s="128" t="str">
        <f>IF(ISNA(VLOOKUP($D32,'May 2'!$F:$F,1,0)),"No","Yes")</f>
        <v>No</v>
      </c>
      <c r="S32" s="128" t="str">
        <f>IF(ISNA(VLOOKUP($D32,'Apr 23'!$F:$F,1,0)),"No","Yes")</f>
        <v>No</v>
      </c>
      <c r="T32" s="128" t="str">
        <f>IF(ISNA(VLOOKUP($D32,'Apr 16'!$F:$F,1,0)),"No","Yes")</f>
        <v>No</v>
      </c>
      <c r="U32" s="128" t="str">
        <f>IF(ISNA(VLOOKUP($D32,'Apr 9'!$F:$F,1,0)),"No","Yes")</f>
        <v>No</v>
      </c>
      <c r="V32" s="128" t="str">
        <f>IF(ISNA(VLOOKUP($D32,'Apr 2'!$F:$F,1,0)),"No","Yes")</f>
        <v>No</v>
      </c>
      <c r="W32" s="128" t="str">
        <f>IF(ISNA(VLOOKUP($D32,'Mar 26'!$F:$F,1,0)),"No","Yes")</f>
        <v>No</v>
      </c>
      <c r="X32" s="128" t="str">
        <f>IF(ISNA(VLOOKUP($D32,'Mar 19'!$F:$F,1,0)),"No","Yes")</f>
        <v>No</v>
      </c>
      <c r="Y32" s="128" t="str">
        <f>IF(ISNA(VLOOKUP($D32,'Mar 12'!$F:$F,1,0)),"No","Yes")</f>
        <v>No</v>
      </c>
      <c r="Z32" s="128" t="str">
        <f>IF(ISNA(VLOOKUP($D32,'Mar 5'!$F:$F,1,0)),"No","Yes")</f>
        <v>No</v>
      </c>
      <c r="AA32" s="128" t="str">
        <f>IF(ISNA(VLOOKUP($D32,'Feb 26'!$F:$F,1,0)),"No","Yes")</f>
        <v>No</v>
      </c>
      <c r="AB32" s="128" t="str">
        <f>IF(ISNA(VLOOKUP($D32,'Feb 26'!$F:$F,1,0)),"No","Yes")</f>
        <v>No</v>
      </c>
      <c r="AC32" s="128" t="str">
        <f>IF(ISNA(VLOOKUP($D32,'Feb 12'!$F:$F,1,0)),"No","Yes")</f>
        <v>No</v>
      </c>
      <c r="AD32" s="128" t="str">
        <f>IF(ISNA(VLOOKUP($D32,'Feb 5'!$F:$F,1,0)),"No","Yes")</f>
        <v>No</v>
      </c>
      <c r="AE32" s="128" t="str">
        <f>IF(ISNA(VLOOKUP($D32,'Jan 29'!$F:$F,1,0)),"No","Yes")</f>
        <v>No</v>
      </c>
      <c r="AF32" s="128" t="str">
        <f>IF(ISNA(VLOOKUP(D32,'Jan 22'!F:F,1,0)),"No","Yes")</f>
        <v>No</v>
      </c>
      <c r="AG32" s="118"/>
      <c r="AH32" s="107"/>
      <c r="AI32" s="120"/>
      <c r="AJ32" s="120"/>
      <c r="AK32" s="107"/>
      <c r="AL32" s="107"/>
    </row>
    <row r="33" spans="1:38" x14ac:dyDescent="0.25">
      <c r="A33" s="266"/>
      <c r="B33" s="101" t="s">
        <v>1277</v>
      </c>
      <c r="C33" s="111" t="s">
        <v>3</v>
      </c>
      <c r="D33" s="111" t="s">
        <v>61</v>
      </c>
      <c r="E33" s="124" t="s">
        <v>62</v>
      </c>
      <c r="F33" s="124" t="s">
        <v>53</v>
      </c>
      <c r="G33" s="124" t="s">
        <v>666</v>
      </c>
      <c r="H33" s="128" t="str">
        <f>IF(ISNA(VLOOKUP($D33,'Jul 9'!$F:$F,1,0)),"No","Yes")</f>
        <v>No</v>
      </c>
      <c r="I33" s="128" t="str">
        <f>IF(ISNA(VLOOKUP($D33,'Jul 2'!$F:$F,1,0)),"No","Yes")</f>
        <v>No</v>
      </c>
      <c r="J33" s="128" t="str">
        <f>IF(ISNA(VLOOKUP($D33,'Jun 25'!$F:$F,1,0)),"No","Yes")</f>
        <v>No</v>
      </c>
      <c r="K33" s="128" t="str">
        <f>IF(ISNA(VLOOKUP($D33,'Jun 18'!$F:$F,1,0)),"No","Yes")</f>
        <v>No</v>
      </c>
      <c r="L33" s="128" t="str">
        <f>IF(ISNA(VLOOKUP($D33,'Jun 11'!$F:$F,1,0)),"No","Yes")</f>
        <v>No</v>
      </c>
      <c r="M33" s="128" t="str">
        <f>IF(ISNA(VLOOKUP($D33,'Jun 4'!$F:$F,1,0)),"No","Yes")</f>
        <v>No</v>
      </c>
      <c r="N33" s="128" t="str">
        <f>IF(ISNA(VLOOKUP($D33,'May 28'!$F:$F,1,0)),"No","Yes")</f>
        <v>No</v>
      </c>
      <c r="O33" s="128" t="str">
        <f>IF(ISNA(VLOOKUP($D33,'May 21'!$F:$F,1,0)),"No","Yes")</f>
        <v>No</v>
      </c>
      <c r="P33" s="128" t="str">
        <f>IF(ISNA(VLOOKUP($D33,'May 14'!$F:$F,1,0)),"No","Yes")</f>
        <v>No</v>
      </c>
      <c r="Q33" s="128" t="str">
        <f>IF(ISNA(VLOOKUP($D33,'May 9'!$F:$F,1,0)),"No","Yes")</f>
        <v>No</v>
      </c>
      <c r="R33" s="128" t="str">
        <f>IF(ISNA(VLOOKUP($D33,'May 2'!$F:$F,1,0)),"No","Yes")</f>
        <v>No</v>
      </c>
      <c r="S33" s="128" t="str">
        <f>IF(ISNA(VLOOKUP($D33,'Apr 23'!$F:$F,1,0)),"No","Yes")</f>
        <v>No</v>
      </c>
      <c r="T33" s="128" t="str">
        <f>IF(ISNA(VLOOKUP($D33,'Apr 16'!$F:$F,1,0)),"No","Yes")</f>
        <v>No</v>
      </c>
      <c r="U33" s="128" t="str">
        <f>IF(ISNA(VLOOKUP($D33,'Apr 9'!$F:$F,1,0)),"No","Yes")</f>
        <v>No</v>
      </c>
      <c r="V33" s="128" t="str">
        <f>IF(ISNA(VLOOKUP($D33,'Apr 2'!$F:$F,1,0)),"No","Yes")</f>
        <v>No</v>
      </c>
      <c r="W33" s="128" t="str">
        <f>IF(ISNA(VLOOKUP($D33,'Mar 26'!$F:$F,1,0)),"No","Yes")</f>
        <v>No</v>
      </c>
      <c r="X33" s="128" t="str">
        <f>IF(ISNA(VLOOKUP($D33,'Mar 19'!$F:$F,1,0)),"No","Yes")</f>
        <v>Yes</v>
      </c>
      <c r="Y33" s="128" t="str">
        <f>IF(ISNA(VLOOKUP($D33,'Mar 12'!$F:$F,1,0)),"No","Yes")</f>
        <v>Yes</v>
      </c>
      <c r="Z33" s="128" t="str">
        <f>IF(ISNA(VLOOKUP($D33,'Mar 5'!$F:$F,1,0)),"No","Yes")</f>
        <v>Yes</v>
      </c>
      <c r="AA33" s="128" t="str">
        <f>IF(ISNA(VLOOKUP($D33,'Feb 26'!$F:$F,1,0)),"No","Yes")</f>
        <v>Yes</v>
      </c>
      <c r="AB33" s="128" t="str">
        <f>IF(ISNA(VLOOKUP($D33,'Feb 26'!$F:$F,1,0)),"No","Yes")</f>
        <v>Yes</v>
      </c>
      <c r="AC33" s="128" t="str">
        <f>IF(ISNA(VLOOKUP($D33,'Feb 12'!$F:$F,1,0)),"No","Yes")</f>
        <v>Yes</v>
      </c>
      <c r="AD33" s="128" t="str">
        <f>IF(ISNA(VLOOKUP($D33,'Feb 5'!$F:$F,1,0)),"No","Yes")</f>
        <v>Yes</v>
      </c>
      <c r="AE33" s="128" t="str">
        <f>IF(ISNA(VLOOKUP($D33,'Jan 29'!$F:$F,1,0)),"No","Yes")</f>
        <v>Yes</v>
      </c>
      <c r="AF33" s="128" t="str">
        <f>IF(ISNA(VLOOKUP(D33,'Jan 22'!F:F,1,0)),"No","Yes")</f>
        <v>Yes</v>
      </c>
      <c r="AG33" s="120"/>
      <c r="AH33" s="107"/>
      <c r="AI33" s="121"/>
      <c r="AJ33" s="121"/>
      <c r="AK33" s="107"/>
      <c r="AL33" s="107"/>
    </row>
    <row r="34" spans="1:38" x14ac:dyDescent="0.25">
      <c r="A34" s="266"/>
      <c r="B34" s="101" t="s">
        <v>1278</v>
      </c>
      <c r="C34" s="111" t="s">
        <v>3</v>
      </c>
      <c r="D34" s="101" t="s">
        <v>259</v>
      </c>
      <c r="E34" s="107"/>
      <c r="F34" s="116"/>
      <c r="G34" s="116"/>
      <c r="H34" s="128" t="str">
        <f>IF(ISNA(VLOOKUP($D34,'Jul 9'!$F:$F,1,0)),"No","Yes")</f>
        <v>No</v>
      </c>
      <c r="I34" s="128" t="str">
        <f>IF(ISNA(VLOOKUP($D34,'Jul 2'!$F:$F,1,0)),"No","Yes")</f>
        <v>No</v>
      </c>
      <c r="J34" s="128" t="str">
        <f>IF(ISNA(VLOOKUP($D34,'Jun 25'!$F:$F,1,0)),"No","Yes")</f>
        <v>No</v>
      </c>
      <c r="K34" s="128" t="str">
        <f>IF(ISNA(VLOOKUP($D34,'Jun 18'!$F:$F,1,0)),"No","Yes")</f>
        <v>No</v>
      </c>
      <c r="L34" s="128" t="str">
        <f>IF(ISNA(VLOOKUP($D34,'Jun 11'!$F:$F,1,0)),"No","Yes")</f>
        <v>No</v>
      </c>
      <c r="M34" s="128" t="str">
        <f>IF(ISNA(VLOOKUP($D34,'Jun 4'!$F:$F,1,0)),"No","Yes")</f>
        <v>No</v>
      </c>
      <c r="N34" s="128" t="str">
        <f>IF(ISNA(VLOOKUP($D34,'May 28'!$F:$F,1,0)),"No","Yes")</f>
        <v>No</v>
      </c>
      <c r="O34" s="128" t="str">
        <f>IF(ISNA(VLOOKUP($D34,'May 21'!$F:$F,1,0)),"No","Yes")</f>
        <v>No</v>
      </c>
      <c r="P34" s="128" t="str">
        <f>IF(ISNA(VLOOKUP($D34,'May 14'!$F:$F,1,0)),"No","Yes")</f>
        <v>No</v>
      </c>
      <c r="Q34" s="128" t="str">
        <f>IF(ISNA(VLOOKUP($D34,'May 9'!$F:$F,1,0)),"No","Yes")</f>
        <v>No</v>
      </c>
      <c r="R34" s="128" t="str">
        <f>IF(ISNA(VLOOKUP($D34,'May 2'!$F:$F,1,0)),"No","Yes")</f>
        <v>No</v>
      </c>
      <c r="S34" s="128" t="str">
        <f>IF(ISNA(VLOOKUP($D34,'Apr 23'!$F:$F,1,0)),"No","Yes")</f>
        <v>No</v>
      </c>
      <c r="T34" s="128" t="str">
        <f>IF(ISNA(VLOOKUP($D34,'Apr 16'!$F:$F,1,0)),"No","Yes")</f>
        <v>No</v>
      </c>
      <c r="U34" s="128" t="str">
        <f>IF(ISNA(VLOOKUP($D34,'Apr 9'!$F:$F,1,0)),"No","Yes")</f>
        <v>No</v>
      </c>
      <c r="V34" s="128" t="str">
        <f>IF(ISNA(VLOOKUP($D34,'Apr 2'!$F:$F,1,0)),"No","Yes")</f>
        <v>No</v>
      </c>
      <c r="W34" s="128" t="str">
        <f>IF(ISNA(VLOOKUP($D34,'Mar 26'!$F:$F,1,0)),"No","Yes")</f>
        <v>No</v>
      </c>
      <c r="X34" s="128" t="str">
        <f>IF(ISNA(VLOOKUP($D34,'Mar 19'!$F:$F,1,0)),"No","Yes")</f>
        <v>No</v>
      </c>
      <c r="Y34" s="128" t="str">
        <f>IF(ISNA(VLOOKUP($D34,'Mar 12'!$F:$F,1,0)),"No","Yes")</f>
        <v>No</v>
      </c>
      <c r="Z34" s="128" t="str">
        <f>IF(ISNA(VLOOKUP($D34,'Mar 5'!$F:$F,1,0)),"No","Yes")</f>
        <v>No</v>
      </c>
      <c r="AA34" s="128" t="str">
        <f>IF(ISNA(VLOOKUP($D34,'Feb 26'!$F:$F,1,0)),"No","Yes")</f>
        <v>No</v>
      </c>
      <c r="AB34" s="128" t="str">
        <f>IF(ISNA(VLOOKUP($D34,'Feb 26'!$F:$F,1,0)),"No","Yes")</f>
        <v>No</v>
      </c>
      <c r="AC34" s="128" t="str">
        <f>IF(ISNA(VLOOKUP($D34,'Feb 12'!$F:$F,1,0)),"No","Yes")</f>
        <v>No</v>
      </c>
      <c r="AD34" s="128" t="str">
        <f>IF(ISNA(VLOOKUP($D34,'Feb 5'!$F:$F,1,0)),"No","Yes")</f>
        <v>No</v>
      </c>
      <c r="AE34" s="128" t="str">
        <f>IF(ISNA(VLOOKUP($D34,'Jan 29'!$F:$F,1,0)),"No","Yes")</f>
        <v>No</v>
      </c>
      <c r="AF34" s="128" t="str">
        <f>IF(ISNA(VLOOKUP(D34,'Jan 22'!F:F,1,0)),"No","Yes")</f>
        <v>No</v>
      </c>
      <c r="AG34" s="120"/>
      <c r="AH34" s="107"/>
      <c r="AI34" s="121"/>
      <c r="AJ34" s="121"/>
      <c r="AK34" s="107"/>
      <c r="AL34" s="107"/>
    </row>
    <row r="35" spans="1:38" x14ac:dyDescent="0.25">
      <c r="A35" s="266"/>
      <c r="B35" s="101" t="s">
        <v>1279</v>
      </c>
      <c r="C35" s="111" t="s">
        <v>3</v>
      </c>
      <c r="D35" s="101" t="s">
        <v>235</v>
      </c>
      <c r="E35" s="124" t="s">
        <v>236</v>
      </c>
      <c r="F35" s="124" t="s">
        <v>53</v>
      </c>
      <c r="G35" s="124" t="s">
        <v>666</v>
      </c>
      <c r="H35" s="128" t="str">
        <f>IF(ISNA(VLOOKUP($D35,'Jul 9'!$F:$F,1,0)),"No","Yes")</f>
        <v>No</v>
      </c>
      <c r="I35" s="128" t="str">
        <f>IF(ISNA(VLOOKUP($D35,'Jul 2'!$F:$F,1,0)),"No","Yes")</f>
        <v>No</v>
      </c>
      <c r="J35" s="128" t="str">
        <f>IF(ISNA(VLOOKUP($D35,'Jun 25'!$F:$F,1,0)),"No","Yes")</f>
        <v>No</v>
      </c>
      <c r="K35" s="128" t="str">
        <f>IF(ISNA(VLOOKUP($D35,'Jun 18'!$F:$F,1,0)),"No","Yes")</f>
        <v>No</v>
      </c>
      <c r="L35" s="128" t="str">
        <f>IF(ISNA(VLOOKUP($D35,'Jun 11'!$F:$F,1,0)),"No","Yes")</f>
        <v>No</v>
      </c>
      <c r="M35" s="128" t="str">
        <f>IF(ISNA(VLOOKUP($D35,'Jun 4'!$F:$F,1,0)),"No","Yes")</f>
        <v>No</v>
      </c>
      <c r="N35" s="128" t="str">
        <f>IF(ISNA(VLOOKUP($D35,'May 28'!$F:$F,1,0)),"No","Yes")</f>
        <v>No</v>
      </c>
      <c r="O35" s="128" t="str">
        <f>IF(ISNA(VLOOKUP($D35,'May 21'!$F:$F,1,0)),"No","Yes")</f>
        <v>No</v>
      </c>
      <c r="P35" s="128" t="str">
        <f>IF(ISNA(VLOOKUP($D35,'May 14'!$F:$F,1,0)),"No","Yes")</f>
        <v>No</v>
      </c>
      <c r="Q35" s="128" t="str">
        <f>IF(ISNA(VLOOKUP($D35,'May 9'!$F:$F,1,0)),"No","Yes")</f>
        <v>Yes</v>
      </c>
      <c r="R35" s="128" t="str">
        <f>IF(ISNA(VLOOKUP($D35,'May 2'!$F:$F,1,0)),"No","Yes")</f>
        <v>Yes</v>
      </c>
      <c r="S35" s="128" t="str">
        <f>IF(ISNA(VLOOKUP($D35,'Apr 23'!$F:$F,1,0)),"No","Yes")</f>
        <v>Yes</v>
      </c>
      <c r="T35" s="128" t="str">
        <f>IF(ISNA(VLOOKUP($D35,'Apr 16'!$F:$F,1,0)),"No","Yes")</f>
        <v>Yes</v>
      </c>
      <c r="U35" s="128" t="str">
        <f>IF(ISNA(VLOOKUP($D35,'Apr 9'!$F:$F,1,0)),"No","Yes")</f>
        <v>Yes</v>
      </c>
      <c r="V35" s="128" t="str">
        <f>IF(ISNA(VLOOKUP($D35,'Apr 2'!$F:$F,1,0)),"No","Yes")</f>
        <v>Yes</v>
      </c>
      <c r="W35" s="128" t="str">
        <f>IF(ISNA(VLOOKUP($D35,'Mar 26'!$F:$F,1,0)),"No","Yes")</f>
        <v>Yes</v>
      </c>
      <c r="X35" s="128" t="str">
        <f>IF(ISNA(VLOOKUP($D35,'Mar 19'!$F:$F,1,0)),"No","Yes")</f>
        <v>Yes</v>
      </c>
      <c r="Y35" s="128" t="str">
        <f>IF(ISNA(VLOOKUP($D35,'Mar 12'!$F:$F,1,0)),"No","Yes")</f>
        <v>Yes</v>
      </c>
      <c r="Z35" s="128" t="str">
        <f>IF(ISNA(VLOOKUP($D35,'Mar 5'!$F:$F,1,0)),"No","Yes")</f>
        <v>Yes</v>
      </c>
      <c r="AA35" s="128" t="str">
        <f>IF(ISNA(VLOOKUP($D35,'Feb 26'!$F:$F,1,0)),"No","Yes")</f>
        <v>Yes</v>
      </c>
      <c r="AB35" s="128" t="str">
        <f>IF(ISNA(VLOOKUP($D35,'Feb 26'!$F:$F,1,0)),"No","Yes")</f>
        <v>Yes</v>
      </c>
      <c r="AC35" s="128" t="str">
        <f>IF(ISNA(VLOOKUP($D35,'Feb 12'!$F:$F,1,0)),"No","Yes")</f>
        <v>Yes</v>
      </c>
      <c r="AD35" s="128" t="str">
        <f>IF(ISNA(VLOOKUP($D35,'Feb 5'!$F:$F,1,0)),"No","Yes")</f>
        <v>Yes</v>
      </c>
      <c r="AE35" s="128" t="str">
        <f>IF(ISNA(VLOOKUP($D35,'Jan 29'!$F:$F,1,0)),"No","Yes")</f>
        <v>Yes</v>
      </c>
      <c r="AF35" s="128" t="str">
        <f>IF(ISNA(VLOOKUP(D35,'Jan 22'!F:F,1,0)),"No","Yes")</f>
        <v>Yes</v>
      </c>
      <c r="AG35" s="120"/>
      <c r="AH35" s="107"/>
      <c r="AI35" s="117"/>
      <c r="AJ35" s="117"/>
      <c r="AK35" s="107"/>
      <c r="AL35" s="107"/>
    </row>
    <row r="36" spans="1:38" x14ac:dyDescent="0.25">
      <c r="A36" s="266"/>
      <c r="B36" s="101" t="s">
        <v>1280</v>
      </c>
      <c r="C36" s="111" t="s">
        <v>3</v>
      </c>
      <c r="D36" s="111" t="s">
        <v>221</v>
      </c>
      <c r="E36" s="107" t="s">
        <v>222</v>
      </c>
      <c r="F36" s="107" t="s">
        <v>53</v>
      </c>
      <c r="G36" s="107" t="s">
        <v>1131</v>
      </c>
      <c r="H36" s="128" t="str">
        <f>IF(ISNA(VLOOKUP($D36,'Jul 9'!$F:$F,1,0)),"No","Yes")</f>
        <v>Yes</v>
      </c>
      <c r="I36" s="128" t="str">
        <f>IF(ISNA(VLOOKUP($D36,'Jul 2'!$F:$F,1,0)),"No","Yes")</f>
        <v>Yes</v>
      </c>
      <c r="J36" s="128" t="str">
        <f>IF(ISNA(VLOOKUP($D36,'Jun 25'!$F:$F,1,0)),"No","Yes")</f>
        <v>Yes</v>
      </c>
      <c r="K36" s="128" t="str">
        <f>IF(ISNA(VLOOKUP($D36,'Jun 18'!$F:$F,1,0)),"No","Yes")</f>
        <v>Yes</v>
      </c>
      <c r="L36" s="128" t="str">
        <f>IF(ISNA(VLOOKUP($D36,'Jun 11'!$F:$F,1,0)),"No","Yes")</f>
        <v>Yes</v>
      </c>
      <c r="M36" s="128" t="str">
        <f>IF(ISNA(VLOOKUP($D36,'Jun 4'!$F:$F,1,0)),"No","Yes")</f>
        <v>Yes</v>
      </c>
      <c r="N36" s="128" t="str">
        <f>IF(ISNA(VLOOKUP($D36,'May 28'!$F:$F,1,0)),"No","Yes")</f>
        <v>Yes</v>
      </c>
      <c r="O36" s="128" t="str">
        <f>IF(ISNA(VLOOKUP($D36,'May 21'!$F:$F,1,0)),"No","Yes")</f>
        <v>Yes</v>
      </c>
      <c r="P36" s="128" t="str">
        <f>IF(ISNA(VLOOKUP($D36,'May 14'!$F:$F,1,0)),"No","Yes")</f>
        <v>Yes</v>
      </c>
      <c r="Q36" s="128" t="str">
        <f>IF(ISNA(VLOOKUP($D36,'May 9'!$F:$F,1,0)),"No","Yes")</f>
        <v>Yes</v>
      </c>
      <c r="R36" s="128" t="str">
        <f>IF(ISNA(VLOOKUP($D36,'May 2'!$F:$F,1,0)),"No","Yes")</f>
        <v>Yes</v>
      </c>
      <c r="S36" s="128" t="str">
        <f>IF(ISNA(VLOOKUP($D36,'Apr 23'!$F:$F,1,0)),"No","Yes")</f>
        <v>Yes</v>
      </c>
      <c r="T36" s="128" t="str">
        <f>IF(ISNA(VLOOKUP($D36,'Apr 16'!$F:$F,1,0)),"No","Yes")</f>
        <v>Yes</v>
      </c>
      <c r="U36" s="128" t="str">
        <f>IF(ISNA(VLOOKUP($D36,'Apr 9'!$F:$F,1,0)),"No","Yes")</f>
        <v>Yes</v>
      </c>
      <c r="V36" s="128" t="str">
        <f>IF(ISNA(VLOOKUP($D36,'Apr 2'!$F:$F,1,0)),"No","Yes")</f>
        <v>Yes</v>
      </c>
      <c r="W36" s="128" t="str">
        <f>IF(ISNA(VLOOKUP($D36,'Mar 26'!$F:$F,1,0)),"No","Yes")</f>
        <v>Yes</v>
      </c>
      <c r="X36" s="128" t="str">
        <f>IF(ISNA(VLOOKUP($D36,'Mar 19'!$F:$F,1,0)),"No","Yes")</f>
        <v>Yes</v>
      </c>
      <c r="Y36" s="128" t="str">
        <f>IF(ISNA(VLOOKUP($D36,'Mar 12'!$F:$F,1,0)),"No","Yes")</f>
        <v>Yes</v>
      </c>
      <c r="Z36" s="128" t="str">
        <f>IF(ISNA(VLOOKUP($D36,'Mar 5'!$F:$F,1,0)),"No","Yes")</f>
        <v>Yes</v>
      </c>
      <c r="AA36" s="128" t="str">
        <f>IF(ISNA(VLOOKUP($D36,'Feb 26'!$F:$F,1,0)),"No","Yes")</f>
        <v>Yes</v>
      </c>
      <c r="AB36" s="128" t="str">
        <f>IF(ISNA(VLOOKUP($D36,'Feb 26'!$F:$F,1,0)),"No","Yes")</f>
        <v>Yes</v>
      </c>
      <c r="AC36" s="128" t="str">
        <f>IF(ISNA(VLOOKUP($D36,'Feb 12'!$F:$F,1,0)),"No","Yes")</f>
        <v>Yes</v>
      </c>
      <c r="AD36" s="128" t="str">
        <f>IF(ISNA(VLOOKUP($D36,'Feb 5'!$F:$F,1,0)),"No","Yes")</f>
        <v>Yes</v>
      </c>
      <c r="AE36" s="128" t="str">
        <f>IF(ISNA(VLOOKUP($D36,'Jan 29'!$F:$F,1,0)),"No","Yes")</f>
        <v>Yes</v>
      </c>
      <c r="AF36" s="128" t="str">
        <f>IF(ISNA(VLOOKUP(D36,'Jan 22'!F:F,1,0)),"No","Yes")</f>
        <v>Yes</v>
      </c>
      <c r="AG36" s="123"/>
      <c r="AH36" s="107"/>
      <c r="AI36" s="117"/>
      <c r="AJ36" s="117"/>
      <c r="AK36" s="107"/>
      <c r="AL36" s="107"/>
    </row>
    <row r="37" spans="1:38" x14ac:dyDescent="0.25">
      <c r="A37" s="266"/>
      <c r="B37" s="101" t="s">
        <v>1429</v>
      </c>
      <c r="C37" s="111" t="s">
        <v>3</v>
      </c>
      <c r="D37" s="101" t="s">
        <v>1211</v>
      </c>
      <c r="E37" s="107" t="s">
        <v>1212</v>
      </c>
      <c r="F37" s="107" t="s">
        <v>53</v>
      </c>
      <c r="G37" s="107" t="s">
        <v>1019</v>
      </c>
      <c r="H37" s="128" t="str">
        <f>IF(ISNA(VLOOKUP($D37,'Jul 9'!$F:$F,1,0)),"No","Yes")</f>
        <v>Yes</v>
      </c>
      <c r="I37" s="128" t="str">
        <f>IF(ISNA(VLOOKUP($D37,'Jul 2'!$F:$F,1,0)),"No","Yes")</f>
        <v>Yes</v>
      </c>
      <c r="J37" s="128" t="str">
        <f>IF(ISNA(VLOOKUP($D37,'Jun 25'!$F:$F,1,0)),"No","Yes")</f>
        <v>Yes</v>
      </c>
      <c r="K37" s="128" t="str">
        <f>IF(ISNA(VLOOKUP($D37,'Jun 18'!$F:$F,1,0)),"No","Yes")</f>
        <v>Yes</v>
      </c>
      <c r="L37" s="128" t="str">
        <f>IF(ISNA(VLOOKUP($D37,'Jun 11'!$F:$F,1,0)),"No","Yes")</f>
        <v>Yes</v>
      </c>
      <c r="M37" s="128" t="str">
        <f>IF(ISNA(VLOOKUP($D37,'Jun 4'!$F:$F,1,0)),"No","Yes")</f>
        <v>Yes</v>
      </c>
      <c r="N37" s="128" t="str">
        <f>IF(ISNA(VLOOKUP($D37,'May 28'!$F:$F,1,0)),"No","Yes")</f>
        <v>Yes</v>
      </c>
      <c r="O37" s="128" t="str">
        <f>IF(ISNA(VLOOKUP($D37,'May 21'!$F:$F,1,0)),"No","Yes")</f>
        <v>Yes</v>
      </c>
      <c r="P37" s="128" t="str">
        <f>IF(ISNA(VLOOKUP($D37,'May 14'!$F:$F,1,0)),"No","Yes")</f>
        <v>Yes</v>
      </c>
      <c r="Q37" s="128" t="str">
        <f>IF(ISNA(VLOOKUP($D37,'May 9'!$F:$F,1,0)),"No","Yes")</f>
        <v>Yes</v>
      </c>
      <c r="R37" s="128" t="str">
        <f>IF(ISNA(VLOOKUP($D37,'May 2'!$F:$F,1,0)),"No","Yes")</f>
        <v>Yes</v>
      </c>
      <c r="S37" s="128" t="str">
        <f>IF(ISNA(VLOOKUP($D37,'Apr 23'!$F:$F,1,0)),"No","Yes")</f>
        <v>Yes</v>
      </c>
      <c r="T37" s="128" t="str">
        <f>IF(ISNA(VLOOKUP($D37,'Apr 16'!$F:$F,1,0)),"No","Yes")</f>
        <v>Yes</v>
      </c>
      <c r="U37" s="128" t="str">
        <f>IF(ISNA(VLOOKUP($D37,'Apr 9'!$F:$F,1,0)),"No","Yes")</f>
        <v>Yes</v>
      </c>
      <c r="V37" s="128" t="str">
        <f>IF(ISNA(VLOOKUP($D37,'Apr 2'!$F:$F,1,0)),"No","Yes")</f>
        <v>Yes</v>
      </c>
      <c r="W37" s="128" t="str">
        <f>IF(ISNA(VLOOKUP($D37,'Mar 26'!$F:$F,1,0)),"No","Yes")</f>
        <v>Yes</v>
      </c>
      <c r="X37" s="128" t="str">
        <f>IF(ISNA(VLOOKUP($D37,'Mar 19'!$F:$F,1,0)),"No","Yes")</f>
        <v>Yes</v>
      </c>
      <c r="Y37" s="128" t="str">
        <f>IF(ISNA(VLOOKUP($D37,'Mar 12'!$F:$F,1,0)),"No","Yes")</f>
        <v>Yes</v>
      </c>
      <c r="Z37" s="128" t="str">
        <f>IF(ISNA(VLOOKUP($D37,'Mar 5'!$F:$F,1,0)),"No","Yes")</f>
        <v>Yes</v>
      </c>
      <c r="AA37" s="128" t="str">
        <f>IF(ISNA(VLOOKUP($D37,'Feb 26'!$F:$F,1,0)),"No","Yes")</f>
        <v>Yes</v>
      </c>
      <c r="AB37" s="128" t="str">
        <f>IF(ISNA(VLOOKUP($D37,'Feb 26'!$F:$F,1,0)),"No","Yes")</f>
        <v>Yes</v>
      </c>
      <c r="AC37" s="128" t="str">
        <f>IF(ISNA(VLOOKUP($D37,'Feb 12'!$F:$F,1,0)),"No","Yes")</f>
        <v>Yes</v>
      </c>
      <c r="AD37" s="128" t="str">
        <f>IF(ISNA(VLOOKUP($D37,'Feb 5'!$F:$F,1,0)),"No","Yes")</f>
        <v>Yes</v>
      </c>
      <c r="AE37" s="128" t="str">
        <f>IF(ISNA(VLOOKUP($D37,'Jan 29'!$F:$F,1,0)),"No","Yes")</f>
        <v>Yes</v>
      </c>
      <c r="AF37" s="128" t="str">
        <f>IF(ISNA(VLOOKUP(D37,'Jan 22'!F:F,1,0)),"No","Yes")</f>
        <v>Yes</v>
      </c>
      <c r="AG37" s="122"/>
      <c r="AH37" s="107"/>
      <c r="AI37" s="121"/>
      <c r="AJ37" s="121"/>
      <c r="AK37" s="107"/>
      <c r="AL37" s="107"/>
    </row>
    <row r="38" spans="1:38" x14ac:dyDescent="0.25">
      <c r="A38" s="266"/>
      <c r="B38" s="233" t="s">
        <v>1281</v>
      </c>
      <c r="C38" s="111" t="s">
        <v>3</v>
      </c>
      <c r="D38" s="111" t="s">
        <v>240</v>
      </c>
      <c r="E38" s="107" t="s">
        <v>241</v>
      </c>
      <c r="F38" s="107" t="s">
        <v>53</v>
      </c>
      <c r="G38" s="107" t="s">
        <v>1019</v>
      </c>
      <c r="H38" s="128" t="str">
        <f>IF(ISNA(VLOOKUP($D38,'Jul 9'!$F:$F,1,0)),"No","Yes")</f>
        <v>Yes</v>
      </c>
      <c r="I38" s="128" t="str">
        <f>IF(ISNA(VLOOKUP($D38,'Jul 2'!$F:$F,1,0)),"No","Yes")</f>
        <v>Yes</v>
      </c>
      <c r="J38" s="128" t="str">
        <f>IF(ISNA(VLOOKUP($D38,'Jun 25'!$F:$F,1,0)),"No","Yes")</f>
        <v>Yes</v>
      </c>
      <c r="K38" s="128" t="str">
        <f>IF(ISNA(VLOOKUP($D38,'Jun 18'!$F:$F,1,0)),"No","Yes")</f>
        <v>Yes</v>
      </c>
      <c r="L38" s="128" t="str">
        <f>IF(ISNA(VLOOKUP($D38,'Jun 11'!$F:$F,1,0)),"No","Yes")</f>
        <v>Yes</v>
      </c>
      <c r="M38" s="128" t="str">
        <f>IF(ISNA(VLOOKUP($D38,'Jun 4'!$F:$F,1,0)),"No","Yes")</f>
        <v>Yes</v>
      </c>
      <c r="N38" s="128" t="str">
        <f>IF(ISNA(VLOOKUP($D38,'May 28'!$F:$F,1,0)),"No","Yes")</f>
        <v>Yes</v>
      </c>
      <c r="O38" s="128" t="str">
        <f>IF(ISNA(VLOOKUP($D38,'May 21'!$F:$F,1,0)),"No","Yes")</f>
        <v>No</v>
      </c>
      <c r="P38" s="128" t="str">
        <f>IF(ISNA(VLOOKUP($D38,'May 14'!$F:$F,1,0)),"No","Yes")</f>
        <v>Yes</v>
      </c>
      <c r="Q38" s="128" t="str">
        <f>IF(ISNA(VLOOKUP($D38,'May 9'!$F:$F,1,0)),"No","Yes")</f>
        <v>Yes</v>
      </c>
      <c r="R38" s="128" t="str">
        <f>IF(ISNA(VLOOKUP($D38,'May 2'!$F:$F,1,0)),"No","Yes")</f>
        <v>Yes</v>
      </c>
      <c r="S38" s="128" t="str">
        <f>IF(ISNA(VLOOKUP($D38,'Apr 23'!$F:$F,1,0)),"No","Yes")</f>
        <v>Yes</v>
      </c>
      <c r="T38" s="128" t="str">
        <f>IF(ISNA(VLOOKUP($D38,'Apr 16'!$F:$F,1,0)),"No","Yes")</f>
        <v>Yes</v>
      </c>
      <c r="U38" s="128" t="str">
        <f>IF(ISNA(VLOOKUP($D38,'Apr 9'!$F:$F,1,0)),"No","Yes")</f>
        <v>Yes</v>
      </c>
      <c r="V38" s="128" t="str">
        <f>IF(ISNA(VLOOKUP($D38,'Apr 2'!$F:$F,1,0)),"No","Yes")</f>
        <v>Yes</v>
      </c>
      <c r="W38" s="128" t="str">
        <f>IF(ISNA(VLOOKUP($D38,'Mar 26'!$F:$F,1,0)),"No","Yes")</f>
        <v>Yes</v>
      </c>
      <c r="X38" s="128" t="str">
        <f>IF(ISNA(VLOOKUP($D38,'Mar 19'!$F:$F,1,0)),"No","Yes")</f>
        <v>Yes</v>
      </c>
      <c r="Y38" s="128" t="str">
        <f>IF(ISNA(VLOOKUP($D38,'Mar 12'!$F:$F,1,0)),"No","Yes")</f>
        <v>Yes</v>
      </c>
      <c r="Z38" s="128" t="str">
        <f>IF(ISNA(VLOOKUP($D38,'Mar 5'!$F:$F,1,0)),"No","Yes")</f>
        <v>Yes</v>
      </c>
      <c r="AA38" s="128" t="str">
        <f>IF(ISNA(VLOOKUP($D38,'Feb 26'!$F:$F,1,0)),"No","Yes")</f>
        <v>Yes</v>
      </c>
      <c r="AB38" s="128" t="str">
        <f>IF(ISNA(VLOOKUP($D38,'Feb 26'!$F:$F,1,0)),"No","Yes")</f>
        <v>Yes</v>
      </c>
      <c r="AC38" s="128" t="str">
        <f>IF(ISNA(VLOOKUP($D38,'Feb 12'!$F:$F,1,0)),"No","Yes")</f>
        <v>Yes</v>
      </c>
      <c r="AD38" s="128" t="str">
        <f>IF(ISNA(VLOOKUP($D38,'Feb 5'!$F:$F,1,0)),"No","Yes")</f>
        <v>Yes</v>
      </c>
      <c r="AE38" s="128" t="str">
        <f>IF(ISNA(VLOOKUP($D38,'Jan 29'!$F:$F,1,0)),"No","Yes")</f>
        <v>Yes</v>
      </c>
      <c r="AF38" s="128" t="str">
        <f>IF(ISNA(VLOOKUP(D38,'Jan 22'!F:F,1,0)),"No","Yes")</f>
        <v>Yes</v>
      </c>
      <c r="AG38" s="118"/>
      <c r="AH38" s="107"/>
      <c r="AI38" s="117"/>
      <c r="AJ38" s="117"/>
      <c r="AK38" s="107"/>
      <c r="AL38" s="107"/>
    </row>
    <row r="39" spans="1:38" x14ac:dyDescent="0.25">
      <c r="A39" s="266"/>
      <c r="B39" s="234" t="s">
        <v>1282</v>
      </c>
      <c r="C39" s="111" t="s">
        <v>3</v>
      </c>
      <c r="D39" s="101" t="s">
        <v>265</v>
      </c>
      <c r="E39" s="107" t="s">
        <v>266</v>
      </c>
      <c r="F39" s="107" t="s">
        <v>53</v>
      </c>
      <c r="G39" s="107" t="s">
        <v>1019</v>
      </c>
      <c r="H39" s="128" t="str">
        <f>IF(ISNA(VLOOKUP($D39,'Jul 9'!$F:$F,1,0)),"No","Yes")</f>
        <v>No</v>
      </c>
      <c r="I39" s="128" t="str">
        <f>IF(ISNA(VLOOKUP($D39,'Jul 2'!$F:$F,1,0)),"No","Yes")</f>
        <v>No</v>
      </c>
      <c r="J39" s="128" t="str">
        <f>IF(ISNA(VLOOKUP($D39,'Jun 25'!$F:$F,1,0)),"No","Yes")</f>
        <v>Yes</v>
      </c>
      <c r="K39" s="128" t="str">
        <f>IF(ISNA(VLOOKUP($D39,'Jun 18'!$F:$F,1,0)),"No","Yes")</f>
        <v>Yes</v>
      </c>
      <c r="L39" s="128" t="str">
        <f>IF(ISNA(VLOOKUP($D39,'Jun 11'!$F:$F,1,0)),"No","Yes")</f>
        <v>Yes</v>
      </c>
      <c r="M39" s="128" t="str">
        <f>IF(ISNA(VLOOKUP($D39,'Jun 4'!$F:$F,1,0)),"No","Yes")</f>
        <v>Yes</v>
      </c>
      <c r="N39" s="128" t="str">
        <f>IF(ISNA(VLOOKUP($D39,'May 28'!$F:$F,1,0)),"No","Yes")</f>
        <v>Yes</v>
      </c>
      <c r="O39" s="128" t="str">
        <f>IF(ISNA(VLOOKUP($D39,'May 21'!$F:$F,1,0)),"No","Yes")</f>
        <v>Yes</v>
      </c>
      <c r="P39" s="128" t="str">
        <f>IF(ISNA(VLOOKUP($D39,'May 14'!$F:$F,1,0)),"No","Yes")</f>
        <v>Yes</v>
      </c>
      <c r="Q39" s="128" t="str">
        <f>IF(ISNA(VLOOKUP($D39,'May 9'!$F:$F,1,0)),"No","Yes")</f>
        <v>Yes</v>
      </c>
      <c r="R39" s="128" t="str">
        <f>IF(ISNA(VLOOKUP($D39,'May 2'!$F:$F,1,0)),"No","Yes")</f>
        <v>Yes</v>
      </c>
      <c r="S39" s="128" t="str">
        <f>IF(ISNA(VLOOKUP($D39,'Apr 23'!$F:$F,1,0)),"No","Yes")</f>
        <v>Yes</v>
      </c>
      <c r="T39" s="128" t="str">
        <f>IF(ISNA(VLOOKUP($D39,'Apr 16'!$F:$F,1,0)),"No","Yes")</f>
        <v>Yes</v>
      </c>
      <c r="U39" s="128" t="str">
        <f>IF(ISNA(VLOOKUP($D39,'Apr 9'!$F:$F,1,0)),"No","Yes")</f>
        <v>Yes</v>
      </c>
      <c r="V39" s="128" t="str">
        <f>IF(ISNA(VLOOKUP($D39,'Apr 2'!$F:$F,1,0)),"No","Yes")</f>
        <v>Yes</v>
      </c>
      <c r="W39" s="128" t="str">
        <f>IF(ISNA(VLOOKUP($D39,'Mar 26'!$F:$F,1,0)),"No","Yes")</f>
        <v>Yes</v>
      </c>
      <c r="X39" s="128" t="str">
        <f>IF(ISNA(VLOOKUP($D39,'Mar 19'!$F:$F,1,0)),"No","Yes")</f>
        <v>Yes</v>
      </c>
      <c r="Y39" s="128" t="str">
        <f>IF(ISNA(VLOOKUP($D39,'Mar 12'!$F:$F,1,0)),"No","Yes")</f>
        <v>Yes</v>
      </c>
      <c r="Z39" s="128" t="str">
        <f>IF(ISNA(VLOOKUP($D39,'Mar 5'!$F:$F,1,0)),"No","Yes")</f>
        <v>Yes</v>
      </c>
      <c r="AA39" s="128" t="str">
        <f>IF(ISNA(VLOOKUP($D39,'Feb 26'!$F:$F,1,0)),"No","Yes")</f>
        <v>Yes</v>
      </c>
      <c r="AB39" s="128" t="str">
        <f>IF(ISNA(VLOOKUP($D39,'Feb 26'!$F:$F,1,0)),"No","Yes")</f>
        <v>Yes</v>
      </c>
      <c r="AC39" s="128" t="str">
        <f>IF(ISNA(VLOOKUP($D39,'Feb 12'!$F:$F,1,0)),"No","Yes")</f>
        <v>Yes</v>
      </c>
      <c r="AD39" s="128" t="str">
        <f>IF(ISNA(VLOOKUP($D39,'Feb 5'!$F:$F,1,0)),"No","Yes")</f>
        <v>Yes</v>
      </c>
      <c r="AE39" s="128" t="str">
        <f>IF(ISNA(VLOOKUP($D39,'Jan 29'!$F:$F,1,0)),"No","Yes")</f>
        <v>Yes</v>
      </c>
      <c r="AF39" s="128" t="str">
        <f>IF(ISNA(VLOOKUP(D39,'Jan 22'!F:F,1,0)),"No","Yes")</f>
        <v>Yes</v>
      </c>
      <c r="AG39" s="122"/>
      <c r="AH39" s="107"/>
      <c r="AI39" s="117"/>
      <c r="AJ39" s="117"/>
      <c r="AK39" s="107"/>
      <c r="AL39" s="107"/>
    </row>
    <row r="40" spans="1:38" x14ac:dyDescent="0.25">
      <c r="A40" s="266"/>
      <c r="B40" s="101" t="s">
        <v>1283</v>
      </c>
      <c r="C40" s="111" t="s">
        <v>3</v>
      </c>
      <c r="D40" s="101" t="s">
        <v>123</v>
      </c>
      <c r="E40" s="107" t="s">
        <v>124</v>
      </c>
      <c r="F40" s="107" t="s">
        <v>125</v>
      </c>
      <c r="G40" s="107" t="s">
        <v>1019</v>
      </c>
      <c r="H40" s="128" t="str">
        <f>IF(ISNA(VLOOKUP($D40,'Jul 9'!$F:$F,1,0)),"No","Yes")</f>
        <v>Yes</v>
      </c>
      <c r="I40" s="128" t="str">
        <f>IF(ISNA(VLOOKUP($D40,'Jul 2'!$F:$F,1,0)),"No","Yes")</f>
        <v>Yes</v>
      </c>
      <c r="J40" s="128" t="str">
        <f>IF(ISNA(VLOOKUP($D40,'Jun 25'!$F:$F,1,0)),"No","Yes")</f>
        <v>Yes</v>
      </c>
      <c r="K40" s="128" t="str">
        <f>IF(ISNA(VLOOKUP($D40,'Jun 18'!$F:$F,1,0)),"No","Yes")</f>
        <v>Yes</v>
      </c>
      <c r="L40" s="128" t="str">
        <f>IF(ISNA(VLOOKUP($D40,'Jun 11'!$F:$F,1,0)),"No","Yes")</f>
        <v>Yes</v>
      </c>
      <c r="M40" s="128" t="str">
        <f>IF(ISNA(VLOOKUP($D40,'Jun 4'!$F:$F,1,0)),"No","Yes")</f>
        <v>Yes</v>
      </c>
      <c r="N40" s="128" t="str">
        <f>IF(ISNA(VLOOKUP($D40,'May 28'!$F:$F,1,0)),"No","Yes")</f>
        <v>Yes</v>
      </c>
      <c r="O40" s="128" t="str">
        <f>IF(ISNA(VLOOKUP($D40,'May 21'!$F:$F,1,0)),"No","Yes")</f>
        <v>Yes</v>
      </c>
      <c r="P40" s="128" t="str">
        <f>IF(ISNA(VLOOKUP($D40,'May 14'!$F:$F,1,0)),"No","Yes")</f>
        <v>Yes</v>
      </c>
      <c r="Q40" s="128" t="str">
        <f>IF(ISNA(VLOOKUP($D40,'May 9'!$F:$F,1,0)),"No","Yes")</f>
        <v>Yes</v>
      </c>
      <c r="R40" s="128" t="str">
        <f>IF(ISNA(VLOOKUP($D40,'May 2'!$F:$F,1,0)),"No","Yes")</f>
        <v>Yes</v>
      </c>
      <c r="S40" s="128" t="str">
        <f>IF(ISNA(VLOOKUP($D40,'Apr 23'!$F:$F,1,0)),"No","Yes")</f>
        <v>Yes</v>
      </c>
      <c r="T40" s="128" t="str">
        <f>IF(ISNA(VLOOKUP($D40,'Apr 16'!$F:$F,1,0)),"No","Yes")</f>
        <v>Yes</v>
      </c>
      <c r="U40" s="128" t="str">
        <f>IF(ISNA(VLOOKUP($D40,'Apr 9'!$F:$F,1,0)),"No","Yes")</f>
        <v>Yes</v>
      </c>
      <c r="V40" s="128" t="str">
        <f>IF(ISNA(VLOOKUP($D40,'Apr 2'!$F:$F,1,0)),"No","Yes")</f>
        <v>Yes</v>
      </c>
      <c r="W40" s="128" t="str">
        <f>IF(ISNA(VLOOKUP($D40,'Mar 26'!$F:$F,1,0)),"No","Yes")</f>
        <v>Yes</v>
      </c>
      <c r="X40" s="128" t="str">
        <f>IF(ISNA(VLOOKUP($D40,'Mar 19'!$F:$F,1,0)),"No","Yes")</f>
        <v>Yes</v>
      </c>
      <c r="Y40" s="128" t="str">
        <f>IF(ISNA(VLOOKUP($D40,'Mar 12'!$F:$F,1,0)),"No","Yes")</f>
        <v>Yes</v>
      </c>
      <c r="Z40" s="128" t="str">
        <f>IF(ISNA(VLOOKUP($D40,'Mar 5'!$F:$F,1,0)),"No","Yes")</f>
        <v>Yes</v>
      </c>
      <c r="AA40" s="128" t="str">
        <f>IF(ISNA(VLOOKUP($D40,'Feb 26'!$F:$F,1,0)),"No","Yes")</f>
        <v>Yes</v>
      </c>
      <c r="AB40" s="128" t="str">
        <f>IF(ISNA(VLOOKUP($D40,'Feb 26'!$F:$F,1,0)),"No","Yes")</f>
        <v>Yes</v>
      </c>
      <c r="AC40" s="128" t="str">
        <f>IF(ISNA(VLOOKUP($D40,'Feb 12'!$F:$F,1,0)),"No","Yes")</f>
        <v>Yes</v>
      </c>
      <c r="AD40" s="128" t="str">
        <f>IF(ISNA(VLOOKUP($D40,'Feb 5'!$F:$F,1,0)),"No","Yes")</f>
        <v>Yes</v>
      </c>
      <c r="AE40" s="128" t="str">
        <f>IF(ISNA(VLOOKUP($D40,'Jan 29'!$F:$F,1,0)),"No","Yes")</f>
        <v>Yes</v>
      </c>
      <c r="AF40" s="128" t="str">
        <f>IF(ISNA(VLOOKUP(D40,'Jan 22'!F:F,1,0)),"No","Yes")</f>
        <v>Yes</v>
      </c>
      <c r="AG40" s="123"/>
      <c r="AH40" s="107"/>
      <c r="AI40" s="117"/>
      <c r="AJ40" s="117"/>
      <c r="AK40" s="107"/>
      <c r="AL40" s="107"/>
    </row>
    <row r="41" spans="1:38" x14ac:dyDescent="0.25">
      <c r="A41" s="266"/>
      <c r="B41" s="101" t="s">
        <v>1284</v>
      </c>
      <c r="C41" s="111" t="s">
        <v>3</v>
      </c>
      <c r="D41" s="111" t="s">
        <v>280</v>
      </c>
      <c r="E41" s="107" t="s">
        <v>281</v>
      </c>
      <c r="F41" s="107" t="s">
        <v>53</v>
      </c>
      <c r="G41" s="107" t="s">
        <v>1019</v>
      </c>
      <c r="H41" s="128" t="str">
        <f>IF(ISNA(VLOOKUP($D41,'Jul 9'!$F:$F,1,0)),"No","Yes")</f>
        <v>Yes</v>
      </c>
      <c r="I41" s="128" t="str">
        <f>IF(ISNA(VLOOKUP($D41,'Jul 2'!$F:$F,1,0)),"No","Yes")</f>
        <v>Yes</v>
      </c>
      <c r="J41" s="128" t="str">
        <f>IF(ISNA(VLOOKUP($D41,'Jun 25'!$F:$F,1,0)),"No","Yes")</f>
        <v>Yes</v>
      </c>
      <c r="K41" s="128" t="str">
        <f>IF(ISNA(VLOOKUP($D41,'Jun 18'!$F:$F,1,0)),"No","Yes")</f>
        <v>Yes</v>
      </c>
      <c r="L41" s="128" t="str">
        <f>IF(ISNA(VLOOKUP($D41,'Jun 11'!$F:$F,1,0)),"No","Yes")</f>
        <v>Yes</v>
      </c>
      <c r="M41" s="128" t="str">
        <f>IF(ISNA(VLOOKUP($D41,'Jun 4'!$F:$F,1,0)),"No","Yes")</f>
        <v>Yes</v>
      </c>
      <c r="N41" s="128" t="str">
        <f>IF(ISNA(VLOOKUP($D41,'May 28'!$F:$F,1,0)),"No","Yes")</f>
        <v>Yes</v>
      </c>
      <c r="O41" s="128" t="str">
        <f>IF(ISNA(VLOOKUP($D41,'May 21'!$F:$F,1,0)),"No","Yes")</f>
        <v>Yes</v>
      </c>
      <c r="P41" s="128" t="str">
        <f>IF(ISNA(VLOOKUP($D41,'May 14'!$F:$F,1,0)),"No","Yes")</f>
        <v>Yes</v>
      </c>
      <c r="Q41" s="128" t="str">
        <f>IF(ISNA(VLOOKUP($D41,'May 9'!$F:$F,1,0)),"No","Yes")</f>
        <v>Yes</v>
      </c>
      <c r="R41" s="128" t="str">
        <f>IF(ISNA(VLOOKUP($D41,'May 2'!$F:$F,1,0)),"No","Yes")</f>
        <v>Yes</v>
      </c>
      <c r="S41" s="128" t="str">
        <f>IF(ISNA(VLOOKUP($D41,'Apr 23'!$F:$F,1,0)),"No","Yes")</f>
        <v>Yes</v>
      </c>
      <c r="T41" s="128" t="str">
        <f>IF(ISNA(VLOOKUP($D41,'Apr 16'!$F:$F,1,0)),"No","Yes")</f>
        <v>Yes</v>
      </c>
      <c r="U41" s="128" t="str">
        <f>IF(ISNA(VLOOKUP($D41,'Apr 9'!$F:$F,1,0)),"No","Yes")</f>
        <v>Yes</v>
      </c>
      <c r="V41" s="128" t="str">
        <f>IF(ISNA(VLOOKUP($D41,'Apr 2'!$F:$F,1,0)),"No","Yes")</f>
        <v>Yes</v>
      </c>
      <c r="W41" s="128" t="str">
        <f>IF(ISNA(VLOOKUP($D41,'Mar 26'!$F:$F,1,0)),"No","Yes")</f>
        <v>Yes</v>
      </c>
      <c r="X41" s="128" t="str">
        <f>IF(ISNA(VLOOKUP($D41,'Mar 19'!$F:$F,1,0)),"No","Yes")</f>
        <v>Yes</v>
      </c>
      <c r="Y41" s="128" t="str">
        <f>IF(ISNA(VLOOKUP($D41,'Mar 12'!$F:$F,1,0)),"No","Yes")</f>
        <v>Yes</v>
      </c>
      <c r="Z41" s="128" t="str">
        <f>IF(ISNA(VLOOKUP($D41,'Mar 5'!$F:$F,1,0)),"No","Yes")</f>
        <v>Yes</v>
      </c>
      <c r="AA41" s="128" t="str">
        <f>IF(ISNA(VLOOKUP($D41,'Feb 26'!$F:$F,1,0)),"No","Yes")</f>
        <v>Yes</v>
      </c>
      <c r="AB41" s="128" t="str">
        <f>IF(ISNA(VLOOKUP($D41,'Feb 26'!$F:$F,1,0)),"No","Yes")</f>
        <v>Yes</v>
      </c>
      <c r="AC41" s="128" t="str">
        <f>IF(ISNA(VLOOKUP($D41,'Feb 12'!$F:$F,1,0)),"No","Yes")</f>
        <v>Yes</v>
      </c>
      <c r="AD41" s="128" t="str">
        <f>IF(ISNA(VLOOKUP($D41,'Feb 5'!$F:$F,1,0)),"No","Yes")</f>
        <v>Yes</v>
      </c>
      <c r="AE41" s="128" t="str">
        <f>IF(ISNA(VLOOKUP($D41,'Jan 29'!$F:$F,1,0)),"No","Yes")</f>
        <v>Yes</v>
      </c>
      <c r="AF41" s="128" t="str">
        <f>IF(ISNA(VLOOKUP(D41,'Jan 22'!F:F,1,0)),"No","Yes")</f>
        <v>Yes</v>
      </c>
      <c r="AG41" s="120"/>
      <c r="AH41" s="107"/>
      <c r="AI41" s="117"/>
      <c r="AJ41" s="117"/>
      <c r="AK41" s="107"/>
      <c r="AL41" s="107"/>
    </row>
    <row r="42" spans="1:38" x14ac:dyDescent="0.25">
      <c r="A42" s="266"/>
      <c r="B42" s="101" t="s">
        <v>1275</v>
      </c>
      <c r="C42" s="111" t="s">
        <v>3</v>
      </c>
      <c r="D42" s="101" t="s">
        <v>229</v>
      </c>
      <c r="E42" s="107" t="s">
        <v>230</v>
      </c>
      <c r="F42" s="107" t="s">
        <v>53</v>
      </c>
      <c r="G42" s="107" t="s">
        <v>1019</v>
      </c>
      <c r="H42" s="128" t="str">
        <f>IF(ISNA(VLOOKUP($D42,'Jul 9'!$F:$F,1,0)),"No","Yes")</f>
        <v>Yes</v>
      </c>
      <c r="I42" s="128" t="str">
        <f>IF(ISNA(VLOOKUP($D42,'Jul 2'!$F:$F,1,0)),"No","Yes")</f>
        <v>Yes</v>
      </c>
      <c r="J42" s="128" t="str">
        <f>IF(ISNA(VLOOKUP($D42,'Jun 25'!$F:$F,1,0)),"No","Yes")</f>
        <v>Yes</v>
      </c>
      <c r="K42" s="128" t="str">
        <f>IF(ISNA(VLOOKUP($D42,'Jun 18'!$F:$F,1,0)),"No","Yes")</f>
        <v>Yes</v>
      </c>
      <c r="L42" s="128" t="str">
        <f>IF(ISNA(VLOOKUP($D42,'Jun 11'!$F:$F,1,0)),"No","Yes")</f>
        <v>Yes</v>
      </c>
      <c r="M42" s="128" t="str">
        <f>IF(ISNA(VLOOKUP($D42,'Jun 4'!$F:$F,1,0)),"No","Yes")</f>
        <v>Yes</v>
      </c>
      <c r="N42" s="128" t="str">
        <f>IF(ISNA(VLOOKUP($D42,'May 28'!$F:$F,1,0)),"No","Yes")</f>
        <v>Yes</v>
      </c>
      <c r="O42" s="128" t="str">
        <f>IF(ISNA(VLOOKUP($D42,'May 21'!$F:$F,1,0)),"No","Yes")</f>
        <v>Yes</v>
      </c>
      <c r="P42" s="128" t="str">
        <f>IF(ISNA(VLOOKUP($D42,'May 14'!$F:$F,1,0)),"No","Yes")</f>
        <v>Yes</v>
      </c>
      <c r="Q42" s="128" t="str">
        <f>IF(ISNA(VLOOKUP($D42,'May 9'!$F:$F,1,0)),"No","Yes")</f>
        <v>Yes</v>
      </c>
      <c r="R42" s="128" t="str">
        <f>IF(ISNA(VLOOKUP($D42,'May 2'!$F:$F,1,0)),"No","Yes")</f>
        <v>Yes</v>
      </c>
      <c r="S42" s="128" t="str">
        <f>IF(ISNA(VLOOKUP($D42,'Apr 23'!$F:$F,1,0)),"No","Yes")</f>
        <v>Yes</v>
      </c>
      <c r="T42" s="128" t="str">
        <f>IF(ISNA(VLOOKUP($D42,'Apr 16'!$F:$F,1,0)),"No","Yes")</f>
        <v>Yes</v>
      </c>
      <c r="U42" s="128" t="str">
        <f>IF(ISNA(VLOOKUP($D42,'Apr 9'!$F:$F,1,0)),"No","Yes")</f>
        <v>Yes</v>
      </c>
      <c r="V42" s="128" t="str">
        <f>IF(ISNA(VLOOKUP($D42,'Apr 2'!$F:$F,1,0)),"No","Yes")</f>
        <v>Yes</v>
      </c>
      <c r="W42" s="128" t="str">
        <f>IF(ISNA(VLOOKUP($D42,'Mar 26'!$F:$F,1,0)),"No","Yes")</f>
        <v>Yes</v>
      </c>
      <c r="X42" s="128" t="str">
        <f>IF(ISNA(VLOOKUP($D42,'Mar 19'!$F:$F,1,0)),"No","Yes")</f>
        <v>Yes</v>
      </c>
      <c r="Y42" s="128" t="str">
        <f>IF(ISNA(VLOOKUP($D42,'Mar 12'!$F:$F,1,0)),"No","Yes")</f>
        <v>Yes</v>
      </c>
      <c r="Z42" s="128" t="str">
        <f>IF(ISNA(VLOOKUP($D42,'Mar 5'!$F:$F,1,0)),"No","Yes")</f>
        <v>Yes</v>
      </c>
      <c r="AA42" s="128" t="str">
        <f>IF(ISNA(VLOOKUP($D42,'Feb 26'!$F:$F,1,0)),"No","Yes")</f>
        <v>Yes</v>
      </c>
      <c r="AB42" s="128" t="str">
        <f>IF(ISNA(VLOOKUP($D42,'Feb 26'!$F:$F,1,0)),"No","Yes")</f>
        <v>Yes</v>
      </c>
      <c r="AC42" s="128" t="str">
        <f>IF(ISNA(VLOOKUP($D42,'Feb 12'!$F:$F,1,0)),"No","Yes")</f>
        <v>Yes</v>
      </c>
      <c r="AD42" s="128" t="str">
        <f>IF(ISNA(VLOOKUP($D42,'Feb 5'!$F:$F,1,0)),"No","Yes")</f>
        <v>Yes</v>
      </c>
      <c r="AE42" s="128" t="str">
        <f>IF(ISNA(VLOOKUP($D42,'Jan 29'!$F:$F,1,0)),"No","Yes")</f>
        <v>Yes</v>
      </c>
      <c r="AF42" s="128" t="str">
        <f>IF(ISNA(VLOOKUP(D42,'Jan 22'!F:F,1,0)),"No","Yes")</f>
        <v>Yes</v>
      </c>
      <c r="AG42" s="123"/>
      <c r="AH42" s="107"/>
      <c r="AI42" s="117"/>
      <c r="AJ42" s="117"/>
      <c r="AK42" s="107"/>
      <c r="AL42" s="107"/>
    </row>
    <row r="43" spans="1:38" x14ac:dyDescent="0.25">
      <c r="A43" s="266"/>
      <c r="B43" s="101" t="s">
        <v>1490</v>
      </c>
      <c r="C43" s="111" t="s">
        <v>3</v>
      </c>
      <c r="D43" s="111" t="s">
        <v>270</v>
      </c>
      <c r="E43" s="107" t="s">
        <v>271</v>
      </c>
      <c r="F43" s="107" t="s">
        <v>53</v>
      </c>
      <c r="G43" s="107" t="s">
        <v>1019</v>
      </c>
      <c r="H43" s="128" t="str">
        <f>IF(ISNA(VLOOKUP($D43,'Jul 9'!$F:$F,1,0)),"No","Yes")</f>
        <v>Yes</v>
      </c>
      <c r="I43" s="128" t="str">
        <f>IF(ISNA(VLOOKUP($D43,'Jul 2'!$F:$F,1,0)),"No","Yes")</f>
        <v>Yes</v>
      </c>
      <c r="J43" s="128" t="str">
        <f>IF(ISNA(VLOOKUP($D43,'Jun 25'!$F:$F,1,0)),"No","Yes")</f>
        <v>Yes</v>
      </c>
      <c r="K43" s="128" t="str">
        <f>IF(ISNA(VLOOKUP($D43,'Jun 18'!$F:$F,1,0)),"No","Yes")</f>
        <v>Yes</v>
      </c>
      <c r="L43" s="128" t="str">
        <f>IF(ISNA(VLOOKUP($D43,'Jun 11'!$F:$F,1,0)),"No","Yes")</f>
        <v>Yes</v>
      </c>
      <c r="M43" s="128" t="str">
        <f>IF(ISNA(VLOOKUP($D43,'Jun 4'!$F:$F,1,0)),"No","Yes")</f>
        <v>Yes</v>
      </c>
      <c r="N43" s="128" t="str">
        <f>IF(ISNA(VLOOKUP($D43,'May 28'!$F:$F,1,0)),"No","Yes")</f>
        <v>Yes</v>
      </c>
      <c r="O43" s="128" t="str">
        <f>IF(ISNA(VLOOKUP($D43,'May 21'!$F:$F,1,0)),"No","Yes")</f>
        <v>Yes</v>
      </c>
      <c r="P43" s="128" t="str">
        <f>IF(ISNA(VLOOKUP($D43,'May 14'!$F:$F,1,0)),"No","Yes")</f>
        <v>Yes</v>
      </c>
      <c r="Q43" s="128" t="str">
        <f>IF(ISNA(VLOOKUP($D43,'May 9'!$F:$F,1,0)),"No","Yes")</f>
        <v>Yes</v>
      </c>
      <c r="R43" s="128" t="str">
        <f>IF(ISNA(VLOOKUP($D43,'May 2'!$F:$F,1,0)),"No","Yes")</f>
        <v>No</v>
      </c>
      <c r="S43" s="128" t="str">
        <f>IF(ISNA(VLOOKUP($D43,'Apr 23'!$F:$F,1,0)),"No","Yes")</f>
        <v>Yes</v>
      </c>
      <c r="T43" s="128" t="str">
        <f>IF(ISNA(VLOOKUP($D43,'Apr 16'!$F:$F,1,0)),"No","Yes")</f>
        <v>No</v>
      </c>
      <c r="U43" s="128" t="str">
        <f>IF(ISNA(VLOOKUP($D43,'Apr 9'!$F:$F,1,0)),"No","Yes")</f>
        <v>No</v>
      </c>
      <c r="V43" s="128" t="str">
        <f>IF(ISNA(VLOOKUP($D43,'Apr 2'!$F:$F,1,0)),"No","Yes")</f>
        <v>No</v>
      </c>
      <c r="W43" s="128" t="str">
        <f>IF(ISNA(VLOOKUP($D43,'Mar 26'!$F:$F,1,0)),"No","Yes")</f>
        <v>No</v>
      </c>
      <c r="X43" s="128" t="str">
        <f>IF(ISNA(VLOOKUP($D43,'Mar 19'!$F:$F,1,0)),"No","Yes")</f>
        <v>No</v>
      </c>
      <c r="Y43" s="128" t="str">
        <f>IF(ISNA(VLOOKUP($D43,'Mar 12'!$F:$F,1,0)),"No","Yes")</f>
        <v>No</v>
      </c>
      <c r="Z43" s="128" t="str">
        <f>IF(ISNA(VLOOKUP($D43,'Mar 5'!$F:$F,1,0)),"No","Yes")</f>
        <v>No</v>
      </c>
      <c r="AA43" s="128" t="str">
        <f>IF(ISNA(VLOOKUP($D43,'Feb 26'!$F:$F,1,0)),"No","Yes")</f>
        <v>No</v>
      </c>
      <c r="AB43" s="128" t="str">
        <f>IF(ISNA(VLOOKUP($D43,'Feb 26'!$F:$F,1,0)),"No","Yes")</f>
        <v>No</v>
      </c>
      <c r="AC43" s="128" t="str">
        <f>IF(ISNA(VLOOKUP($D43,'Feb 12'!$F:$F,1,0)),"No","Yes")</f>
        <v>No</v>
      </c>
      <c r="AD43" s="128" t="str">
        <f>IF(ISNA(VLOOKUP($D43,'Feb 5'!$F:$F,1,0)),"No","Yes")</f>
        <v>No</v>
      </c>
      <c r="AE43" s="128" t="str">
        <f>IF(ISNA(VLOOKUP($D43,'Jan 29'!$F:$F,1,0)),"No","Yes")</f>
        <v>Yes</v>
      </c>
      <c r="AF43" s="128" t="str">
        <f>IF(ISNA(VLOOKUP(D43,'Jan 22'!F:F,1,0)),"No","Yes")</f>
        <v>Yes</v>
      </c>
      <c r="AG43" s="118"/>
      <c r="AH43" s="107"/>
      <c r="AI43" s="118"/>
      <c r="AJ43" s="117"/>
      <c r="AK43" s="107"/>
      <c r="AL43" s="107"/>
    </row>
    <row r="44" spans="1:38" x14ac:dyDescent="0.25">
      <c r="A44" s="266"/>
      <c r="B44" s="101" t="s">
        <v>1285</v>
      </c>
      <c r="C44" s="111" t="s">
        <v>3</v>
      </c>
      <c r="D44" s="111" t="s">
        <v>118</v>
      </c>
      <c r="E44" s="107" t="s">
        <v>119</v>
      </c>
      <c r="F44" s="107" t="s">
        <v>53</v>
      </c>
      <c r="G44" s="107" t="s">
        <v>1019</v>
      </c>
      <c r="H44" s="128" t="str">
        <f>IF(ISNA(VLOOKUP($D44,'Jul 9'!$F:$F,1,0)),"No","Yes")</f>
        <v>Yes</v>
      </c>
      <c r="I44" s="128" t="str">
        <f>IF(ISNA(VLOOKUP($D44,'Jul 2'!$F:$F,1,0)),"No","Yes")</f>
        <v>Yes</v>
      </c>
      <c r="J44" s="128" t="str">
        <f>IF(ISNA(VLOOKUP($D44,'Jun 25'!$F:$F,1,0)),"No","Yes")</f>
        <v>Yes</v>
      </c>
      <c r="K44" s="128" t="str">
        <f>IF(ISNA(VLOOKUP($D44,'Jun 18'!$F:$F,1,0)),"No","Yes")</f>
        <v>Yes</v>
      </c>
      <c r="L44" s="128" t="str">
        <f>IF(ISNA(VLOOKUP($D44,'Jun 11'!$F:$F,1,0)),"No","Yes")</f>
        <v>Yes</v>
      </c>
      <c r="M44" s="128" t="str">
        <f>IF(ISNA(VLOOKUP($D44,'Jun 4'!$F:$F,1,0)),"No","Yes")</f>
        <v>Yes</v>
      </c>
      <c r="N44" s="128" t="str">
        <f>IF(ISNA(VLOOKUP($D44,'May 28'!$F:$F,1,0)),"No","Yes")</f>
        <v>Yes</v>
      </c>
      <c r="O44" s="128" t="str">
        <f>IF(ISNA(VLOOKUP($D44,'May 21'!$F:$F,1,0)),"No","Yes")</f>
        <v>Yes</v>
      </c>
      <c r="P44" s="128" t="str">
        <f>IF(ISNA(VLOOKUP($D44,'May 14'!$F:$F,1,0)),"No","Yes")</f>
        <v>Yes</v>
      </c>
      <c r="Q44" s="128" t="str">
        <f>IF(ISNA(VLOOKUP($D44,'May 9'!$F:$F,1,0)),"No","Yes")</f>
        <v>Yes</v>
      </c>
      <c r="R44" s="128" t="str">
        <f>IF(ISNA(VLOOKUP($D44,'May 2'!$F:$F,1,0)),"No","Yes")</f>
        <v>Yes</v>
      </c>
      <c r="S44" s="128" t="str">
        <f>IF(ISNA(VLOOKUP($D44,'Apr 23'!$F:$F,1,0)),"No","Yes")</f>
        <v>Yes</v>
      </c>
      <c r="T44" s="128" t="str">
        <f>IF(ISNA(VLOOKUP($D44,'Apr 16'!$F:$F,1,0)),"No","Yes")</f>
        <v>Yes</v>
      </c>
      <c r="U44" s="128" t="str">
        <f>IF(ISNA(VLOOKUP($D44,'Apr 9'!$F:$F,1,0)),"No","Yes")</f>
        <v>Yes</v>
      </c>
      <c r="V44" s="128" t="str">
        <f>IF(ISNA(VLOOKUP($D44,'Apr 2'!$F:$F,1,0)),"No","Yes")</f>
        <v>Yes</v>
      </c>
      <c r="W44" s="128" t="str">
        <f>IF(ISNA(VLOOKUP($D44,'Mar 26'!$F:$F,1,0)),"No","Yes")</f>
        <v>Yes</v>
      </c>
      <c r="X44" s="128" t="str">
        <f>IF(ISNA(VLOOKUP($D44,'Mar 19'!$F:$F,1,0)),"No","Yes")</f>
        <v>Yes</v>
      </c>
      <c r="Y44" s="128" t="str">
        <f>IF(ISNA(VLOOKUP($D44,'Mar 12'!$F:$F,1,0)),"No","Yes")</f>
        <v>Yes</v>
      </c>
      <c r="Z44" s="128" t="str">
        <f>IF(ISNA(VLOOKUP($D44,'Mar 5'!$F:$F,1,0)),"No","Yes")</f>
        <v>Yes</v>
      </c>
      <c r="AA44" s="128" t="str">
        <f>IF(ISNA(VLOOKUP($D44,'Feb 26'!$F:$F,1,0)),"No","Yes")</f>
        <v>Yes</v>
      </c>
      <c r="AB44" s="128" t="str">
        <f>IF(ISNA(VLOOKUP($D44,'Feb 26'!$F:$F,1,0)),"No","Yes")</f>
        <v>Yes</v>
      </c>
      <c r="AC44" s="128" t="str">
        <f>IF(ISNA(VLOOKUP($D44,'Feb 12'!$F:$F,1,0)),"No","Yes")</f>
        <v>Yes</v>
      </c>
      <c r="AD44" s="128" t="str">
        <f>IF(ISNA(VLOOKUP($D44,'Feb 5'!$F:$F,1,0)),"No","Yes")</f>
        <v>Yes</v>
      </c>
      <c r="AE44" s="128" t="str">
        <f>IF(ISNA(VLOOKUP($D44,'Jan 29'!$F:$F,1,0)),"No","Yes")</f>
        <v>Yes</v>
      </c>
      <c r="AF44" s="128" t="str">
        <f>IF(ISNA(VLOOKUP(D44,'Jan 22'!F:F,1,0)),"No","Yes")</f>
        <v>Yes</v>
      </c>
      <c r="AG44" s="120"/>
      <c r="AH44" s="107"/>
      <c r="AI44" s="121"/>
      <c r="AJ44" s="121"/>
      <c r="AK44" s="107"/>
      <c r="AL44" s="107"/>
    </row>
    <row r="45" spans="1:38" x14ac:dyDescent="0.25">
      <c r="A45" s="266"/>
      <c r="B45" s="125" t="s">
        <v>1286</v>
      </c>
      <c r="C45" s="111" t="s">
        <v>3</v>
      </c>
      <c r="D45" s="111" t="s">
        <v>218</v>
      </c>
      <c r="E45" s="107"/>
      <c r="F45" s="116"/>
      <c r="G45" s="116"/>
      <c r="H45" s="128" t="str">
        <f>IF(ISNA(VLOOKUP($D45,'Jul 9'!$F:$F,1,0)),"No","Yes")</f>
        <v>No</v>
      </c>
      <c r="I45" s="128" t="str">
        <f>IF(ISNA(VLOOKUP($D45,'Jul 2'!$F:$F,1,0)),"No","Yes")</f>
        <v>No</v>
      </c>
      <c r="J45" s="128" t="str">
        <f>IF(ISNA(VLOOKUP($D45,'Jun 25'!$F:$F,1,0)),"No","Yes")</f>
        <v>No</v>
      </c>
      <c r="K45" s="128" t="str">
        <f>IF(ISNA(VLOOKUP($D45,'Jun 18'!$F:$F,1,0)),"No","Yes")</f>
        <v>No</v>
      </c>
      <c r="L45" s="128" t="str">
        <f>IF(ISNA(VLOOKUP($D45,'Jun 11'!$F:$F,1,0)),"No","Yes")</f>
        <v>No</v>
      </c>
      <c r="M45" s="128" t="str">
        <f>IF(ISNA(VLOOKUP($D45,'Jun 4'!$F:$F,1,0)),"No","Yes")</f>
        <v>No</v>
      </c>
      <c r="N45" s="128" t="str">
        <f>IF(ISNA(VLOOKUP($D45,'May 28'!$F:$F,1,0)),"No","Yes")</f>
        <v>No</v>
      </c>
      <c r="O45" s="128" t="str">
        <f>IF(ISNA(VLOOKUP($D45,'May 21'!$F:$F,1,0)),"No","Yes")</f>
        <v>No</v>
      </c>
      <c r="P45" s="128" t="str">
        <f>IF(ISNA(VLOOKUP($D45,'May 14'!$F:$F,1,0)),"No","Yes")</f>
        <v>No</v>
      </c>
      <c r="Q45" s="128" t="str">
        <f>IF(ISNA(VLOOKUP($D45,'May 9'!$F:$F,1,0)),"No","Yes")</f>
        <v>No</v>
      </c>
      <c r="R45" s="128" t="str">
        <f>IF(ISNA(VLOOKUP($D45,'May 2'!$F:$F,1,0)),"No","Yes")</f>
        <v>No</v>
      </c>
      <c r="S45" s="128" t="str">
        <f>IF(ISNA(VLOOKUP($D45,'Apr 23'!$F:$F,1,0)),"No","Yes")</f>
        <v>No</v>
      </c>
      <c r="T45" s="128" t="str">
        <f>IF(ISNA(VLOOKUP($D45,'Apr 16'!$F:$F,1,0)),"No","Yes")</f>
        <v>No</v>
      </c>
      <c r="U45" s="128" t="str">
        <f>IF(ISNA(VLOOKUP($D45,'Apr 9'!$F:$F,1,0)),"No","Yes")</f>
        <v>No</v>
      </c>
      <c r="V45" s="128" t="str">
        <f>IF(ISNA(VLOOKUP($D45,'Apr 2'!$F:$F,1,0)),"No","Yes")</f>
        <v>No</v>
      </c>
      <c r="W45" s="128" t="str">
        <f>IF(ISNA(VLOOKUP($D45,'Mar 26'!$F:$F,1,0)),"No","Yes")</f>
        <v>No</v>
      </c>
      <c r="X45" s="128" t="str">
        <f>IF(ISNA(VLOOKUP($D45,'Mar 19'!$F:$F,1,0)),"No","Yes")</f>
        <v>No</v>
      </c>
      <c r="Y45" s="128" t="str">
        <f>IF(ISNA(VLOOKUP($D45,'Mar 12'!$F:$F,1,0)),"No","Yes")</f>
        <v>No</v>
      </c>
      <c r="Z45" s="128" t="str">
        <f>IF(ISNA(VLOOKUP($D45,'Mar 5'!$F:$F,1,0)),"No","Yes")</f>
        <v>No</v>
      </c>
      <c r="AA45" s="128" t="str">
        <f>IF(ISNA(VLOOKUP($D45,'Feb 26'!$F:$F,1,0)),"No","Yes")</f>
        <v>No</v>
      </c>
      <c r="AB45" s="128" t="str">
        <f>IF(ISNA(VLOOKUP($D45,'Feb 26'!$F:$F,1,0)),"No","Yes")</f>
        <v>No</v>
      </c>
      <c r="AC45" s="128" t="str">
        <f>IF(ISNA(VLOOKUP($D45,'Feb 12'!$F:$F,1,0)),"No","Yes")</f>
        <v>No</v>
      </c>
      <c r="AD45" s="128" t="str">
        <f>IF(ISNA(VLOOKUP($D45,'Feb 5'!$F:$F,1,0)),"No","Yes")</f>
        <v>No</v>
      </c>
      <c r="AE45" s="128" t="str">
        <f>IF(ISNA(VLOOKUP($D45,'Jan 29'!$F:$F,1,0)),"No","Yes")</f>
        <v>No</v>
      </c>
      <c r="AF45" s="128" t="str">
        <f>IF(ISNA(VLOOKUP(D45,'Jan 22'!F:F,1,0)),"No","Yes")</f>
        <v>No</v>
      </c>
      <c r="AG45" s="122"/>
      <c r="AH45" s="107"/>
      <c r="AI45" s="117"/>
      <c r="AJ45" s="117"/>
      <c r="AK45" s="107"/>
      <c r="AL45" s="107"/>
    </row>
    <row r="46" spans="1:38" x14ac:dyDescent="0.25">
      <c r="A46" s="266"/>
      <c r="B46" s="101" t="s">
        <v>1287</v>
      </c>
      <c r="C46" s="111" t="s">
        <v>3</v>
      </c>
      <c r="D46" s="111" t="s">
        <v>113</v>
      </c>
      <c r="E46" s="107" t="s">
        <v>114</v>
      </c>
      <c r="F46" s="107" t="s">
        <v>53</v>
      </c>
      <c r="G46" s="107" t="s">
        <v>1019</v>
      </c>
      <c r="H46" s="128" t="str">
        <f>IF(ISNA(VLOOKUP($D46,'Jul 9'!$F:$F,1,0)),"No","Yes")</f>
        <v>Yes</v>
      </c>
      <c r="I46" s="128" t="str">
        <f>IF(ISNA(VLOOKUP($D46,'Jul 2'!$F:$F,1,0)),"No","Yes")</f>
        <v>Yes</v>
      </c>
      <c r="J46" s="128" t="str">
        <f>IF(ISNA(VLOOKUP($D46,'Jun 25'!$F:$F,1,0)),"No","Yes")</f>
        <v>Yes</v>
      </c>
      <c r="K46" s="128" t="str">
        <f>IF(ISNA(VLOOKUP($D46,'Jun 18'!$F:$F,1,0)),"No","Yes")</f>
        <v>Yes</v>
      </c>
      <c r="L46" s="128" t="str">
        <f>IF(ISNA(VLOOKUP($D46,'Jun 11'!$F:$F,1,0)),"No","Yes")</f>
        <v>Yes</v>
      </c>
      <c r="M46" s="128" t="str">
        <f>IF(ISNA(VLOOKUP($D46,'Jun 4'!$F:$F,1,0)),"No","Yes")</f>
        <v>Yes</v>
      </c>
      <c r="N46" s="128" t="str">
        <f>IF(ISNA(VLOOKUP($D46,'May 28'!$F:$F,1,0)),"No","Yes")</f>
        <v>Yes</v>
      </c>
      <c r="O46" s="128" t="str">
        <f>IF(ISNA(VLOOKUP($D46,'May 21'!$F:$F,1,0)),"No","Yes")</f>
        <v>Yes</v>
      </c>
      <c r="P46" s="128" t="str">
        <f>IF(ISNA(VLOOKUP($D46,'May 14'!$F:$F,1,0)),"No","Yes")</f>
        <v>Yes</v>
      </c>
      <c r="Q46" s="128" t="str">
        <f>IF(ISNA(VLOOKUP($D46,'May 9'!$F:$F,1,0)),"No","Yes")</f>
        <v>Yes</v>
      </c>
      <c r="R46" s="128" t="str">
        <f>IF(ISNA(VLOOKUP($D46,'May 2'!$F:$F,1,0)),"No","Yes")</f>
        <v>Yes</v>
      </c>
      <c r="S46" s="128" t="str">
        <f>IF(ISNA(VLOOKUP($D46,'Apr 23'!$F:$F,1,0)),"No","Yes")</f>
        <v>Yes</v>
      </c>
      <c r="T46" s="128" t="str">
        <f>IF(ISNA(VLOOKUP($D46,'Apr 16'!$F:$F,1,0)),"No","Yes")</f>
        <v>Yes</v>
      </c>
      <c r="U46" s="128" t="str">
        <f>IF(ISNA(VLOOKUP($D46,'Apr 9'!$F:$F,1,0)),"No","Yes")</f>
        <v>Yes</v>
      </c>
      <c r="V46" s="128" t="str">
        <f>IF(ISNA(VLOOKUP($D46,'Apr 2'!$F:$F,1,0)),"No","Yes")</f>
        <v>Yes</v>
      </c>
      <c r="W46" s="128" t="str">
        <f>IF(ISNA(VLOOKUP($D46,'Mar 26'!$F:$F,1,0)),"No","Yes")</f>
        <v>Yes</v>
      </c>
      <c r="X46" s="128" t="str">
        <f>IF(ISNA(VLOOKUP($D46,'Mar 19'!$F:$F,1,0)),"No","Yes")</f>
        <v>Yes</v>
      </c>
      <c r="Y46" s="128" t="str">
        <f>IF(ISNA(VLOOKUP($D46,'Mar 12'!$F:$F,1,0)),"No","Yes")</f>
        <v>Yes</v>
      </c>
      <c r="Z46" s="128" t="str">
        <f>IF(ISNA(VLOOKUP($D46,'Mar 5'!$F:$F,1,0)),"No","Yes")</f>
        <v>Yes</v>
      </c>
      <c r="AA46" s="128" t="str">
        <f>IF(ISNA(VLOOKUP($D46,'Feb 26'!$F:$F,1,0)),"No","Yes")</f>
        <v>Yes</v>
      </c>
      <c r="AB46" s="128" t="str">
        <f>IF(ISNA(VLOOKUP($D46,'Feb 26'!$F:$F,1,0)),"No","Yes")</f>
        <v>Yes</v>
      </c>
      <c r="AC46" s="128" t="str">
        <f>IF(ISNA(VLOOKUP($D46,'Feb 12'!$F:$F,1,0)),"No","Yes")</f>
        <v>Yes</v>
      </c>
      <c r="AD46" s="128" t="str">
        <f>IF(ISNA(VLOOKUP($D46,'Feb 5'!$F:$F,1,0)),"No","Yes")</f>
        <v>Yes</v>
      </c>
      <c r="AE46" s="128" t="str">
        <f>IF(ISNA(VLOOKUP($D46,'Jan 29'!$F:$F,1,0)),"No","Yes")</f>
        <v>Yes</v>
      </c>
      <c r="AF46" s="128" t="str">
        <f>IF(ISNA(VLOOKUP(D46,'Jan 22'!F:F,1,0)),"No","Yes")</f>
        <v>Yes</v>
      </c>
      <c r="AG46" s="119"/>
      <c r="AH46" s="107"/>
      <c r="AI46" s="117"/>
      <c r="AJ46" s="117"/>
      <c r="AK46" s="107"/>
      <c r="AL46" s="107"/>
    </row>
    <row r="47" spans="1:38" x14ac:dyDescent="0.25">
      <c r="A47" s="266"/>
      <c r="B47" s="101" t="s">
        <v>1288</v>
      </c>
      <c r="C47" s="111" t="s">
        <v>3</v>
      </c>
      <c r="D47" s="101" t="s">
        <v>246</v>
      </c>
      <c r="E47" s="107" t="s">
        <v>247</v>
      </c>
      <c r="F47" s="107" t="s">
        <v>125</v>
      </c>
      <c r="G47" s="107" t="s">
        <v>1019</v>
      </c>
      <c r="H47" s="128" t="str">
        <f>IF(ISNA(VLOOKUP($D47,'Jul 9'!$F:$F,1,0)),"No","Yes")</f>
        <v>Yes</v>
      </c>
      <c r="I47" s="128" t="str">
        <f>IF(ISNA(VLOOKUP($D47,'Jul 2'!$F:$F,1,0)),"No","Yes")</f>
        <v>Yes</v>
      </c>
      <c r="J47" s="128" t="str">
        <f>IF(ISNA(VLOOKUP($D47,'Jun 25'!$F:$F,1,0)),"No","Yes")</f>
        <v>Yes</v>
      </c>
      <c r="K47" s="128" t="str">
        <f>IF(ISNA(VLOOKUP($D47,'Jun 18'!$F:$F,1,0)),"No","Yes")</f>
        <v>Yes</v>
      </c>
      <c r="L47" s="128" t="str">
        <f>IF(ISNA(VLOOKUP($D47,'Jun 11'!$F:$F,1,0)),"No","Yes")</f>
        <v>Yes</v>
      </c>
      <c r="M47" s="128" t="str">
        <f>IF(ISNA(VLOOKUP($D47,'Jun 4'!$F:$F,1,0)),"No","Yes")</f>
        <v>Yes</v>
      </c>
      <c r="N47" s="128" t="str">
        <f>IF(ISNA(VLOOKUP($D47,'May 28'!$F:$F,1,0)),"No","Yes")</f>
        <v>Yes</v>
      </c>
      <c r="O47" s="128" t="str">
        <f>IF(ISNA(VLOOKUP($D47,'May 21'!$F:$F,1,0)),"No","Yes")</f>
        <v>Yes</v>
      </c>
      <c r="P47" s="128" t="str">
        <f>IF(ISNA(VLOOKUP($D47,'May 14'!$F:$F,1,0)),"No","Yes")</f>
        <v>Yes</v>
      </c>
      <c r="Q47" s="128" t="str">
        <f>IF(ISNA(VLOOKUP($D47,'May 9'!$F:$F,1,0)),"No","Yes")</f>
        <v>Yes</v>
      </c>
      <c r="R47" s="128" t="str">
        <f>IF(ISNA(VLOOKUP($D47,'May 2'!$F:$F,1,0)),"No","Yes")</f>
        <v>Yes</v>
      </c>
      <c r="S47" s="128" t="str">
        <f>IF(ISNA(VLOOKUP($D47,'Apr 23'!$F:$F,1,0)),"No","Yes")</f>
        <v>Yes</v>
      </c>
      <c r="T47" s="128" t="str">
        <f>IF(ISNA(VLOOKUP($D47,'Apr 16'!$F:$F,1,0)),"No","Yes")</f>
        <v>Yes</v>
      </c>
      <c r="U47" s="128" t="str">
        <f>IF(ISNA(VLOOKUP($D47,'Apr 9'!$F:$F,1,0)),"No","Yes")</f>
        <v>Yes</v>
      </c>
      <c r="V47" s="128" t="str">
        <f>IF(ISNA(VLOOKUP($D47,'Apr 2'!$F:$F,1,0)),"No","Yes")</f>
        <v>Yes</v>
      </c>
      <c r="W47" s="128" t="str">
        <f>IF(ISNA(VLOOKUP($D47,'Mar 26'!$F:$F,1,0)),"No","Yes")</f>
        <v>Yes</v>
      </c>
      <c r="X47" s="128" t="str">
        <f>IF(ISNA(VLOOKUP($D47,'Mar 19'!$F:$F,1,0)),"No","Yes")</f>
        <v>Yes</v>
      </c>
      <c r="Y47" s="128" t="str">
        <f>IF(ISNA(VLOOKUP($D47,'Mar 12'!$F:$F,1,0)),"No","Yes")</f>
        <v>Yes</v>
      </c>
      <c r="Z47" s="128" t="str">
        <f>IF(ISNA(VLOOKUP($D47,'Mar 5'!$F:$F,1,0)),"No","Yes")</f>
        <v>Yes</v>
      </c>
      <c r="AA47" s="128" t="str">
        <f>IF(ISNA(VLOOKUP($D47,'Feb 26'!$F:$F,1,0)),"No","Yes")</f>
        <v>Yes</v>
      </c>
      <c r="AB47" s="128" t="str">
        <f>IF(ISNA(VLOOKUP($D47,'Feb 26'!$F:$F,1,0)),"No","Yes")</f>
        <v>Yes</v>
      </c>
      <c r="AC47" s="128" t="str">
        <f>IF(ISNA(VLOOKUP($D47,'Feb 12'!$F:$F,1,0)),"No","Yes")</f>
        <v>Yes</v>
      </c>
      <c r="AD47" s="128" t="str">
        <f>IF(ISNA(VLOOKUP($D47,'Feb 5'!$F:$F,1,0)),"No","Yes")</f>
        <v>Yes</v>
      </c>
      <c r="AE47" s="128" t="str">
        <f>IF(ISNA(VLOOKUP($D47,'Jan 29'!$F:$F,1,0)),"No","Yes")</f>
        <v>Yes</v>
      </c>
      <c r="AF47" s="128" t="str">
        <f>IF(ISNA(VLOOKUP(D47,'Jan 22'!F:F,1,0)),"No","Yes")</f>
        <v>Yes</v>
      </c>
      <c r="AG47" s="122"/>
      <c r="AH47" s="107"/>
      <c r="AI47" s="121"/>
      <c r="AJ47" s="121"/>
      <c r="AK47" s="107"/>
      <c r="AL47" s="107"/>
    </row>
    <row r="48" spans="1:38" x14ac:dyDescent="0.25">
      <c r="A48" s="266"/>
      <c r="B48" s="101" t="s">
        <v>1289</v>
      </c>
      <c r="C48" s="111" t="s">
        <v>3</v>
      </c>
      <c r="D48" s="111" t="s">
        <v>208</v>
      </c>
      <c r="E48" s="107" t="s">
        <v>209</v>
      </c>
      <c r="F48" s="107" t="s">
        <v>53</v>
      </c>
      <c r="G48" s="107" t="s">
        <v>1019</v>
      </c>
      <c r="H48" s="128" t="str">
        <f>IF(ISNA(VLOOKUP($D48,'Jul 9'!$F:$F,1,0)),"No","Yes")</f>
        <v>Yes</v>
      </c>
      <c r="I48" s="128" t="str">
        <f>IF(ISNA(VLOOKUP($D48,'Jul 2'!$F:$F,1,0)),"No","Yes")</f>
        <v>Yes</v>
      </c>
      <c r="J48" s="128" t="str">
        <f>IF(ISNA(VLOOKUP($D48,'Jun 25'!$F:$F,1,0)),"No","Yes")</f>
        <v>Yes</v>
      </c>
      <c r="K48" s="128" t="str">
        <f>IF(ISNA(VLOOKUP($D48,'Jun 18'!$F:$F,1,0)),"No","Yes")</f>
        <v>Yes</v>
      </c>
      <c r="L48" s="128" t="str">
        <f>IF(ISNA(VLOOKUP($D48,'Jun 11'!$F:$F,1,0)),"No","Yes")</f>
        <v>Yes</v>
      </c>
      <c r="M48" s="128" t="str">
        <f>IF(ISNA(VLOOKUP($D48,'Jun 4'!$F:$F,1,0)),"No","Yes")</f>
        <v>Yes</v>
      </c>
      <c r="N48" s="128" t="str">
        <f>IF(ISNA(VLOOKUP($D48,'May 28'!$F:$F,1,0)),"No","Yes")</f>
        <v>Yes</v>
      </c>
      <c r="O48" s="128" t="str">
        <f>IF(ISNA(VLOOKUP($D48,'May 21'!$F:$F,1,0)),"No","Yes")</f>
        <v>Yes</v>
      </c>
      <c r="P48" s="128" t="str">
        <f>IF(ISNA(VLOOKUP($D48,'May 14'!$F:$F,1,0)),"No","Yes")</f>
        <v>Yes</v>
      </c>
      <c r="Q48" s="128" t="str">
        <f>IF(ISNA(VLOOKUP($D48,'May 9'!$F:$F,1,0)),"No","Yes")</f>
        <v>Yes</v>
      </c>
      <c r="R48" s="128" t="str">
        <f>IF(ISNA(VLOOKUP($D48,'May 2'!$F:$F,1,0)),"No","Yes")</f>
        <v>Yes</v>
      </c>
      <c r="S48" s="128" t="str">
        <f>IF(ISNA(VLOOKUP($D48,'Apr 23'!$F:$F,1,0)),"No","Yes")</f>
        <v>Yes</v>
      </c>
      <c r="T48" s="128" t="str">
        <f>IF(ISNA(VLOOKUP($D48,'Apr 16'!$F:$F,1,0)),"No","Yes")</f>
        <v>Yes</v>
      </c>
      <c r="U48" s="128" t="str">
        <f>IF(ISNA(VLOOKUP($D48,'Apr 9'!$F:$F,1,0)),"No","Yes")</f>
        <v>Yes</v>
      </c>
      <c r="V48" s="128" t="str">
        <f>IF(ISNA(VLOOKUP($D48,'Apr 2'!$F:$F,1,0)),"No","Yes")</f>
        <v>Yes</v>
      </c>
      <c r="W48" s="128" t="str">
        <f>IF(ISNA(VLOOKUP($D48,'Mar 26'!$F:$F,1,0)),"No","Yes")</f>
        <v>Yes</v>
      </c>
      <c r="X48" s="128" t="str">
        <f>IF(ISNA(VLOOKUP($D48,'Mar 19'!$F:$F,1,0)),"No","Yes")</f>
        <v>Yes</v>
      </c>
      <c r="Y48" s="128" t="str">
        <f>IF(ISNA(VLOOKUP($D48,'Mar 12'!$F:$F,1,0)),"No","Yes")</f>
        <v>Yes</v>
      </c>
      <c r="Z48" s="128" t="str">
        <f>IF(ISNA(VLOOKUP($D48,'Mar 5'!$F:$F,1,0)),"No","Yes")</f>
        <v>Yes</v>
      </c>
      <c r="AA48" s="128" t="str">
        <f>IF(ISNA(VLOOKUP($D48,'Feb 26'!$F:$F,1,0)),"No","Yes")</f>
        <v>Yes</v>
      </c>
      <c r="AB48" s="128" t="str">
        <f>IF(ISNA(VLOOKUP($D48,'Feb 26'!$F:$F,1,0)),"No","Yes")</f>
        <v>Yes</v>
      </c>
      <c r="AC48" s="128" t="str">
        <f>IF(ISNA(VLOOKUP($D48,'Feb 12'!$F:$F,1,0)),"No","Yes")</f>
        <v>Yes</v>
      </c>
      <c r="AD48" s="128" t="str">
        <f>IF(ISNA(VLOOKUP($D48,'Feb 5'!$F:$F,1,0)),"No","Yes")</f>
        <v>Yes</v>
      </c>
      <c r="AE48" s="128" t="str">
        <f>IF(ISNA(VLOOKUP($D48,'Jan 29'!$F:$F,1,0)),"No","Yes")</f>
        <v>Yes</v>
      </c>
      <c r="AF48" s="128" t="str">
        <f>IF(ISNA(VLOOKUP(D48,'Jan 22'!F:F,1,0)),"No","Yes")</f>
        <v>Yes</v>
      </c>
      <c r="AG48" s="120"/>
      <c r="AH48" s="107"/>
      <c r="AI48" s="118"/>
      <c r="AJ48" s="118"/>
      <c r="AK48" s="107"/>
      <c r="AL48" s="107"/>
    </row>
    <row r="49" spans="1:52" x14ac:dyDescent="0.25">
      <c r="A49" s="266"/>
      <c r="B49" s="125" t="s">
        <v>1290</v>
      </c>
      <c r="C49" s="111" t="s">
        <v>3</v>
      </c>
      <c r="D49" s="101" t="s">
        <v>537</v>
      </c>
      <c r="E49" s="107"/>
      <c r="F49" s="116"/>
      <c r="G49" s="116"/>
      <c r="H49" s="128" t="str">
        <f>IF(ISNA(VLOOKUP($D49,'Jul 9'!$F:$F,1,0)),"No","Yes")</f>
        <v>No</v>
      </c>
      <c r="I49" s="128" t="str">
        <f>IF(ISNA(VLOOKUP($D49,'Jul 2'!$F:$F,1,0)),"No","Yes")</f>
        <v>No</v>
      </c>
      <c r="J49" s="128" t="str">
        <f>IF(ISNA(VLOOKUP($D49,'Jun 25'!$F:$F,1,0)),"No","Yes")</f>
        <v>No</v>
      </c>
      <c r="K49" s="128" t="str">
        <f>IF(ISNA(VLOOKUP($D49,'Jun 18'!$F:$F,1,0)),"No","Yes")</f>
        <v>No</v>
      </c>
      <c r="L49" s="128" t="str">
        <f>IF(ISNA(VLOOKUP($D49,'Jun 11'!$F:$F,1,0)),"No","Yes")</f>
        <v>No</v>
      </c>
      <c r="M49" s="128" t="str">
        <f>IF(ISNA(VLOOKUP($D49,'Jun 4'!$F:$F,1,0)),"No","Yes")</f>
        <v>No</v>
      </c>
      <c r="N49" s="128" t="str">
        <f>IF(ISNA(VLOOKUP($D49,'May 28'!$F:$F,1,0)),"No","Yes")</f>
        <v>No</v>
      </c>
      <c r="O49" s="128" t="str">
        <f>IF(ISNA(VLOOKUP($D49,'May 21'!$F:$F,1,0)),"No","Yes")</f>
        <v>No</v>
      </c>
      <c r="P49" s="128" t="str">
        <f>IF(ISNA(VLOOKUP($D49,'May 14'!$F:$F,1,0)),"No","Yes")</f>
        <v>No</v>
      </c>
      <c r="Q49" s="128" t="str">
        <f>IF(ISNA(VLOOKUP($D49,'May 9'!$F:$F,1,0)),"No","Yes")</f>
        <v>No</v>
      </c>
      <c r="R49" s="128" t="str">
        <f>IF(ISNA(VLOOKUP($D49,'May 2'!$F:$F,1,0)),"No","Yes")</f>
        <v>No</v>
      </c>
      <c r="S49" s="128" t="str">
        <f>IF(ISNA(VLOOKUP($D49,'Apr 23'!$F:$F,1,0)),"No","Yes")</f>
        <v>No</v>
      </c>
      <c r="T49" s="128" t="str">
        <f>IF(ISNA(VLOOKUP($D49,'Apr 16'!$F:$F,1,0)),"No","Yes")</f>
        <v>No</v>
      </c>
      <c r="U49" s="128" t="str">
        <f>IF(ISNA(VLOOKUP($D49,'Apr 9'!$F:$F,1,0)),"No","Yes")</f>
        <v>No</v>
      </c>
      <c r="V49" s="128" t="str">
        <f>IF(ISNA(VLOOKUP($D49,'Apr 2'!$F:$F,1,0)),"No","Yes")</f>
        <v>No</v>
      </c>
      <c r="W49" s="128" t="str">
        <f>IF(ISNA(VLOOKUP($D49,'Mar 26'!$F:$F,1,0)),"No","Yes")</f>
        <v>No</v>
      </c>
      <c r="X49" s="128" t="str">
        <f>IF(ISNA(VLOOKUP($D49,'Mar 19'!$F:$F,1,0)),"No","Yes")</f>
        <v>No</v>
      </c>
      <c r="Y49" s="128" t="str">
        <f>IF(ISNA(VLOOKUP($D49,'Mar 12'!$F:$F,1,0)),"No","Yes")</f>
        <v>No</v>
      </c>
      <c r="Z49" s="128" t="str">
        <f>IF(ISNA(VLOOKUP($D49,'Mar 5'!$F:$F,1,0)),"No","Yes")</f>
        <v>No</v>
      </c>
      <c r="AA49" s="128" t="str">
        <f>IF(ISNA(VLOOKUP($D49,'Feb 26'!$F:$F,1,0)),"No","Yes")</f>
        <v>No</v>
      </c>
      <c r="AB49" s="128" t="str">
        <f>IF(ISNA(VLOOKUP($D49,'Feb 26'!$F:$F,1,0)),"No","Yes")</f>
        <v>No</v>
      </c>
      <c r="AC49" s="128" t="str">
        <f>IF(ISNA(VLOOKUP($D49,'Feb 12'!$F:$F,1,0)),"No","Yes")</f>
        <v>No</v>
      </c>
      <c r="AD49" s="128" t="str">
        <f>IF(ISNA(VLOOKUP($D49,'Feb 5'!$F:$F,1,0)),"No","Yes")</f>
        <v>No</v>
      </c>
      <c r="AE49" s="128" t="str">
        <f>IF(ISNA(VLOOKUP($D49,'Jan 29'!$F:$F,1,0)),"No","Yes")</f>
        <v>No</v>
      </c>
      <c r="AF49" s="128" t="str">
        <f>IF(ISNA(VLOOKUP(D49,'Jan 22'!F:F,1,0)),"No","Yes")</f>
        <v>No</v>
      </c>
      <c r="AG49" s="123"/>
      <c r="AH49" s="107"/>
      <c r="AI49" s="117"/>
      <c r="AJ49" s="117"/>
      <c r="AK49" s="107"/>
      <c r="AL49" s="107"/>
    </row>
    <row r="50" spans="1:52" x14ac:dyDescent="0.25">
      <c r="A50" s="266"/>
      <c r="B50" s="101" t="s">
        <v>1291</v>
      </c>
      <c r="C50" s="111" t="s">
        <v>3</v>
      </c>
      <c r="D50" s="111" t="s">
        <v>147</v>
      </c>
      <c r="E50" s="107" t="s">
        <v>148</v>
      </c>
      <c r="F50" s="107" t="s">
        <v>53</v>
      </c>
      <c r="G50" s="107" t="s">
        <v>1019</v>
      </c>
      <c r="H50" s="128" t="str">
        <f>IF(ISNA(VLOOKUP($D50,'Jul 9'!$F:$F,1,0)),"No","Yes")</f>
        <v>Yes</v>
      </c>
      <c r="I50" s="128" t="str">
        <f>IF(ISNA(VLOOKUP($D50,'Jul 2'!$F:$F,1,0)),"No","Yes")</f>
        <v>Yes</v>
      </c>
      <c r="J50" s="128" t="str">
        <f>IF(ISNA(VLOOKUP($D50,'Jun 25'!$F:$F,1,0)),"No","Yes")</f>
        <v>Yes</v>
      </c>
      <c r="K50" s="128" t="str">
        <f>IF(ISNA(VLOOKUP($D50,'Jun 18'!$F:$F,1,0)),"No","Yes")</f>
        <v>Yes</v>
      </c>
      <c r="L50" s="128" t="str">
        <f>IF(ISNA(VLOOKUP($D50,'Jun 11'!$F:$F,1,0)),"No","Yes")</f>
        <v>Yes</v>
      </c>
      <c r="M50" s="128" t="str">
        <f>IF(ISNA(VLOOKUP($D50,'Jun 4'!$F:$F,1,0)),"No","Yes")</f>
        <v>Yes</v>
      </c>
      <c r="N50" s="128" t="str">
        <f>IF(ISNA(VLOOKUP($D50,'May 28'!$F:$F,1,0)),"No","Yes")</f>
        <v>Yes</v>
      </c>
      <c r="O50" s="128" t="str">
        <f>IF(ISNA(VLOOKUP($D50,'May 21'!$F:$F,1,0)),"No","Yes")</f>
        <v>Yes</v>
      </c>
      <c r="P50" s="128" t="str">
        <f>IF(ISNA(VLOOKUP($D50,'May 14'!$F:$F,1,0)),"No","Yes")</f>
        <v>Yes</v>
      </c>
      <c r="Q50" s="128" t="str">
        <f>IF(ISNA(VLOOKUP($D50,'May 9'!$F:$F,1,0)),"No","Yes")</f>
        <v>Yes</v>
      </c>
      <c r="R50" s="128" t="str">
        <f>IF(ISNA(VLOOKUP($D50,'May 2'!$F:$F,1,0)),"No","Yes")</f>
        <v>Yes</v>
      </c>
      <c r="S50" s="128" t="str">
        <f>IF(ISNA(VLOOKUP($D50,'Apr 23'!$F:$F,1,0)),"No","Yes")</f>
        <v>Yes</v>
      </c>
      <c r="T50" s="128" t="str">
        <f>IF(ISNA(VLOOKUP($D50,'Apr 16'!$F:$F,1,0)),"No","Yes")</f>
        <v>Yes</v>
      </c>
      <c r="U50" s="128" t="str">
        <f>IF(ISNA(VLOOKUP($D50,'Apr 9'!$F:$F,1,0)),"No","Yes")</f>
        <v>Yes</v>
      </c>
      <c r="V50" s="128" t="str">
        <f>IF(ISNA(VLOOKUP($D50,'Apr 2'!$F:$F,1,0)),"No","Yes")</f>
        <v>Yes</v>
      </c>
      <c r="W50" s="128" t="str">
        <f>IF(ISNA(VLOOKUP($D50,'Mar 26'!$F:$F,1,0)),"No","Yes")</f>
        <v>Yes</v>
      </c>
      <c r="X50" s="128" t="str">
        <f>IF(ISNA(VLOOKUP($D50,'Mar 19'!$F:$F,1,0)),"No","Yes")</f>
        <v>Yes</v>
      </c>
      <c r="Y50" s="128" t="str">
        <f>IF(ISNA(VLOOKUP($D50,'Mar 12'!$F:$F,1,0)),"No","Yes")</f>
        <v>Yes</v>
      </c>
      <c r="Z50" s="128" t="str">
        <f>IF(ISNA(VLOOKUP($D50,'Mar 5'!$F:$F,1,0)),"No","Yes")</f>
        <v>Yes</v>
      </c>
      <c r="AA50" s="128" t="str">
        <f>IF(ISNA(VLOOKUP($D50,'Feb 26'!$F:$F,1,0)),"No","Yes")</f>
        <v>Yes</v>
      </c>
      <c r="AB50" s="128" t="str">
        <f>IF(ISNA(VLOOKUP($D50,'Feb 26'!$F:$F,1,0)),"No","Yes")</f>
        <v>Yes</v>
      </c>
      <c r="AC50" s="128" t="str">
        <f>IF(ISNA(VLOOKUP($D50,'Feb 12'!$F:$F,1,0)),"No","Yes")</f>
        <v>Yes</v>
      </c>
      <c r="AD50" s="128" t="str">
        <f>IF(ISNA(VLOOKUP($D50,'Feb 5'!$F:$F,1,0)),"No","Yes")</f>
        <v>Yes</v>
      </c>
      <c r="AE50" s="128" t="str">
        <f>IF(ISNA(VLOOKUP($D50,'Jan 29'!$F:$F,1,0)),"No","Yes")</f>
        <v>Yes</v>
      </c>
      <c r="AF50" s="128" t="str">
        <f>IF(ISNA(VLOOKUP(D50,'Jan 22'!F:F,1,0)),"No","Yes")</f>
        <v>Yes</v>
      </c>
      <c r="AG50" s="123"/>
      <c r="AH50" s="107"/>
      <c r="AI50" s="121"/>
      <c r="AJ50" s="121"/>
      <c r="AK50" s="107"/>
      <c r="AL50" s="107"/>
    </row>
    <row r="51" spans="1:52" x14ac:dyDescent="0.25">
      <c r="A51" s="266"/>
      <c r="B51" s="193" t="s">
        <v>1292</v>
      </c>
      <c r="C51" s="111" t="s">
        <v>3</v>
      </c>
      <c r="D51" s="111" t="s">
        <v>142</v>
      </c>
      <c r="E51" s="107" t="s">
        <v>143</v>
      </c>
      <c r="F51" s="107" t="s">
        <v>53</v>
      </c>
      <c r="G51" s="107" t="s">
        <v>1019</v>
      </c>
      <c r="H51" s="128" t="str">
        <f>IF(ISNA(VLOOKUP($D51,'Jul 9'!$F:$F,1,0)),"No","Yes")</f>
        <v>No</v>
      </c>
      <c r="I51" s="128" t="str">
        <f>IF(ISNA(VLOOKUP($D51,'Jul 2'!$F:$F,1,0)),"No","Yes")</f>
        <v>No</v>
      </c>
      <c r="J51" s="128" t="str">
        <f>IF(ISNA(VLOOKUP($D51,'Jun 25'!$F:$F,1,0)),"No","Yes")</f>
        <v>No</v>
      </c>
      <c r="K51" s="128" t="str">
        <f>IF(ISNA(VLOOKUP($D51,'Jun 18'!$F:$F,1,0)),"No","Yes")</f>
        <v>No</v>
      </c>
      <c r="L51" s="128" t="str">
        <f>IF(ISNA(VLOOKUP($D51,'Jun 11'!$F:$F,1,0)),"No","Yes")</f>
        <v>No</v>
      </c>
      <c r="M51" s="128" t="str">
        <f>IF(ISNA(VLOOKUP($D51,'Jun 4'!$F:$F,1,0)),"No","Yes")</f>
        <v>No</v>
      </c>
      <c r="N51" s="128" t="str">
        <f>IF(ISNA(VLOOKUP($D51,'May 28'!$F:$F,1,0)),"No","Yes")</f>
        <v>No</v>
      </c>
      <c r="O51" s="128" t="str">
        <f>IF(ISNA(VLOOKUP($D51,'May 21'!$F:$F,1,0)),"No","Yes")</f>
        <v>No</v>
      </c>
      <c r="P51" s="128" t="str">
        <f>IF(ISNA(VLOOKUP($D51,'May 14'!$F:$F,1,0)),"No","Yes")</f>
        <v>Yes</v>
      </c>
      <c r="Q51" s="128" t="str">
        <f>IF(ISNA(VLOOKUP($D51,'May 9'!$F:$F,1,0)),"No","Yes")</f>
        <v>Yes</v>
      </c>
      <c r="R51" s="128" t="str">
        <f>IF(ISNA(VLOOKUP($D51,'May 2'!$F:$F,1,0)),"No","Yes")</f>
        <v>No</v>
      </c>
      <c r="S51" s="128" t="str">
        <f>IF(ISNA(VLOOKUP($D51,'Apr 23'!$F:$F,1,0)),"No","Yes")</f>
        <v>Yes</v>
      </c>
      <c r="T51" s="128" t="str">
        <f>IF(ISNA(VLOOKUP($D51,'Apr 16'!$F:$F,1,0)),"No","Yes")</f>
        <v>Yes</v>
      </c>
      <c r="U51" s="128" t="str">
        <f>IF(ISNA(VLOOKUP($D51,'Apr 9'!$F:$F,1,0)),"No","Yes")</f>
        <v>No</v>
      </c>
      <c r="V51" s="128" t="str">
        <f>IF(ISNA(VLOOKUP($D51,'Apr 2'!$F:$F,1,0)),"No","Yes")</f>
        <v>Yes</v>
      </c>
      <c r="W51" s="128" t="str">
        <f>IF(ISNA(VLOOKUP($D51,'Mar 26'!$F:$F,1,0)),"No","Yes")</f>
        <v>Yes</v>
      </c>
      <c r="X51" s="128" t="str">
        <f>IF(ISNA(VLOOKUP($D51,'Mar 19'!$F:$F,1,0)),"No","Yes")</f>
        <v>Yes</v>
      </c>
      <c r="Y51" s="128" t="str">
        <f>IF(ISNA(VLOOKUP($D51,'Mar 12'!$F:$F,1,0)),"No","Yes")</f>
        <v>Yes</v>
      </c>
      <c r="Z51" s="128" t="str">
        <f>IF(ISNA(VLOOKUP($D51,'Mar 5'!$F:$F,1,0)),"No","Yes")</f>
        <v>Yes</v>
      </c>
      <c r="AA51" s="128" t="str">
        <f>IF(ISNA(VLOOKUP($D51,'Feb 26'!$F:$F,1,0)),"No","Yes")</f>
        <v>Yes</v>
      </c>
      <c r="AB51" s="128" t="str">
        <f>IF(ISNA(VLOOKUP($D51,'Feb 26'!$F:$F,1,0)),"No","Yes")</f>
        <v>Yes</v>
      </c>
      <c r="AC51" s="128" t="str">
        <f>IF(ISNA(VLOOKUP($D51,'Feb 12'!$F:$F,1,0)),"No","Yes")</f>
        <v>Yes</v>
      </c>
      <c r="AD51" s="128" t="str">
        <f>IF(ISNA(VLOOKUP($D51,'Feb 5'!$F:$F,1,0)),"No","Yes")</f>
        <v>Yes</v>
      </c>
      <c r="AE51" s="128" t="str">
        <f>IF(ISNA(VLOOKUP($D51,'Jan 29'!$F:$F,1,0)),"No","Yes")</f>
        <v>Yes</v>
      </c>
      <c r="AF51" s="128" t="str">
        <f>IF(ISNA(VLOOKUP(D51,'Jan 22'!F:F,1,0)),"No","Yes")</f>
        <v>Yes</v>
      </c>
      <c r="AG51" s="121"/>
      <c r="AH51" s="107"/>
      <c r="AI51" s="121"/>
      <c r="AJ51" s="121"/>
      <c r="AK51" s="107"/>
      <c r="AL51" s="107"/>
    </row>
    <row r="52" spans="1:52" x14ac:dyDescent="0.25">
      <c r="A52" s="266"/>
      <c r="B52" s="101" t="s">
        <v>1293</v>
      </c>
      <c r="C52" s="111" t="s">
        <v>1425</v>
      </c>
      <c r="D52" s="111" t="s">
        <v>477</v>
      </c>
      <c r="E52" s="107" t="s">
        <v>478</v>
      </c>
      <c r="F52" s="107" t="s">
        <v>32</v>
      </c>
      <c r="G52" s="107" t="s">
        <v>1019</v>
      </c>
      <c r="H52" s="128" t="str">
        <f>IF(ISNA(VLOOKUP($D52,'Jul 9'!$F:$F,1,0)),"No","Yes")</f>
        <v>Yes</v>
      </c>
      <c r="I52" s="128" t="str">
        <f>IF(ISNA(VLOOKUP($D52,'Jul 2'!$F:$F,1,0)),"No","Yes")</f>
        <v>Yes</v>
      </c>
      <c r="J52" s="128" t="str">
        <f>IF(ISNA(VLOOKUP($D52,'Jun 25'!$F:$F,1,0)),"No","Yes")</f>
        <v>Yes</v>
      </c>
      <c r="K52" s="128" t="str">
        <f>IF(ISNA(VLOOKUP($D52,'Jun 18'!$F:$F,1,0)),"No","Yes")</f>
        <v>Yes</v>
      </c>
      <c r="L52" s="128" t="str">
        <f>IF(ISNA(VLOOKUP($D52,'Jun 11'!$F:$F,1,0)),"No","Yes")</f>
        <v>Yes</v>
      </c>
      <c r="M52" s="128" t="str">
        <f>IF(ISNA(VLOOKUP($D52,'Jun 4'!$F:$F,1,0)),"No","Yes")</f>
        <v>Yes</v>
      </c>
      <c r="N52" s="128" t="str">
        <f>IF(ISNA(VLOOKUP($D52,'May 28'!$F:$F,1,0)),"No","Yes")</f>
        <v>Yes</v>
      </c>
      <c r="O52" s="128" t="str">
        <f>IF(ISNA(VLOOKUP($D52,'May 21'!$F:$F,1,0)),"No","Yes")</f>
        <v>Yes</v>
      </c>
      <c r="P52" s="128" t="str">
        <f>IF(ISNA(VLOOKUP($D52,'May 14'!$F:$F,1,0)),"No","Yes")</f>
        <v>Yes</v>
      </c>
      <c r="Q52" s="128" t="str">
        <f>IF(ISNA(VLOOKUP($D52,'May 9'!$F:$F,1,0)),"No","Yes")</f>
        <v>Yes</v>
      </c>
      <c r="R52" s="128" t="str">
        <f>IF(ISNA(VLOOKUP($D52,'May 2'!$F:$F,1,0)),"No","Yes")</f>
        <v>Yes</v>
      </c>
      <c r="S52" s="128" t="str">
        <f>IF(ISNA(VLOOKUP($D52,'Apr 23'!$F:$F,1,0)),"No","Yes")</f>
        <v>Yes</v>
      </c>
      <c r="T52" s="128" t="str">
        <f>IF(ISNA(VLOOKUP($D52,'Apr 16'!$F:$F,1,0)),"No","Yes")</f>
        <v>Yes</v>
      </c>
      <c r="U52" s="128" t="str">
        <f>IF(ISNA(VLOOKUP($D52,'Apr 9'!$F:$F,1,0)),"No","Yes")</f>
        <v>Yes</v>
      </c>
      <c r="V52" s="128" t="str">
        <f>IF(ISNA(VLOOKUP($D52,'Apr 2'!$F:$F,1,0)),"No","Yes")</f>
        <v>Yes</v>
      </c>
      <c r="W52" s="128" t="str">
        <f>IF(ISNA(VLOOKUP($D52,'Mar 26'!$F:$F,1,0)),"No","Yes")</f>
        <v>Yes</v>
      </c>
      <c r="X52" s="128" t="str">
        <f>IF(ISNA(VLOOKUP($D52,'Mar 19'!$F:$F,1,0)),"No","Yes")</f>
        <v>Yes</v>
      </c>
      <c r="Y52" s="128" t="str">
        <f>IF(ISNA(VLOOKUP($D52,'Mar 12'!$F:$F,1,0)),"No","Yes")</f>
        <v>Yes</v>
      </c>
      <c r="Z52" s="128" t="str">
        <f>IF(ISNA(VLOOKUP($D52,'Mar 5'!$F:$F,1,0)),"No","Yes")</f>
        <v>Yes</v>
      </c>
      <c r="AA52" s="128" t="str">
        <f>IF(ISNA(VLOOKUP($D52,'Feb 26'!$F:$F,1,0)),"No","Yes")</f>
        <v>Yes</v>
      </c>
      <c r="AB52" s="128" t="str">
        <f>IF(ISNA(VLOOKUP($D52,'Feb 26'!$F:$F,1,0)),"No","Yes")</f>
        <v>Yes</v>
      </c>
      <c r="AC52" s="128" t="str">
        <f>IF(ISNA(VLOOKUP($D52,'Feb 12'!$F:$F,1,0)),"No","Yes")</f>
        <v>Yes</v>
      </c>
      <c r="AD52" s="128" t="str">
        <f>IF(ISNA(VLOOKUP($D52,'Feb 5'!$F:$F,1,0)),"No","Yes")</f>
        <v>Yes</v>
      </c>
      <c r="AE52" s="128" t="str">
        <f>IF(ISNA(VLOOKUP($D52,'Jan 29'!$F:$F,1,0)),"No","Yes")</f>
        <v>Yes</v>
      </c>
      <c r="AF52" s="128" t="str">
        <f>IF(ISNA(VLOOKUP(D52,'Jan 22'!F:F,1,0)),"No","Yes")</f>
        <v>Yes</v>
      </c>
      <c r="AG52" s="120"/>
      <c r="AH52" s="107"/>
      <c r="AI52" s="121"/>
      <c r="AJ52" s="121"/>
      <c r="AK52" s="107"/>
      <c r="AL52" s="107"/>
      <c r="AT52" s="110"/>
      <c r="AU52" s="104"/>
      <c r="AV52" s="107"/>
      <c r="AW52" s="107"/>
      <c r="AX52" s="107"/>
      <c r="AY52" s="107"/>
      <c r="AZ52" s="107"/>
    </row>
    <row r="53" spans="1:52" x14ac:dyDescent="0.25">
      <c r="A53" s="266"/>
      <c r="B53" s="101" t="s">
        <v>1294</v>
      </c>
      <c r="C53" s="111" t="s">
        <v>1425</v>
      </c>
      <c r="D53" s="111" t="s">
        <v>593</v>
      </c>
      <c r="E53" s="107" t="s">
        <v>594</v>
      </c>
      <c r="F53" s="107" t="s">
        <v>32</v>
      </c>
      <c r="G53" s="107" t="s">
        <v>1131</v>
      </c>
      <c r="H53" s="128" t="str">
        <f>IF(ISNA(VLOOKUP($D53,'Jul 9'!$F:$F,1,0)),"No","Yes")</f>
        <v>Yes</v>
      </c>
      <c r="I53" s="128" t="str">
        <f>IF(ISNA(VLOOKUP($D53,'Jul 2'!$F:$F,1,0)),"No","Yes")</f>
        <v>Yes</v>
      </c>
      <c r="J53" s="128" t="str">
        <f>IF(ISNA(VLOOKUP($D53,'Jun 25'!$F:$F,1,0)),"No","Yes")</f>
        <v>Yes</v>
      </c>
      <c r="K53" s="128" t="str">
        <f>IF(ISNA(VLOOKUP($D53,'Jun 18'!$F:$F,1,0)),"No","Yes")</f>
        <v>Yes</v>
      </c>
      <c r="L53" s="128" t="str">
        <f>IF(ISNA(VLOOKUP($D53,'Jun 11'!$F:$F,1,0)),"No","Yes")</f>
        <v>Yes</v>
      </c>
      <c r="M53" s="128" t="str">
        <f>IF(ISNA(VLOOKUP($D53,'Jun 4'!$F:$F,1,0)),"No","Yes")</f>
        <v>Yes</v>
      </c>
      <c r="N53" s="128" t="str">
        <f>IF(ISNA(VLOOKUP($D53,'May 28'!$F:$F,1,0)),"No","Yes")</f>
        <v>Yes</v>
      </c>
      <c r="O53" s="128" t="str">
        <f>IF(ISNA(VLOOKUP($D53,'May 21'!$F:$F,1,0)),"No","Yes")</f>
        <v>Yes</v>
      </c>
      <c r="P53" s="128" t="str">
        <f>IF(ISNA(VLOOKUP($D53,'May 14'!$F:$F,1,0)),"No","Yes")</f>
        <v>Yes</v>
      </c>
      <c r="Q53" s="128" t="str">
        <f>IF(ISNA(VLOOKUP($D53,'May 9'!$F:$F,1,0)),"No","Yes")</f>
        <v>Yes</v>
      </c>
      <c r="R53" s="128" t="str">
        <f>IF(ISNA(VLOOKUP($D53,'May 2'!$F:$F,1,0)),"No","Yes")</f>
        <v>Yes</v>
      </c>
      <c r="S53" s="128" t="str">
        <f>IF(ISNA(VLOOKUP($D53,'Apr 23'!$F:$F,1,0)),"No","Yes")</f>
        <v>Yes</v>
      </c>
      <c r="T53" s="128" t="str">
        <f>IF(ISNA(VLOOKUP($D53,'Apr 16'!$F:$F,1,0)),"No","Yes")</f>
        <v>Yes</v>
      </c>
      <c r="U53" s="128" t="str">
        <f>IF(ISNA(VLOOKUP($D53,'Apr 9'!$F:$F,1,0)),"No","Yes")</f>
        <v>Yes</v>
      </c>
      <c r="V53" s="128" t="str">
        <f>IF(ISNA(VLOOKUP($D53,'Apr 2'!$F:$F,1,0)),"No","Yes")</f>
        <v>Yes</v>
      </c>
      <c r="W53" s="128" t="str">
        <f>IF(ISNA(VLOOKUP($D53,'Mar 26'!$F:$F,1,0)),"No","Yes")</f>
        <v>Yes</v>
      </c>
      <c r="X53" s="128" t="str">
        <f>IF(ISNA(VLOOKUP($D53,'Mar 19'!$F:$F,1,0)),"No","Yes")</f>
        <v>Yes</v>
      </c>
      <c r="Y53" s="128" t="str">
        <f>IF(ISNA(VLOOKUP($D53,'Mar 12'!$F:$F,1,0)),"No","Yes")</f>
        <v>Yes</v>
      </c>
      <c r="Z53" s="128" t="str">
        <f>IF(ISNA(VLOOKUP($D53,'Mar 5'!$F:$F,1,0)),"No","Yes")</f>
        <v>Yes</v>
      </c>
      <c r="AA53" s="128" t="str">
        <f>IF(ISNA(VLOOKUP($D53,'Feb 26'!$F:$F,1,0)),"No","Yes")</f>
        <v>Yes</v>
      </c>
      <c r="AB53" s="128" t="str">
        <f>IF(ISNA(VLOOKUP($D53,'Feb 26'!$F:$F,1,0)),"No","Yes")</f>
        <v>Yes</v>
      </c>
      <c r="AC53" s="128" t="str">
        <f>IF(ISNA(VLOOKUP($D53,'Feb 12'!$F:$F,1,0)),"No","Yes")</f>
        <v>Yes</v>
      </c>
      <c r="AD53" s="128" t="str">
        <f>IF(ISNA(VLOOKUP($D53,'Feb 5'!$F:$F,1,0)),"No","Yes")</f>
        <v>Yes</v>
      </c>
      <c r="AE53" s="128" t="str">
        <f>IF(ISNA(VLOOKUP($D53,'Jan 29'!$F:$F,1,0)),"No","Yes")</f>
        <v>Yes</v>
      </c>
      <c r="AF53" s="128" t="str">
        <f>IF(ISNA(VLOOKUP(D53,'Jan 22'!F:F,1,0)),"No","Yes")</f>
        <v>Yes</v>
      </c>
      <c r="AG53" s="123"/>
      <c r="AH53" s="107"/>
      <c r="AI53" s="117"/>
      <c r="AJ53" s="117"/>
      <c r="AK53" s="107"/>
      <c r="AL53" s="107"/>
      <c r="AT53" s="110"/>
      <c r="AU53" s="104"/>
      <c r="AV53" s="107"/>
      <c r="AW53" s="107"/>
      <c r="AX53" s="107"/>
      <c r="AY53" s="107"/>
      <c r="AZ53" s="107"/>
    </row>
    <row r="54" spans="1:52" x14ac:dyDescent="0.25">
      <c r="A54" s="266"/>
      <c r="B54" s="101" t="s">
        <v>1295</v>
      </c>
      <c r="C54" s="111" t="s">
        <v>1425</v>
      </c>
      <c r="D54" s="111" t="s">
        <v>134</v>
      </c>
      <c r="E54" s="124" t="s">
        <v>135</v>
      </c>
      <c r="F54" s="124" t="s">
        <v>32</v>
      </c>
      <c r="G54" s="124" t="s">
        <v>666</v>
      </c>
      <c r="H54" s="128" t="str">
        <f>IF(ISNA(VLOOKUP($D54,'Jul 9'!$F:$F,1,0)),"No","Yes")</f>
        <v>No</v>
      </c>
      <c r="I54" s="128" t="str">
        <f>IF(ISNA(VLOOKUP($D54,'Jul 2'!$F:$F,1,0)),"No","Yes")</f>
        <v>No</v>
      </c>
      <c r="J54" s="128" t="str">
        <f>IF(ISNA(VLOOKUP($D54,'Jun 25'!$F:$F,1,0)),"No","Yes")</f>
        <v>No</v>
      </c>
      <c r="K54" s="128" t="str">
        <f>IF(ISNA(VLOOKUP($D54,'Jun 18'!$F:$F,1,0)),"No","Yes")</f>
        <v>No</v>
      </c>
      <c r="L54" s="128" t="str">
        <f>IF(ISNA(VLOOKUP($D54,'Jun 11'!$F:$F,1,0)),"No","Yes")</f>
        <v>No</v>
      </c>
      <c r="M54" s="128" t="str">
        <f>IF(ISNA(VLOOKUP($D54,'Jun 4'!$F:$F,1,0)),"No","Yes")</f>
        <v>No</v>
      </c>
      <c r="N54" s="128" t="str">
        <f>IF(ISNA(VLOOKUP($D54,'May 28'!$F:$F,1,0)),"No","Yes")</f>
        <v>No</v>
      </c>
      <c r="O54" s="128" t="str">
        <f>IF(ISNA(VLOOKUP($D54,'May 21'!$F:$F,1,0)),"No","Yes")</f>
        <v>No</v>
      </c>
      <c r="P54" s="128" t="str">
        <f>IF(ISNA(VLOOKUP($D54,'May 14'!$F:$F,1,0)),"No","Yes")</f>
        <v>No</v>
      </c>
      <c r="Q54" s="128" t="str">
        <f>IF(ISNA(VLOOKUP($D54,'May 9'!$F:$F,1,0)),"No","Yes")</f>
        <v>No</v>
      </c>
      <c r="R54" s="128" t="str">
        <f>IF(ISNA(VLOOKUP($D54,'May 2'!$F:$F,1,0)),"No","Yes")</f>
        <v>No</v>
      </c>
      <c r="S54" s="128" t="str">
        <f>IF(ISNA(VLOOKUP($D54,'Apr 23'!$F:$F,1,0)),"No","Yes")</f>
        <v>No</v>
      </c>
      <c r="T54" s="128" t="str">
        <f>IF(ISNA(VLOOKUP($D54,'Apr 16'!$F:$F,1,0)),"No","Yes")</f>
        <v>No</v>
      </c>
      <c r="U54" s="128" t="str">
        <f>IF(ISNA(VLOOKUP($D54,'Apr 9'!$F:$F,1,0)),"No","Yes")</f>
        <v>No</v>
      </c>
      <c r="V54" s="128" t="str">
        <f>IF(ISNA(VLOOKUP($D54,'Apr 2'!$F:$F,1,0)),"No","Yes")</f>
        <v>No</v>
      </c>
      <c r="W54" s="128" t="str">
        <f>IF(ISNA(VLOOKUP($D54,'Mar 26'!$F:$F,1,0)),"No","Yes")</f>
        <v>No</v>
      </c>
      <c r="X54" s="128" t="str">
        <f>IF(ISNA(VLOOKUP($D54,'Mar 19'!$F:$F,1,0)),"No","Yes")</f>
        <v>No</v>
      </c>
      <c r="Y54" s="128" t="str">
        <f>IF(ISNA(VLOOKUP($D54,'Mar 12'!$F:$F,1,0)),"No","Yes")</f>
        <v>No</v>
      </c>
      <c r="Z54" s="128" t="str">
        <f>IF(ISNA(VLOOKUP($D54,'Mar 5'!$F:$F,1,0)),"No","Yes")</f>
        <v>No</v>
      </c>
      <c r="AA54" s="128" t="str">
        <f>IF(ISNA(VLOOKUP($D54,'Feb 26'!$F:$F,1,0)),"No","Yes")</f>
        <v>No</v>
      </c>
      <c r="AB54" s="128" t="str">
        <f>IF(ISNA(VLOOKUP($D54,'Feb 26'!$F:$F,1,0)),"No","Yes")</f>
        <v>No</v>
      </c>
      <c r="AC54" s="128" t="str">
        <f>IF(ISNA(VLOOKUP($D54,'Feb 12'!$F:$F,1,0)),"No","Yes")</f>
        <v>Yes</v>
      </c>
      <c r="AD54" s="128" t="str">
        <f>IF(ISNA(VLOOKUP($D54,'Feb 5'!$F:$F,1,0)),"No","Yes")</f>
        <v>Yes</v>
      </c>
      <c r="AE54" s="128" t="str">
        <f>IF(ISNA(VLOOKUP($D54,'Jan 29'!$F:$F,1,0)),"No","Yes")</f>
        <v>Yes</v>
      </c>
      <c r="AF54" s="128" t="str">
        <f>IF(ISNA(VLOOKUP(D54,'Jan 22'!F:F,1,0)),"No","Yes")</f>
        <v>Yes</v>
      </c>
      <c r="AG54" s="101"/>
      <c r="AH54" s="107"/>
      <c r="AI54" s="107"/>
      <c r="AJ54" s="107"/>
      <c r="AK54" s="107"/>
      <c r="AL54" s="107"/>
      <c r="AT54" s="110"/>
      <c r="AU54" s="104"/>
      <c r="AV54" s="107"/>
      <c r="AW54" s="107"/>
      <c r="AX54" s="107"/>
      <c r="AY54" s="107"/>
      <c r="AZ54" s="107"/>
    </row>
    <row r="55" spans="1:52" x14ac:dyDescent="0.25">
      <c r="A55" s="266"/>
      <c r="B55" s="234" t="s">
        <v>1296</v>
      </c>
      <c r="C55" s="111" t="s">
        <v>1425</v>
      </c>
      <c r="D55" s="111" t="s">
        <v>463</v>
      </c>
      <c r="E55" s="107" t="s">
        <v>464</v>
      </c>
      <c r="F55" s="107" t="s">
        <v>32</v>
      </c>
      <c r="G55" s="107" t="s">
        <v>1019</v>
      </c>
      <c r="H55" s="128" t="str">
        <f>IF(ISNA(VLOOKUP($D55,'Jul 9'!$F:$F,1,0)),"No","Yes")</f>
        <v>No</v>
      </c>
      <c r="I55" s="128" t="str">
        <f>IF(ISNA(VLOOKUP($D55,'Jul 2'!$F:$F,1,0)),"No","Yes")</f>
        <v>No</v>
      </c>
      <c r="J55" s="128" t="str">
        <f>IF(ISNA(VLOOKUP($D55,'Jun 25'!$F:$F,1,0)),"No","Yes")</f>
        <v>No</v>
      </c>
      <c r="K55" s="128" t="str">
        <f>IF(ISNA(VLOOKUP($D55,'Jun 18'!$F:$F,1,0)),"No","Yes")</f>
        <v>No</v>
      </c>
      <c r="L55" s="128" t="str">
        <f>IF(ISNA(VLOOKUP($D55,'Jun 11'!$F:$F,1,0)),"No","Yes")</f>
        <v>No</v>
      </c>
      <c r="M55" s="128" t="str">
        <f>IF(ISNA(VLOOKUP($D55,'Jun 4'!$F:$F,1,0)),"No","Yes")</f>
        <v>No</v>
      </c>
      <c r="N55" s="128" t="str">
        <f>IF(ISNA(VLOOKUP($D55,'May 28'!$F:$F,1,0)),"No","Yes")</f>
        <v>No</v>
      </c>
      <c r="O55" s="128" t="str">
        <f>IF(ISNA(VLOOKUP($D55,'May 21'!$F:$F,1,0)),"No","Yes")</f>
        <v>Yes</v>
      </c>
      <c r="P55" s="128" t="str">
        <f>IF(ISNA(VLOOKUP($D55,'May 14'!$F:$F,1,0)),"No","Yes")</f>
        <v>Yes</v>
      </c>
      <c r="Q55" s="128" t="str">
        <f>IF(ISNA(VLOOKUP($D55,'May 9'!$F:$F,1,0)),"No","Yes")</f>
        <v>Yes</v>
      </c>
      <c r="R55" s="128" t="str">
        <f>IF(ISNA(VLOOKUP($D55,'May 2'!$F:$F,1,0)),"No","Yes")</f>
        <v>Yes</v>
      </c>
      <c r="S55" s="128" t="str">
        <f>IF(ISNA(VLOOKUP($D55,'Apr 23'!$F:$F,1,0)),"No","Yes")</f>
        <v>Yes</v>
      </c>
      <c r="T55" s="128" t="str">
        <f>IF(ISNA(VLOOKUP($D55,'Apr 16'!$F:$F,1,0)),"No","Yes")</f>
        <v>Yes</v>
      </c>
      <c r="U55" s="128" t="str">
        <f>IF(ISNA(VLOOKUP($D55,'Apr 9'!$F:$F,1,0)),"No","Yes")</f>
        <v>Yes</v>
      </c>
      <c r="V55" s="128" t="str">
        <f>IF(ISNA(VLOOKUP($D55,'Apr 2'!$F:$F,1,0)),"No","Yes")</f>
        <v>Yes</v>
      </c>
      <c r="W55" s="128" t="str">
        <f>IF(ISNA(VLOOKUP($D55,'Mar 26'!$F:$F,1,0)),"No","Yes")</f>
        <v>Yes</v>
      </c>
      <c r="X55" s="128" t="str">
        <f>IF(ISNA(VLOOKUP($D55,'Mar 19'!$F:$F,1,0)),"No","Yes")</f>
        <v>Yes</v>
      </c>
      <c r="Y55" s="128" t="str">
        <f>IF(ISNA(VLOOKUP($D55,'Mar 12'!$F:$F,1,0)),"No","Yes")</f>
        <v>Yes</v>
      </c>
      <c r="Z55" s="128" t="str">
        <f>IF(ISNA(VLOOKUP($D55,'Mar 5'!$F:$F,1,0)),"No","Yes")</f>
        <v>Yes</v>
      </c>
      <c r="AA55" s="128" t="str">
        <f>IF(ISNA(VLOOKUP($D55,'Feb 26'!$F:$F,1,0)),"No","Yes")</f>
        <v>Yes</v>
      </c>
      <c r="AB55" s="128" t="str">
        <f>IF(ISNA(VLOOKUP($D55,'Feb 26'!$F:$F,1,0)),"No","Yes")</f>
        <v>Yes</v>
      </c>
      <c r="AC55" s="128" t="str">
        <f>IF(ISNA(VLOOKUP($D55,'Feb 12'!$F:$F,1,0)),"No","Yes")</f>
        <v>Yes</v>
      </c>
      <c r="AD55" s="128" t="str">
        <f>IF(ISNA(VLOOKUP($D55,'Feb 5'!$F:$F,1,0)),"No","Yes")</f>
        <v>Yes</v>
      </c>
      <c r="AE55" s="128" t="str">
        <f>IF(ISNA(VLOOKUP($D55,'Jan 29'!$F:$F,1,0)),"No","Yes")</f>
        <v>Yes</v>
      </c>
      <c r="AF55" s="128" t="str">
        <f>IF(ISNA(VLOOKUP(D55,'Jan 22'!F:F,1,0)),"No","Yes")</f>
        <v>Yes</v>
      </c>
      <c r="AG55" s="101"/>
      <c r="AH55" s="107"/>
      <c r="AI55" s="107"/>
      <c r="AJ55" s="107"/>
      <c r="AK55" s="107"/>
      <c r="AL55" s="107"/>
      <c r="AT55" s="110"/>
      <c r="AU55" s="104"/>
      <c r="AV55" s="107"/>
      <c r="AW55" s="107"/>
      <c r="AX55" s="107"/>
      <c r="AY55" s="107"/>
      <c r="AZ55" s="107"/>
    </row>
    <row r="56" spans="1:52" x14ac:dyDescent="0.25">
      <c r="A56" s="266"/>
      <c r="B56" s="101" t="s">
        <v>1297</v>
      </c>
      <c r="C56" s="111" t="s">
        <v>1425</v>
      </c>
      <c r="D56" s="111" t="s">
        <v>74</v>
      </c>
      <c r="E56" s="107" t="s">
        <v>75</v>
      </c>
      <c r="F56" s="107" t="s">
        <v>32</v>
      </c>
      <c r="G56" s="107" t="s">
        <v>1019</v>
      </c>
      <c r="H56" s="128" t="str">
        <f>IF(ISNA(VLOOKUP($D56,'Jul 9'!$F:$F,1,0)),"No","Yes")</f>
        <v>Yes</v>
      </c>
      <c r="I56" s="128" t="str">
        <f>IF(ISNA(VLOOKUP($D56,'Jul 2'!$F:$F,1,0)),"No","Yes")</f>
        <v>Yes</v>
      </c>
      <c r="J56" s="128" t="str">
        <f>IF(ISNA(VLOOKUP($D56,'Jun 25'!$F:$F,1,0)),"No","Yes")</f>
        <v>Yes</v>
      </c>
      <c r="K56" s="128" t="str">
        <f>IF(ISNA(VLOOKUP($D56,'Jun 18'!$F:$F,1,0)),"No","Yes")</f>
        <v>Yes</v>
      </c>
      <c r="L56" s="128" t="str">
        <f>IF(ISNA(VLOOKUP($D56,'Jun 11'!$F:$F,1,0)),"No","Yes")</f>
        <v>Yes</v>
      </c>
      <c r="M56" s="128" t="str">
        <f>IF(ISNA(VLOOKUP($D56,'Jun 4'!$F:$F,1,0)),"No","Yes")</f>
        <v>Yes</v>
      </c>
      <c r="N56" s="128" t="str">
        <f>IF(ISNA(VLOOKUP($D56,'May 28'!$F:$F,1,0)),"No","Yes")</f>
        <v>Yes</v>
      </c>
      <c r="O56" s="128" t="str">
        <f>IF(ISNA(VLOOKUP($D56,'May 21'!$F:$F,1,0)),"No","Yes")</f>
        <v>Yes</v>
      </c>
      <c r="P56" s="128" t="str">
        <f>IF(ISNA(VLOOKUP($D56,'May 14'!$F:$F,1,0)),"No","Yes")</f>
        <v>Yes</v>
      </c>
      <c r="Q56" s="128" t="str">
        <f>IF(ISNA(VLOOKUP($D56,'May 9'!$F:$F,1,0)),"No","Yes")</f>
        <v>Yes</v>
      </c>
      <c r="R56" s="128" t="str">
        <f>IF(ISNA(VLOOKUP($D56,'May 2'!$F:$F,1,0)),"No","Yes")</f>
        <v>Yes</v>
      </c>
      <c r="S56" s="128" t="str">
        <f>IF(ISNA(VLOOKUP($D56,'Apr 23'!$F:$F,1,0)),"No","Yes")</f>
        <v>Yes</v>
      </c>
      <c r="T56" s="128" t="str">
        <f>IF(ISNA(VLOOKUP($D56,'Apr 16'!$F:$F,1,0)),"No","Yes")</f>
        <v>Yes</v>
      </c>
      <c r="U56" s="128" t="str">
        <f>IF(ISNA(VLOOKUP($D56,'Apr 9'!$F:$F,1,0)),"No","Yes")</f>
        <v>Yes</v>
      </c>
      <c r="V56" s="128" t="str">
        <f>IF(ISNA(VLOOKUP($D56,'Apr 2'!$F:$F,1,0)),"No","Yes")</f>
        <v>Yes</v>
      </c>
      <c r="W56" s="128" t="str">
        <f>IF(ISNA(VLOOKUP($D56,'Mar 26'!$F:$F,1,0)),"No","Yes")</f>
        <v>Yes</v>
      </c>
      <c r="X56" s="128" t="str">
        <f>IF(ISNA(VLOOKUP($D56,'Mar 19'!$F:$F,1,0)),"No","Yes")</f>
        <v>Yes</v>
      </c>
      <c r="Y56" s="128" t="str">
        <f>IF(ISNA(VLOOKUP($D56,'Mar 12'!$F:$F,1,0)),"No","Yes")</f>
        <v>Yes</v>
      </c>
      <c r="Z56" s="128" t="str">
        <f>IF(ISNA(VLOOKUP($D56,'Mar 5'!$F:$F,1,0)),"No","Yes")</f>
        <v>Yes</v>
      </c>
      <c r="AA56" s="128" t="str">
        <f>IF(ISNA(VLOOKUP($D56,'Feb 26'!$F:$F,1,0)),"No","Yes")</f>
        <v>Yes</v>
      </c>
      <c r="AB56" s="128" t="str">
        <f>IF(ISNA(VLOOKUP($D56,'Feb 26'!$F:$F,1,0)),"No","Yes")</f>
        <v>Yes</v>
      </c>
      <c r="AC56" s="128" t="str">
        <f>IF(ISNA(VLOOKUP($D56,'Feb 12'!$F:$F,1,0)),"No","Yes")</f>
        <v>Yes</v>
      </c>
      <c r="AD56" s="128" t="str">
        <f>IF(ISNA(VLOOKUP($D56,'Feb 5'!$F:$F,1,0)),"No","Yes")</f>
        <v>Yes</v>
      </c>
      <c r="AE56" s="128" t="str">
        <f>IF(ISNA(VLOOKUP($D56,'Jan 29'!$F:$F,1,0)),"No","Yes")</f>
        <v>Yes</v>
      </c>
      <c r="AF56" s="128" t="str">
        <f>IF(ISNA(VLOOKUP(D56,'Jan 22'!F:F,1,0)),"No","Yes")</f>
        <v>Yes</v>
      </c>
      <c r="AG56" s="101"/>
      <c r="AH56" s="107"/>
      <c r="AI56" s="107"/>
      <c r="AJ56" s="107"/>
      <c r="AK56" s="107"/>
      <c r="AL56" s="107"/>
      <c r="AT56" s="110"/>
      <c r="AU56" s="104"/>
      <c r="AV56" s="107"/>
      <c r="AW56" s="107"/>
      <c r="AX56" s="107"/>
      <c r="AY56" s="107"/>
      <c r="AZ56" s="107"/>
    </row>
    <row r="57" spans="1:52" x14ac:dyDescent="0.25">
      <c r="A57" s="266"/>
      <c r="B57" s="101" t="s">
        <v>1298</v>
      </c>
      <c r="C57" s="111" t="s">
        <v>1425</v>
      </c>
      <c r="D57" s="111" t="s">
        <v>167</v>
      </c>
      <c r="E57" s="107" t="s">
        <v>168</v>
      </c>
      <c r="F57" s="107" t="s">
        <v>32</v>
      </c>
      <c r="G57" s="107" t="s">
        <v>1019</v>
      </c>
      <c r="H57" s="128" t="str">
        <f>IF(ISNA(VLOOKUP($D57,'Jul 9'!$F:$F,1,0)),"No","Yes")</f>
        <v>Yes</v>
      </c>
      <c r="I57" s="128" t="str">
        <f>IF(ISNA(VLOOKUP($D57,'Jul 2'!$F:$F,1,0)),"No","Yes")</f>
        <v>Yes</v>
      </c>
      <c r="J57" s="128" t="str">
        <f>IF(ISNA(VLOOKUP($D57,'Jun 25'!$F:$F,1,0)),"No","Yes")</f>
        <v>Yes</v>
      </c>
      <c r="K57" s="128" t="str">
        <f>IF(ISNA(VLOOKUP($D57,'Jun 18'!$F:$F,1,0)),"No","Yes")</f>
        <v>Yes</v>
      </c>
      <c r="L57" s="128" t="str">
        <f>IF(ISNA(VLOOKUP($D57,'Jun 11'!$F:$F,1,0)),"No","Yes")</f>
        <v>Yes</v>
      </c>
      <c r="M57" s="128" t="str">
        <f>IF(ISNA(VLOOKUP($D57,'Jun 4'!$F:$F,1,0)),"No","Yes")</f>
        <v>Yes</v>
      </c>
      <c r="N57" s="128" t="str">
        <f>IF(ISNA(VLOOKUP($D57,'May 28'!$F:$F,1,0)),"No","Yes")</f>
        <v>Yes</v>
      </c>
      <c r="O57" s="128" t="str">
        <f>IF(ISNA(VLOOKUP($D57,'May 21'!$F:$F,1,0)),"No","Yes")</f>
        <v>Yes</v>
      </c>
      <c r="P57" s="128" t="str">
        <f>IF(ISNA(VLOOKUP($D57,'May 14'!$F:$F,1,0)),"No","Yes")</f>
        <v>Yes</v>
      </c>
      <c r="Q57" s="128" t="str">
        <f>IF(ISNA(VLOOKUP($D57,'May 9'!$F:$F,1,0)),"No","Yes")</f>
        <v>Yes</v>
      </c>
      <c r="R57" s="128" t="str">
        <f>IF(ISNA(VLOOKUP($D57,'May 2'!$F:$F,1,0)),"No","Yes")</f>
        <v>Yes</v>
      </c>
      <c r="S57" s="128" t="str">
        <f>IF(ISNA(VLOOKUP($D57,'Apr 23'!$F:$F,1,0)),"No","Yes")</f>
        <v>Yes</v>
      </c>
      <c r="T57" s="128" t="str">
        <f>IF(ISNA(VLOOKUP($D57,'Apr 16'!$F:$F,1,0)),"No","Yes")</f>
        <v>Yes</v>
      </c>
      <c r="U57" s="128" t="str">
        <f>IF(ISNA(VLOOKUP($D57,'Apr 9'!$F:$F,1,0)),"No","Yes")</f>
        <v>Yes</v>
      </c>
      <c r="V57" s="128" t="str">
        <f>IF(ISNA(VLOOKUP($D57,'Apr 2'!$F:$F,1,0)),"No","Yes")</f>
        <v>Yes</v>
      </c>
      <c r="W57" s="128" t="str">
        <f>IF(ISNA(VLOOKUP($D57,'Mar 26'!$F:$F,1,0)),"No","Yes")</f>
        <v>Yes</v>
      </c>
      <c r="X57" s="128" t="str">
        <f>IF(ISNA(VLOOKUP($D57,'Mar 19'!$F:$F,1,0)),"No","Yes")</f>
        <v>Yes</v>
      </c>
      <c r="Y57" s="128" t="str">
        <f>IF(ISNA(VLOOKUP($D57,'Mar 12'!$F:$F,1,0)),"No","Yes")</f>
        <v>Yes</v>
      </c>
      <c r="Z57" s="128" t="str">
        <f>IF(ISNA(VLOOKUP($D57,'Mar 5'!$F:$F,1,0)),"No","Yes")</f>
        <v>Yes</v>
      </c>
      <c r="AA57" s="128" t="str">
        <f>IF(ISNA(VLOOKUP($D57,'Feb 26'!$F:$F,1,0)),"No","Yes")</f>
        <v>Yes</v>
      </c>
      <c r="AB57" s="128" t="str">
        <f>IF(ISNA(VLOOKUP($D57,'Feb 26'!$F:$F,1,0)),"No","Yes")</f>
        <v>Yes</v>
      </c>
      <c r="AC57" s="128" t="str">
        <f>IF(ISNA(VLOOKUP($D57,'Feb 12'!$F:$F,1,0)),"No","Yes")</f>
        <v>Yes</v>
      </c>
      <c r="AD57" s="128" t="str">
        <f>IF(ISNA(VLOOKUP($D57,'Feb 5'!$F:$F,1,0)),"No","Yes")</f>
        <v>Yes</v>
      </c>
      <c r="AE57" s="128" t="str">
        <f>IF(ISNA(VLOOKUP($D57,'Jan 29'!$F:$F,1,0)),"No","Yes")</f>
        <v>Yes</v>
      </c>
      <c r="AF57" s="128" t="str">
        <f>IF(ISNA(VLOOKUP(D57,'Jan 22'!F:F,1,0)),"No","Yes")</f>
        <v>Yes</v>
      </c>
      <c r="AG57" s="101"/>
      <c r="AH57" s="107"/>
      <c r="AI57" s="107"/>
      <c r="AJ57" s="107"/>
      <c r="AK57" s="107"/>
      <c r="AL57" s="107"/>
      <c r="AT57" s="110"/>
      <c r="AU57" s="104"/>
      <c r="AV57" s="107"/>
      <c r="AW57" s="107"/>
      <c r="AX57" s="107"/>
      <c r="AY57" s="107"/>
      <c r="AZ57" s="107"/>
    </row>
    <row r="58" spans="1:52" x14ac:dyDescent="0.25">
      <c r="A58" s="266"/>
      <c r="B58" s="101" t="s">
        <v>1299</v>
      </c>
      <c r="C58" s="111" t="s">
        <v>1425</v>
      </c>
      <c r="D58" s="178" t="s">
        <v>193</v>
      </c>
      <c r="E58" s="107" t="s">
        <v>194</v>
      </c>
      <c r="F58" s="107" t="s">
        <v>32</v>
      </c>
      <c r="G58" s="107" t="s">
        <v>1019</v>
      </c>
      <c r="H58" s="128" t="str">
        <f>IF(ISNA(VLOOKUP($D58,'Jul 9'!$F:$F,1,0)),"No","Yes")</f>
        <v>Yes</v>
      </c>
      <c r="I58" s="128" t="str">
        <f>IF(ISNA(VLOOKUP($D58,'Jul 2'!$F:$F,1,0)),"No","Yes")</f>
        <v>Yes</v>
      </c>
      <c r="J58" s="128" t="str">
        <f>IF(ISNA(VLOOKUP($D58,'Jun 25'!$F:$F,1,0)),"No","Yes")</f>
        <v>Yes</v>
      </c>
      <c r="K58" s="128" t="str">
        <f>IF(ISNA(VLOOKUP($D58,'Jun 18'!$F:$F,1,0)),"No","Yes")</f>
        <v>Yes</v>
      </c>
      <c r="L58" s="128" t="str">
        <f>IF(ISNA(VLOOKUP($D58,'Jun 11'!$F:$F,1,0)),"No","Yes")</f>
        <v>Yes</v>
      </c>
      <c r="M58" s="128" t="str">
        <f>IF(ISNA(VLOOKUP($D58,'Jun 4'!$F:$F,1,0)),"No","Yes")</f>
        <v>Yes</v>
      </c>
      <c r="N58" s="128" t="str">
        <f>IF(ISNA(VLOOKUP($D58,'May 28'!$F:$F,1,0)),"No","Yes")</f>
        <v>Yes</v>
      </c>
      <c r="O58" s="128" t="str">
        <f>IF(ISNA(VLOOKUP($D58,'May 21'!$F:$F,1,0)),"No","Yes")</f>
        <v>Yes</v>
      </c>
      <c r="P58" s="128" t="str">
        <f>IF(ISNA(VLOOKUP($D58,'May 14'!$F:$F,1,0)),"No","Yes")</f>
        <v>Yes</v>
      </c>
      <c r="Q58" s="128" t="str">
        <f>IF(ISNA(VLOOKUP($D58,'May 9'!$F:$F,1,0)),"No","Yes")</f>
        <v>Yes</v>
      </c>
      <c r="R58" s="128" t="str">
        <f>IF(ISNA(VLOOKUP($D58,'May 2'!$F:$F,1,0)),"No","Yes")</f>
        <v>No</v>
      </c>
      <c r="S58" s="128" t="str">
        <f>IF(ISNA(VLOOKUP($D58,'Apr 23'!$F:$F,1,0)),"No","Yes")</f>
        <v>Yes</v>
      </c>
      <c r="T58" s="128" t="str">
        <f>IF(ISNA(VLOOKUP($D58,'Apr 16'!$F:$F,1,0)),"No","Yes")</f>
        <v>Yes</v>
      </c>
      <c r="U58" s="128" t="str">
        <f>IF(ISNA(VLOOKUP($D58,'Apr 9'!$F:$F,1,0)),"No","Yes")</f>
        <v>No</v>
      </c>
      <c r="V58" s="128" t="str">
        <f>IF(ISNA(VLOOKUP($D58,'Apr 2'!$F:$F,1,0)),"No","Yes")</f>
        <v>No</v>
      </c>
      <c r="W58" s="128" t="str">
        <f>IF(ISNA(VLOOKUP($D58,'Mar 26'!$F:$F,1,0)),"No","Yes")</f>
        <v>No</v>
      </c>
      <c r="X58" s="128" t="str">
        <f>IF(ISNA(VLOOKUP($D58,'Mar 19'!$F:$F,1,0)),"No","Yes")</f>
        <v>No</v>
      </c>
      <c r="Y58" s="128" t="str">
        <f>IF(ISNA(VLOOKUP($D58,'Mar 12'!$F:$F,1,0)),"No","Yes")</f>
        <v>No</v>
      </c>
      <c r="Z58" s="128" t="str">
        <f>IF(ISNA(VLOOKUP($D58,'Mar 5'!$F:$F,1,0)),"No","Yes")</f>
        <v>Yes</v>
      </c>
      <c r="AA58" s="128" t="str">
        <f>IF(ISNA(VLOOKUP($D58,'Feb 26'!$F:$F,1,0)),"No","Yes")</f>
        <v>Yes</v>
      </c>
      <c r="AB58" s="128" t="str">
        <f>IF(ISNA(VLOOKUP($D58,'Feb 26'!$F:$F,1,0)),"No","Yes")</f>
        <v>Yes</v>
      </c>
      <c r="AC58" s="128" t="str">
        <f>IF(ISNA(VLOOKUP($D58,'Feb 12'!$F:$F,1,0)),"No","Yes")</f>
        <v>No</v>
      </c>
      <c r="AD58" s="128" t="str">
        <f>IF(ISNA(VLOOKUP($D58,'Feb 5'!$F:$F,1,0)),"No","Yes")</f>
        <v>Yes</v>
      </c>
      <c r="AE58" s="128" t="str">
        <f>IF(ISNA(VLOOKUP($D58,'Jan 29'!$F:$F,1,0)),"No","Yes")</f>
        <v>Yes</v>
      </c>
      <c r="AF58" s="128" t="str">
        <f>IF(ISNA(VLOOKUP(D58,'Jan 22'!F:F,1,0)),"No","Yes")</f>
        <v>Yes</v>
      </c>
      <c r="AG58" s="101"/>
      <c r="AH58" s="107"/>
      <c r="AI58" s="107"/>
      <c r="AJ58" s="107"/>
      <c r="AK58" s="107"/>
      <c r="AL58" s="107"/>
      <c r="AT58" s="110"/>
      <c r="AU58" s="104"/>
      <c r="AV58" s="107"/>
      <c r="AW58" s="107"/>
      <c r="AX58" s="107"/>
      <c r="AY58" s="107"/>
      <c r="AZ58" s="107"/>
    </row>
    <row r="59" spans="1:52" x14ac:dyDescent="0.25">
      <c r="A59" s="266"/>
      <c r="B59" s="125" t="s">
        <v>1300</v>
      </c>
      <c r="C59" s="111" t="s">
        <v>1425</v>
      </c>
      <c r="D59" s="112" t="s">
        <v>945</v>
      </c>
      <c r="E59" s="107"/>
      <c r="F59" s="116"/>
      <c r="G59" s="116"/>
      <c r="H59" s="128" t="str">
        <f>IF(ISNA(VLOOKUP($D59,'Jul 9'!$F:$F,1,0)),"No","Yes")</f>
        <v>No</v>
      </c>
      <c r="I59" s="128" t="str">
        <f>IF(ISNA(VLOOKUP($D59,'Jul 2'!$F:$F,1,0)),"No","Yes")</f>
        <v>No</v>
      </c>
      <c r="J59" s="128" t="str">
        <f>IF(ISNA(VLOOKUP($D59,'Jun 25'!$F:$F,1,0)),"No","Yes")</f>
        <v>No</v>
      </c>
      <c r="K59" s="128" t="str">
        <f>IF(ISNA(VLOOKUP($D59,'Jun 18'!$F:$F,1,0)),"No","Yes")</f>
        <v>No</v>
      </c>
      <c r="L59" s="128" t="str">
        <f>IF(ISNA(VLOOKUP($D59,'Jun 11'!$F:$F,1,0)),"No","Yes")</f>
        <v>No</v>
      </c>
      <c r="M59" s="128" t="str">
        <f>IF(ISNA(VLOOKUP($D59,'Jun 4'!$F:$F,1,0)),"No","Yes")</f>
        <v>No</v>
      </c>
      <c r="N59" s="128" t="str">
        <f>IF(ISNA(VLOOKUP($D59,'May 28'!$F:$F,1,0)),"No","Yes")</f>
        <v>No</v>
      </c>
      <c r="O59" s="128" t="str">
        <f>IF(ISNA(VLOOKUP($D59,'May 21'!$F:$F,1,0)),"No","Yes")</f>
        <v>No</v>
      </c>
      <c r="P59" s="128" t="str">
        <f>IF(ISNA(VLOOKUP($D59,'May 14'!$F:$F,1,0)),"No","Yes")</f>
        <v>No</v>
      </c>
      <c r="Q59" s="128" t="str">
        <f>IF(ISNA(VLOOKUP($D59,'May 9'!$F:$F,1,0)),"No","Yes")</f>
        <v>No</v>
      </c>
      <c r="R59" s="128" t="str">
        <f>IF(ISNA(VLOOKUP($D59,'May 2'!$F:$F,1,0)),"No","Yes")</f>
        <v>No</v>
      </c>
      <c r="S59" s="128" t="str">
        <f>IF(ISNA(VLOOKUP($D59,'Apr 23'!$F:$F,1,0)),"No","Yes")</f>
        <v>No</v>
      </c>
      <c r="T59" s="128" t="str">
        <f>IF(ISNA(VLOOKUP($D59,'Apr 16'!$F:$F,1,0)),"No","Yes")</f>
        <v>No</v>
      </c>
      <c r="U59" s="128" t="str">
        <f>IF(ISNA(VLOOKUP($D59,'Apr 9'!$F:$F,1,0)),"No","Yes")</f>
        <v>No</v>
      </c>
      <c r="V59" s="128" t="str">
        <f>IF(ISNA(VLOOKUP($D59,'Apr 2'!$F:$F,1,0)),"No","Yes")</f>
        <v>No</v>
      </c>
      <c r="W59" s="128" t="str">
        <f>IF(ISNA(VLOOKUP($D59,'Mar 26'!$F:$F,1,0)),"No","Yes")</f>
        <v>No</v>
      </c>
      <c r="X59" s="128" t="str">
        <f>IF(ISNA(VLOOKUP($D59,'Mar 19'!$F:$F,1,0)),"No","Yes")</f>
        <v>No</v>
      </c>
      <c r="Y59" s="128" t="str">
        <f>IF(ISNA(VLOOKUP($D59,'Mar 12'!$F:$F,1,0)),"No","Yes")</f>
        <v>No</v>
      </c>
      <c r="Z59" s="128" t="str">
        <f>IF(ISNA(VLOOKUP($D59,'Mar 5'!$F:$F,1,0)),"No","Yes")</f>
        <v>No</v>
      </c>
      <c r="AA59" s="128" t="str">
        <f>IF(ISNA(VLOOKUP($D59,'Feb 26'!$F:$F,1,0)),"No","Yes")</f>
        <v>No</v>
      </c>
      <c r="AB59" s="128" t="str">
        <f>IF(ISNA(VLOOKUP($D59,'Feb 26'!$F:$F,1,0)),"No","Yes")</f>
        <v>No</v>
      </c>
      <c r="AC59" s="128" t="str">
        <f>IF(ISNA(VLOOKUP($D59,'Feb 12'!$F:$F,1,0)),"No","Yes")</f>
        <v>No</v>
      </c>
      <c r="AD59" s="128" t="str">
        <f>IF(ISNA(VLOOKUP($D59,'Feb 5'!$F:$F,1,0)),"No","Yes")</f>
        <v>No</v>
      </c>
      <c r="AE59" s="128" t="str">
        <f>IF(ISNA(VLOOKUP($D59,'Jan 29'!$F:$F,1,0)),"No","Yes")</f>
        <v>No</v>
      </c>
      <c r="AF59" s="128" t="str">
        <f>IF(ISNA(VLOOKUP(D59,'Jan 22'!F:F,1,0)),"No","Yes")</f>
        <v>No</v>
      </c>
      <c r="AG59" s="101"/>
      <c r="AH59" s="107"/>
      <c r="AI59" s="107"/>
      <c r="AJ59" s="107"/>
      <c r="AK59" s="107"/>
      <c r="AL59" s="107"/>
      <c r="AT59" s="110"/>
      <c r="AU59" s="104"/>
      <c r="AV59" s="107"/>
      <c r="AW59" s="107"/>
      <c r="AX59" s="107"/>
      <c r="AY59" s="107"/>
      <c r="AZ59" s="107"/>
    </row>
    <row r="60" spans="1:52" x14ac:dyDescent="0.25">
      <c r="A60" s="266"/>
      <c r="B60" s="102" t="s">
        <v>1301</v>
      </c>
      <c r="C60" s="111" t="s">
        <v>1425</v>
      </c>
      <c r="D60" s="111" t="s">
        <v>29</v>
      </c>
      <c r="E60" s="107" t="s">
        <v>31</v>
      </c>
      <c r="F60" s="107" t="s">
        <v>32</v>
      </c>
      <c r="G60" s="107" t="s">
        <v>1019</v>
      </c>
      <c r="H60" s="128" t="str">
        <f>IF(ISNA(VLOOKUP($D60,'Jul 9'!$F:$F,1,0)),"No","Yes")</f>
        <v>Yes</v>
      </c>
      <c r="I60" s="128" t="str">
        <f>IF(ISNA(VLOOKUP($D60,'Jul 2'!$F:$F,1,0)),"No","Yes")</f>
        <v>Yes</v>
      </c>
      <c r="J60" s="128" t="str">
        <f>IF(ISNA(VLOOKUP($D60,'Jun 25'!$F:$F,1,0)),"No","Yes")</f>
        <v>Yes</v>
      </c>
      <c r="K60" s="128" t="str">
        <f>IF(ISNA(VLOOKUP($D60,'Jun 18'!$F:$F,1,0)),"No","Yes")</f>
        <v>Yes</v>
      </c>
      <c r="L60" s="128" t="str">
        <f>IF(ISNA(VLOOKUP($D60,'Jun 11'!$F:$F,1,0)),"No","Yes")</f>
        <v>Yes</v>
      </c>
      <c r="M60" s="128" t="str">
        <f>IF(ISNA(VLOOKUP($D60,'Jun 4'!$F:$F,1,0)),"No","Yes")</f>
        <v>Yes</v>
      </c>
      <c r="N60" s="128" t="str">
        <f>IF(ISNA(VLOOKUP($D60,'May 28'!$F:$F,1,0)),"No","Yes")</f>
        <v>Yes</v>
      </c>
      <c r="O60" s="128" t="str">
        <f>IF(ISNA(VLOOKUP($D60,'May 21'!$F:$F,1,0)),"No","Yes")</f>
        <v>Yes</v>
      </c>
      <c r="P60" s="128" t="str">
        <f>IF(ISNA(VLOOKUP($D60,'May 14'!$F:$F,1,0)),"No","Yes")</f>
        <v>Yes</v>
      </c>
      <c r="Q60" s="128" t="str">
        <f>IF(ISNA(VLOOKUP($D60,'May 9'!$F:$F,1,0)),"No","Yes")</f>
        <v>Yes</v>
      </c>
      <c r="R60" s="128" t="str">
        <f>IF(ISNA(VLOOKUP($D60,'May 2'!$F:$F,1,0)),"No","Yes")</f>
        <v>Yes</v>
      </c>
      <c r="S60" s="128" t="str">
        <f>IF(ISNA(VLOOKUP($D60,'Apr 23'!$F:$F,1,0)),"No","Yes")</f>
        <v>Yes</v>
      </c>
      <c r="T60" s="128" t="str">
        <f>IF(ISNA(VLOOKUP($D60,'Apr 16'!$F:$F,1,0)),"No","Yes")</f>
        <v>Yes</v>
      </c>
      <c r="U60" s="128" t="str">
        <f>IF(ISNA(VLOOKUP($D60,'Apr 9'!$F:$F,1,0)),"No","Yes")</f>
        <v>Yes</v>
      </c>
      <c r="V60" s="128" t="str">
        <f>IF(ISNA(VLOOKUP($D60,'Apr 2'!$F:$F,1,0)),"No","Yes")</f>
        <v>Yes</v>
      </c>
      <c r="W60" s="128" t="str">
        <f>IF(ISNA(VLOOKUP($D60,'Mar 26'!$F:$F,1,0)),"No","Yes")</f>
        <v>Yes</v>
      </c>
      <c r="X60" s="128" t="str">
        <f>IF(ISNA(VLOOKUP($D60,'Mar 19'!$F:$F,1,0)),"No","Yes")</f>
        <v>Yes</v>
      </c>
      <c r="Y60" s="128" t="str">
        <f>IF(ISNA(VLOOKUP($D60,'Mar 12'!$F:$F,1,0)),"No","Yes")</f>
        <v>Yes</v>
      </c>
      <c r="Z60" s="128" t="str">
        <f>IF(ISNA(VLOOKUP($D60,'Mar 5'!$F:$F,1,0)),"No","Yes")</f>
        <v>Yes</v>
      </c>
      <c r="AA60" s="128" t="str">
        <f>IF(ISNA(VLOOKUP($D60,'Feb 26'!$F:$F,1,0)),"No","Yes")</f>
        <v>Yes</v>
      </c>
      <c r="AB60" s="128" t="str">
        <f>IF(ISNA(VLOOKUP($D60,'Feb 26'!$F:$F,1,0)),"No","Yes")</f>
        <v>Yes</v>
      </c>
      <c r="AC60" s="128" t="str">
        <f>IF(ISNA(VLOOKUP($D60,'Feb 12'!$F:$F,1,0)),"No","Yes")</f>
        <v>Yes</v>
      </c>
      <c r="AD60" s="128" t="str">
        <f>IF(ISNA(VLOOKUP($D60,'Feb 5'!$F:$F,1,0)),"No","Yes")</f>
        <v>Yes</v>
      </c>
      <c r="AE60" s="128" t="str">
        <f>IF(ISNA(VLOOKUP($D60,'Jan 29'!$F:$F,1,0)),"No","Yes")</f>
        <v>Yes</v>
      </c>
      <c r="AF60" s="128" t="str">
        <f>IF(ISNA(VLOOKUP(D60,'Jan 22'!F:F,1,0)),"No","Yes")</f>
        <v>Yes</v>
      </c>
      <c r="AG60" s="102"/>
      <c r="AH60" s="107"/>
      <c r="AI60" s="107"/>
      <c r="AJ60" s="107"/>
      <c r="AK60" s="107"/>
      <c r="AL60" s="107"/>
      <c r="AT60" s="110"/>
      <c r="AU60" s="105"/>
      <c r="AV60" s="107"/>
      <c r="AW60" s="107"/>
      <c r="AX60" s="107"/>
      <c r="AY60" s="107"/>
      <c r="AZ60" s="107"/>
    </row>
    <row r="61" spans="1:52" x14ac:dyDescent="0.25">
      <c r="A61" s="266"/>
      <c r="B61" s="125" t="s">
        <v>1302</v>
      </c>
      <c r="C61" s="111" t="s">
        <v>1425</v>
      </c>
      <c r="D61" s="111" t="s">
        <v>77</v>
      </c>
      <c r="E61" s="107"/>
      <c r="F61" s="116"/>
      <c r="G61" s="116"/>
      <c r="H61" s="128" t="str">
        <f>IF(ISNA(VLOOKUP($D61,'Jul 9'!$F:$F,1,0)),"No","Yes")</f>
        <v>No</v>
      </c>
      <c r="I61" s="128" t="str">
        <f>IF(ISNA(VLOOKUP($D61,'Jul 2'!$F:$F,1,0)),"No","Yes")</f>
        <v>No</v>
      </c>
      <c r="J61" s="128" t="str">
        <f>IF(ISNA(VLOOKUP($D61,'Jun 25'!$F:$F,1,0)),"No","Yes")</f>
        <v>No</v>
      </c>
      <c r="K61" s="128" t="str">
        <f>IF(ISNA(VLOOKUP($D61,'Jun 18'!$F:$F,1,0)),"No","Yes")</f>
        <v>No</v>
      </c>
      <c r="L61" s="128" t="str">
        <f>IF(ISNA(VLOOKUP($D61,'Jun 11'!$F:$F,1,0)),"No","Yes")</f>
        <v>No</v>
      </c>
      <c r="M61" s="128" t="str">
        <f>IF(ISNA(VLOOKUP($D61,'Jun 4'!$F:$F,1,0)),"No","Yes")</f>
        <v>No</v>
      </c>
      <c r="N61" s="128" t="str">
        <f>IF(ISNA(VLOOKUP($D61,'May 28'!$F:$F,1,0)),"No","Yes")</f>
        <v>No</v>
      </c>
      <c r="O61" s="128" t="str">
        <f>IF(ISNA(VLOOKUP($D61,'May 21'!$F:$F,1,0)),"No","Yes")</f>
        <v>No</v>
      </c>
      <c r="P61" s="128" t="str">
        <f>IF(ISNA(VLOOKUP($D61,'May 14'!$F:$F,1,0)),"No","Yes")</f>
        <v>No</v>
      </c>
      <c r="Q61" s="128" t="str">
        <f>IF(ISNA(VLOOKUP($D61,'May 9'!$F:$F,1,0)),"No","Yes")</f>
        <v>No</v>
      </c>
      <c r="R61" s="128" t="str">
        <f>IF(ISNA(VLOOKUP($D61,'May 2'!$F:$F,1,0)),"No","Yes")</f>
        <v>No</v>
      </c>
      <c r="S61" s="128" t="str">
        <f>IF(ISNA(VLOOKUP($D61,'Apr 23'!$F:$F,1,0)),"No","Yes")</f>
        <v>No</v>
      </c>
      <c r="T61" s="128" t="str">
        <f>IF(ISNA(VLOOKUP($D61,'Apr 16'!$F:$F,1,0)),"No","Yes")</f>
        <v>No</v>
      </c>
      <c r="U61" s="128" t="str">
        <f>IF(ISNA(VLOOKUP($D61,'Apr 9'!$F:$F,1,0)),"No","Yes")</f>
        <v>No</v>
      </c>
      <c r="V61" s="128" t="str">
        <f>IF(ISNA(VLOOKUP($D61,'Apr 2'!$F:$F,1,0)),"No","Yes")</f>
        <v>No</v>
      </c>
      <c r="W61" s="128" t="str">
        <f>IF(ISNA(VLOOKUP($D61,'Mar 26'!$F:$F,1,0)),"No","Yes")</f>
        <v>No</v>
      </c>
      <c r="X61" s="128" t="str">
        <f>IF(ISNA(VLOOKUP($D61,'Mar 19'!$F:$F,1,0)),"No","Yes")</f>
        <v>No</v>
      </c>
      <c r="Y61" s="128" t="str">
        <f>IF(ISNA(VLOOKUP($D61,'Mar 12'!$F:$F,1,0)),"No","Yes")</f>
        <v>No</v>
      </c>
      <c r="Z61" s="128" t="str">
        <f>IF(ISNA(VLOOKUP($D61,'Mar 5'!$F:$F,1,0)),"No","Yes")</f>
        <v>No</v>
      </c>
      <c r="AA61" s="128" t="str">
        <f>IF(ISNA(VLOOKUP($D61,'Feb 26'!$F:$F,1,0)),"No","Yes")</f>
        <v>No</v>
      </c>
      <c r="AB61" s="128" t="str">
        <f>IF(ISNA(VLOOKUP($D61,'Feb 26'!$F:$F,1,0)),"No","Yes")</f>
        <v>No</v>
      </c>
      <c r="AC61" s="128" t="str">
        <f>IF(ISNA(VLOOKUP($D61,'Feb 12'!$F:$F,1,0)),"No","Yes")</f>
        <v>No</v>
      </c>
      <c r="AD61" s="128" t="str">
        <f>IF(ISNA(VLOOKUP($D61,'Feb 5'!$F:$F,1,0)),"No","Yes")</f>
        <v>No</v>
      </c>
      <c r="AE61" s="128" t="str">
        <f>IF(ISNA(VLOOKUP($D61,'Jan 29'!$F:$F,1,0)),"No","Yes")</f>
        <v>No</v>
      </c>
      <c r="AF61" s="128" t="str">
        <f>IF(ISNA(VLOOKUP(D61,'Jan 22'!F:F,1,0)),"No","Yes")</f>
        <v>No</v>
      </c>
      <c r="AG61" s="101"/>
      <c r="AH61" s="107"/>
      <c r="AI61" s="107"/>
      <c r="AJ61" s="107"/>
      <c r="AK61" s="107"/>
      <c r="AL61" s="107"/>
      <c r="AT61" s="110"/>
      <c r="AU61" s="104"/>
      <c r="AV61" s="107"/>
      <c r="AW61" s="107"/>
      <c r="AX61" s="107"/>
      <c r="AY61" s="107"/>
      <c r="AZ61" s="107"/>
    </row>
    <row r="62" spans="1:52" x14ac:dyDescent="0.25">
      <c r="A62" s="266"/>
      <c r="B62" s="125" t="s">
        <v>1303</v>
      </c>
      <c r="C62" s="111" t="s">
        <v>1425</v>
      </c>
      <c r="D62" s="111" t="s">
        <v>1426</v>
      </c>
      <c r="E62" s="107"/>
      <c r="F62" s="116"/>
      <c r="G62" s="116"/>
      <c r="H62" s="128" t="str">
        <f>IF(ISNA(VLOOKUP($D62,'Jul 9'!$F:$F,1,0)),"No","Yes")</f>
        <v>No</v>
      </c>
      <c r="I62" s="128" t="str">
        <f>IF(ISNA(VLOOKUP($D62,'Jul 2'!$F:$F,1,0)),"No","Yes")</f>
        <v>No</v>
      </c>
      <c r="J62" s="128" t="str">
        <f>IF(ISNA(VLOOKUP($D62,'Jun 25'!$F:$F,1,0)),"No","Yes")</f>
        <v>No</v>
      </c>
      <c r="K62" s="128" t="str">
        <f>IF(ISNA(VLOOKUP($D62,'Jun 18'!$F:$F,1,0)),"No","Yes")</f>
        <v>No</v>
      </c>
      <c r="L62" s="128" t="str">
        <f>IF(ISNA(VLOOKUP($D62,'Jun 11'!$F:$F,1,0)),"No","Yes")</f>
        <v>No</v>
      </c>
      <c r="M62" s="128" t="str">
        <f>IF(ISNA(VLOOKUP($D62,'Jun 4'!$F:$F,1,0)),"No","Yes")</f>
        <v>No</v>
      </c>
      <c r="N62" s="128" t="str">
        <f>IF(ISNA(VLOOKUP($D62,'May 28'!$F:$F,1,0)),"No","Yes")</f>
        <v>No</v>
      </c>
      <c r="O62" s="128" t="str">
        <f>IF(ISNA(VLOOKUP($D62,'May 21'!$F:$F,1,0)),"No","Yes")</f>
        <v>No</v>
      </c>
      <c r="P62" s="128" t="str">
        <f>IF(ISNA(VLOOKUP($D62,'May 14'!$F:$F,1,0)),"No","Yes")</f>
        <v>No</v>
      </c>
      <c r="Q62" s="128" t="str">
        <f>IF(ISNA(VLOOKUP($D62,'May 9'!$F:$F,1,0)),"No","Yes")</f>
        <v>No</v>
      </c>
      <c r="R62" s="128" t="str">
        <f>IF(ISNA(VLOOKUP($D62,'May 2'!$F:$F,1,0)),"No","Yes")</f>
        <v>No</v>
      </c>
      <c r="S62" s="128" t="str">
        <f>IF(ISNA(VLOOKUP($D62,'Apr 23'!$F:$F,1,0)),"No","Yes")</f>
        <v>No</v>
      </c>
      <c r="T62" s="128" t="str">
        <f>IF(ISNA(VLOOKUP($D62,'Apr 16'!$F:$F,1,0)),"No","Yes")</f>
        <v>No</v>
      </c>
      <c r="U62" s="128" t="str">
        <f>IF(ISNA(VLOOKUP($D62,'Apr 9'!$F:$F,1,0)),"No","Yes")</f>
        <v>No</v>
      </c>
      <c r="V62" s="128" t="str">
        <f>IF(ISNA(VLOOKUP($D62,'Apr 2'!$F:$F,1,0)),"No","Yes")</f>
        <v>No</v>
      </c>
      <c r="W62" s="128" t="str">
        <f>IF(ISNA(VLOOKUP($D62,'Mar 26'!$F:$F,1,0)),"No","Yes")</f>
        <v>No</v>
      </c>
      <c r="X62" s="128" t="str">
        <f>IF(ISNA(VLOOKUP($D62,'Mar 19'!$F:$F,1,0)),"No","Yes")</f>
        <v>No</v>
      </c>
      <c r="Y62" s="128" t="str">
        <f>IF(ISNA(VLOOKUP($D62,'Mar 12'!$F:$F,1,0)),"No","Yes")</f>
        <v>No</v>
      </c>
      <c r="Z62" s="128" t="str">
        <f>IF(ISNA(VLOOKUP($D62,'Mar 5'!$F:$F,1,0)),"No","Yes")</f>
        <v>No</v>
      </c>
      <c r="AA62" s="128" t="str">
        <f>IF(ISNA(VLOOKUP($D62,'Feb 26'!$F:$F,1,0)),"No","Yes")</f>
        <v>No</v>
      </c>
      <c r="AB62" s="128" t="str">
        <f>IF(ISNA(VLOOKUP($D62,'Feb 26'!$F:$F,1,0)),"No","Yes")</f>
        <v>No</v>
      </c>
      <c r="AC62" s="128" t="str">
        <f>IF(ISNA(VLOOKUP($D62,'Feb 12'!$F:$F,1,0)),"No","Yes")</f>
        <v>No</v>
      </c>
      <c r="AD62" s="128" t="str">
        <f>IF(ISNA(VLOOKUP($D62,'Feb 5'!$F:$F,1,0)),"No","Yes")</f>
        <v>No</v>
      </c>
      <c r="AE62" s="128" t="str">
        <f>IF(ISNA(VLOOKUP($D62,'Jan 29'!$F:$F,1,0)),"No","Yes")</f>
        <v>No</v>
      </c>
      <c r="AF62" s="128" t="str">
        <f>IF(ISNA(VLOOKUP(D62,'Jan 22'!F:F,1,0)),"No","Yes")</f>
        <v>No</v>
      </c>
      <c r="AG62" s="101"/>
      <c r="AH62" s="107"/>
      <c r="AI62" s="107"/>
      <c r="AJ62" s="107"/>
      <c r="AK62" s="107"/>
      <c r="AL62" s="107"/>
      <c r="AT62" s="110"/>
      <c r="AU62" s="104"/>
      <c r="AV62" s="107"/>
      <c r="AW62" s="107"/>
      <c r="AX62" s="107"/>
      <c r="AY62" s="107"/>
      <c r="AZ62" s="107"/>
    </row>
    <row r="63" spans="1:52" x14ac:dyDescent="0.25">
      <c r="A63" s="266"/>
      <c r="B63" s="125" t="s">
        <v>1304</v>
      </c>
      <c r="C63" s="111" t="s">
        <v>1425</v>
      </c>
      <c r="D63" s="111" t="s">
        <v>202</v>
      </c>
      <c r="E63" s="107"/>
      <c r="F63" s="116"/>
      <c r="G63" s="116"/>
      <c r="H63" s="128" t="str">
        <f>IF(ISNA(VLOOKUP($D63,'Jul 9'!$F:$F,1,0)),"No","Yes")</f>
        <v>No</v>
      </c>
      <c r="I63" s="128" t="str">
        <f>IF(ISNA(VLOOKUP($D63,'Jul 2'!$F:$F,1,0)),"No","Yes")</f>
        <v>No</v>
      </c>
      <c r="J63" s="128" t="str">
        <f>IF(ISNA(VLOOKUP($D63,'Jun 25'!$F:$F,1,0)),"No","Yes")</f>
        <v>No</v>
      </c>
      <c r="K63" s="128" t="str">
        <f>IF(ISNA(VLOOKUP($D63,'Jun 18'!$F:$F,1,0)),"No","Yes")</f>
        <v>No</v>
      </c>
      <c r="L63" s="128" t="str">
        <f>IF(ISNA(VLOOKUP($D63,'Jun 11'!$F:$F,1,0)),"No","Yes")</f>
        <v>No</v>
      </c>
      <c r="M63" s="128" t="str">
        <f>IF(ISNA(VLOOKUP($D63,'Jun 4'!$F:$F,1,0)),"No","Yes")</f>
        <v>No</v>
      </c>
      <c r="N63" s="128" t="str">
        <f>IF(ISNA(VLOOKUP($D63,'May 28'!$F:$F,1,0)),"No","Yes")</f>
        <v>No</v>
      </c>
      <c r="O63" s="128" t="str">
        <f>IF(ISNA(VLOOKUP($D63,'May 21'!$F:$F,1,0)),"No","Yes")</f>
        <v>No</v>
      </c>
      <c r="P63" s="128" t="str">
        <f>IF(ISNA(VLOOKUP($D63,'May 14'!$F:$F,1,0)),"No","Yes")</f>
        <v>No</v>
      </c>
      <c r="Q63" s="128" t="str">
        <f>IF(ISNA(VLOOKUP($D63,'May 9'!$F:$F,1,0)),"No","Yes")</f>
        <v>No</v>
      </c>
      <c r="R63" s="128" t="str">
        <f>IF(ISNA(VLOOKUP($D63,'May 2'!$F:$F,1,0)),"No","Yes")</f>
        <v>No</v>
      </c>
      <c r="S63" s="128" t="str">
        <f>IF(ISNA(VLOOKUP($D63,'Apr 23'!$F:$F,1,0)),"No","Yes")</f>
        <v>No</v>
      </c>
      <c r="T63" s="128" t="str">
        <f>IF(ISNA(VLOOKUP($D63,'Apr 16'!$F:$F,1,0)),"No","Yes")</f>
        <v>No</v>
      </c>
      <c r="U63" s="128" t="str">
        <f>IF(ISNA(VLOOKUP($D63,'Apr 9'!$F:$F,1,0)),"No","Yes")</f>
        <v>No</v>
      </c>
      <c r="V63" s="128" t="str">
        <f>IF(ISNA(VLOOKUP($D63,'Apr 2'!$F:$F,1,0)),"No","Yes")</f>
        <v>No</v>
      </c>
      <c r="W63" s="128" t="str">
        <f>IF(ISNA(VLOOKUP($D63,'Mar 26'!$F:$F,1,0)),"No","Yes")</f>
        <v>No</v>
      </c>
      <c r="X63" s="128" t="str">
        <f>IF(ISNA(VLOOKUP($D63,'Mar 19'!$F:$F,1,0)),"No","Yes")</f>
        <v>No</v>
      </c>
      <c r="Y63" s="128" t="str">
        <f>IF(ISNA(VLOOKUP($D63,'Mar 12'!$F:$F,1,0)),"No","Yes")</f>
        <v>No</v>
      </c>
      <c r="Z63" s="128" t="str">
        <f>IF(ISNA(VLOOKUP($D63,'Mar 5'!$F:$F,1,0)),"No","Yes")</f>
        <v>No</v>
      </c>
      <c r="AA63" s="128" t="str">
        <f>IF(ISNA(VLOOKUP($D63,'Feb 26'!$F:$F,1,0)),"No","Yes")</f>
        <v>No</v>
      </c>
      <c r="AB63" s="128" t="str">
        <f>IF(ISNA(VLOOKUP($D63,'Feb 26'!$F:$F,1,0)),"No","Yes")</f>
        <v>No</v>
      </c>
      <c r="AC63" s="128" t="str">
        <f>IF(ISNA(VLOOKUP($D63,'Feb 12'!$F:$F,1,0)),"No","Yes")</f>
        <v>No</v>
      </c>
      <c r="AD63" s="128" t="str">
        <f>IF(ISNA(VLOOKUP($D63,'Feb 5'!$F:$F,1,0)),"No","Yes")</f>
        <v>No</v>
      </c>
      <c r="AE63" s="128" t="str">
        <f>IF(ISNA(VLOOKUP($D63,'Jan 29'!$F:$F,1,0)),"No","Yes")</f>
        <v>No</v>
      </c>
      <c r="AF63" s="128" t="str">
        <f>IF(ISNA(VLOOKUP(D63,'Jan 22'!F:F,1,0)),"No","Yes")</f>
        <v>No</v>
      </c>
      <c r="AG63" s="101"/>
      <c r="AH63" s="107"/>
      <c r="AI63" s="107"/>
      <c r="AJ63" s="107"/>
      <c r="AK63" s="107"/>
      <c r="AL63" s="107"/>
      <c r="AT63" s="110"/>
      <c r="AU63" s="104"/>
      <c r="AV63" s="107"/>
      <c r="AW63" s="107"/>
      <c r="AX63" s="107"/>
      <c r="AY63" s="107"/>
      <c r="AZ63" s="107"/>
    </row>
    <row r="64" spans="1:52" x14ac:dyDescent="0.25">
      <c r="A64" s="266"/>
      <c r="B64" s="125" t="s">
        <v>1305</v>
      </c>
      <c r="C64" s="111" t="s">
        <v>1425</v>
      </c>
      <c r="D64" s="101" t="s">
        <v>163</v>
      </c>
      <c r="E64" s="107"/>
      <c r="F64" s="116"/>
      <c r="G64" s="116"/>
      <c r="H64" s="128" t="str">
        <f>IF(ISNA(VLOOKUP($D64,'Jul 9'!$F:$F,1,0)),"No","Yes")</f>
        <v>No</v>
      </c>
      <c r="I64" s="128" t="str">
        <f>IF(ISNA(VLOOKUP($D64,'Jul 2'!$F:$F,1,0)),"No","Yes")</f>
        <v>No</v>
      </c>
      <c r="J64" s="128" t="str">
        <f>IF(ISNA(VLOOKUP($D64,'Jun 25'!$F:$F,1,0)),"No","Yes")</f>
        <v>No</v>
      </c>
      <c r="K64" s="128" t="str">
        <f>IF(ISNA(VLOOKUP($D64,'Jun 18'!$F:$F,1,0)),"No","Yes")</f>
        <v>No</v>
      </c>
      <c r="L64" s="128" t="str">
        <f>IF(ISNA(VLOOKUP($D64,'Jun 11'!$F:$F,1,0)),"No","Yes")</f>
        <v>No</v>
      </c>
      <c r="M64" s="128" t="str">
        <f>IF(ISNA(VLOOKUP($D64,'Jun 4'!$F:$F,1,0)),"No","Yes")</f>
        <v>No</v>
      </c>
      <c r="N64" s="128" t="str">
        <f>IF(ISNA(VLOOKUP($D64,'May 28'!$F:$F,1,0)),"No","Yes")</f>
        <v>No</v>
      </c>
      <c r="O64" s="128" t="str">
        <f>IF(ISNA(VLOOKUP($D64,'May 21'!$F:$F,1,0)),"No","Yes")</f>
        <v>No</v>
      </c>
      <c r="P64" s="128" t="str">
        <f>IF(ISNA(VLOOKUP($D64,'May 14'!$F:$F,1,0)),"No","Yes")</f>
        <v>No</v>
      </c>
      <c r="Q64" s="128" t="str">
        <f>IF(ISNA(VLOOKUP($D64,'May 9'!$F:$F,1,0)),"No","Yes")</f>
        <v>No</v>
      </c>
      <c r="R64" s="128" t="str">
        <f>IF(ISNA(VLOOKUP($D64,'May 2'!$F:$F,1,0)),"No","Yes")</f>
        <v>No</v>
      </c>
      <c r="S64" s="128" t="str">
        <f>IF(ISNA(VLOOKUP($D64,'Apr 23'!$F:$F,1,0)),"No","Yes")</f>
        <v>No</v>
      </c>
      <c r="T64" s="128" t="str">
        <f>IF(ISNA(VLOOKUP($D64,'Apr 16'!$F:$F,1,0)),"No","Yes")</f>
        <v>No</v>
      </c>
      <c r="U64" s="128" t="str">
        <f>IF(ISNA(VLOOKUP($D64,'Apr 9'!$F:$F,1,0)),"No","Yes")</f>
        <v>No</v>
      </c>
      <c r="V64" s="128" t="str">
        <f>IF(ISNA(VLOOKUP($D64,'Apr 2'!$F:$F,1,0)),"No","Yes")</f>
        <v>No</v>
      </c>
      <c r="W64" s="128" t="str">
        <f>IF(ISNA(VLOOKUP($D64,'Mar 26'!$F:$F,1,0)),"No","Yes")</f>
        <v>No</v>
      </c>
      <c r="X64" s="128" t="str">
        <f>IF(ISNA(VLOOKUP($D64,'Mar 19'!$F:$F,1,0)),"No","Yes")</f>
        <v>No</v>
      </c>
      <c r="Y64" s="128" t="str">
        <f>IF(ISNA(VLOOKUP($D64,'Mar 12'!$F:$F,1,0)),"No","Yes")</f>
        <v>No</v>
      </c>
      <c r="Z64" s="128" t="str">
        <f>IF(ISNA(VLOOKUP($D64,'Mar 5'!$F:$F,1,0)),"No","Yes")</f>
        <v>No</v>
      </c>
      <c r="AA64" s="128" t="str">
        <f>IF(ISNA(VLOOKUP($D64,'Feb 26'!$F:$F,1,0)),"No","Yes")</f>
        <v>No</v>
      </c>
      <c r="AB64" s="128" t="str">
        <f>IF(ISNA(VLOOKUP($D64,'Feb 26'!$F:$F,1,0)),"No","Yes")</f>
        <v>No</v>
      </c>
      <c r="AC64" s="128" t="str">
        <f>IF(ISNA(VLOOKUP($D64,'Feb 12'!$F:$F,1,0)),"No","Yes")</f>
        <v>No</v>
      </c>
      <c r="AD64" s="128" t="str">
        <f>IF(ISNA(VLOOKUP($D64,'Feb 5'!$F:$F,1,0)),"No","Yes")</f>
        <v>No</v>
      </c>
      <c r="AE64" s="128" t="str">
        <f>IF(ISNA(VLOOKUP($D64,'Jan 29'!$F:$F,1,0)),"No","Yes")</f>
        <v>No</v>
      </c>
      <c r="AF64" s="128" t="str">
        <f>IF(ISNA(VLOOKUP(D64,'Jan 22'!F:F,1,0)),"No","Yes")</f>
        <v>No</v>
      </c>
      <c r="AG64" s="101"/>
      <c r="AH64" s="107"/>
      <c r="AI64" s="107"/>
      <c r="AJ64" s="107"/>
      <c r="AK64" s="107"/>
      <c r="AL64" s="107"/>
      <c r="AM64" s="110"/>
      <c r="AN64" s="101"/>
      <c r="AO64" s="107"/>
      <c r="AP64" s="107"/>
      <c r="AQ64" s="107"/>
      <c r="AR64" s="107"/>
      <c r="AS64" s="107"/>
      <c r="AT64" s="110"/>
      <c r="AU64" s="104"/>
      <c r="AV64" s="107"/>
      <c r="AW64" s="107"/>
      <c r="AX64" s="107"/>
      <c r="AY64" s="107"/>
      <c r="AZ64" s="107"/>
    </row>
    <row r="65" spans="1:52" x14ac:dyDescent="0.25">
      <c r="A65" s="266"/>
      <c r="B65" s="101" t="s">
        <v>1306</v>
      </c>
      <c r="C65" s="111" t="s">
        <v>1425</v>
      </c>
      <c r="D65" s="111" t="s">
        <v>67</v>
      </c>
      <c r="E65" s="107" t="s">
        <v>68</v>
      </c>
      <c r="F65" s="107" t="s">
        <v>32</v>
      </c>
      <c r="G65" s="107" t="s">
        <v>1019</v>
      </c>
      <c r="H65" s="128" t="str">
        <f>IF(ISNA(VLOOKUP($D65,'Jul 9'!$F:$F,1,0)),"No","Yes")</f>
        <v>Yes</v>
      </c>
      <c r="I65" s="128" t="str">
        <f>IF(ISNA(VLOOKUP($D65,'Jul 2'!$F:$F,1,0)),"No","Yes")</f>
        <v>Yes</v>
      </c>
      <c r="J65" s="128" t="str">
        <f>IF(ISNA(VLOOKUP($D65,'Jun 25'!$F:$F,1,0)),"No","Yes")</f>
        <v>Yes</v>
      </c>
      <c r="K65" s="128" t="str">
        <f>IF(ISNA(VLOOKUP($D65,'Jun 18'!$F:$F,1,0)),"No","Yes")</f>
        <v>Yes</v>
      </c>
      <c r="L65" s="128" t="str">
        <f>IF(ISNA(VLOOKUP($D65,'Jun 11'!$F:$F,1,0)),"No","Yes")</f>
        <v>Yes</v>
      </c>
      <c r="M65" s="128" t="str">
        <f>IF(ISNA(VLOOKUP($D65,'Jun 4'!$F:$F,1,0)),"No","Yes")</f>
        <v>Yes</v>
      </c>
      <c r="N65" s="128" t="str">
        <f>IF(ISNA(VLOOKUP($D65,'May 28'!$F:$F,1,0)),"No","Yes")</f>
        <v>Yes</v>
      </c>
      <c r="O65" s="128" t="str">
        <f>IF(ISNA(VLOOKUP($D65,'May 21'!$F:$F,1,0)),"No","Yes")</f>
        <v>Yes</v>
      </c>
      <c r="P65" s="128" t="str">
        <f>IF(ISNA(VLOOKUP($D65,'May 14'!$F:$F,1,0)),"No","Yes")</f>
        <v>Yes</v>
      </c>
      <c r="Q65" s="128" t="str">
        <f>IF(ISNA(VLOOKUP($D65,'May 9'!$F:$F,1,0)),"No","Yes")</f>
        <v>Yes</v>
      </c>
      <c r="R65" s="128" t="str">
        <f>IF(ISNA(VLOOKUP($D65,'May 2'!$F:$F,1,0)),"No","Yes")</f>
        <v>Yes</v>
      </c>
      <c r="S65" s="128" t="str">
        <f>IF(ISNA(VLOOKUP($D65,'Apr 23'!$F:$F,1,0)),"No","Yes")</f>
        <v>Yes</v>
      </c>
      <c r="T65" s="128" t="str">
        <f>IF(ISNA(VLOOKUP($D65,'Apr 16'!$F:$F,1,0)),"No","Yes")</f>
        <v>Yes</v>
      </c>
      <c r="U65" s="128" t="str">
        <f>IF(ISNA(VLOOKUP($D65,'Apr 9'!$F:$F,1,0)),"No","Yes")</f>
        <v>Yes</v>
      </c>
      <c r="V65" s="128" t="str">
        <f>IF(ISNA(VLOOKUP($D65,'Apr 2'!$F:$F,1,0)),"No","Yes")</f>
        <v>Yes</v>
      </c>
      <c r="W65" s="128" t="str">
        <f>IF(ISNA(VLOOKUP($D65,'Mar 26'!$F:$F,1,0)),"No","Yes")</f>
        <v>Yes</v>
      </c>
      <c r="X65" s="128" t="str">
        <f>IF(ISNA(VLOOKUP($D65,'Mar 19'!$F:$F,1,0)),"No","Yes")</f>
        <v>Yes</v>
      </c>
      <c r="Y65" s="128" t="str">
        <f>IF(ISNA(VLOOKUP($D65,'Mar 12'!$F:$F,1,0)),"No","Yes")</f>
        <v>Yes</v>
      </c>
      <c r="Z65" s="128" t="str">
        <f>IF(ISNA(VLOOKUP($D65,'Mar 5'!$F:$F,1,0)),"No","Yes")</f>
        <v>Yes</v>
      </c>
      <c r="AA65" s="128" t="str">
        <f>IF(ISNA(VLOOKUP($D65,'Feb 26'!$F:$F,1,0)),"No","Yes")</f>
        <v>Yes</v>
      </c>
      <c r="AB65" s="128" t="str">
        <f>IF(ISNA(VLOOKUP($D65,'Feb 26'!$F:$F,1,0)),"No","Yes")</f>
        <v>Yes</v>
      </c>
      <c r="AC65" s="128" t="str">
        <f>IF(ISNA(VLOOKUP($D65,'Feb 12'!$F:$F,1,0)),"No","Yes")</f>
        <v>Yes</v>
      </c>
      <c r="AD65" s="128" t="str">
        <f>IF(ISNA(VLOOKUP($D65,'Feb 5'!$F:$F,1,0)),"No","Yes")</f>
        <v>Yes</v>
      </c>
      <c r="AE65" s="128" t="str">
        <f>IF(ISNA(VLOOKUP($D65,'Jan 29'!$F:$F,1,0)),"No","Yes")</f>
        <v>Yes</v>
      </c>
      <c r="AF65" s="128" t="str">
        <f>IF(ISNA(VLOOKUP(D65,'Jan 22'!F:F,1,0)),"No","Yes")</f>
        <v>Yes</v>
      </c>
      <c r="AG65" s="104"/>
      <c r="AH65" s="107"/>
      <c r="AI65" s="107"/>
      <c r="AJ65" s="107"/>
      <c r="AK65" s="107"/>
      <c r="AL65" s="107"/>
      <c r="AM65" s="110"/>
      <c r="AN65" s="101"/>
      <c r="AO65" s="107"/>
      <c r="AP65" s="107"/>
      <c r="AQ65" s="107"/>
      <c r="AR65" s="107"/>
      <c r="AS65" s="107"/>
      <c r="AT65" s="110"/>
      <c r="AU65" s="104"/>
      <c r="AV65" s="107"/>
      <c r="AW65" s="107"/>
      <c r="AX65" s="107"/>
      <c r="AY65" s="107"/>
      <c r="AZ65" s="107"/>
    </row>
    <row r="66" spans="1:52" x14ac:dyDescent="0.25">
      <c r="A66" s="266"/>
      <c r="B66" s="101" t="s">
        <v>1307</v>
      </c>
      <c r="C66" s="111" t="s">
        <v>1425</v>
      </c>
      <c r="D66" s="130" t="s">
        <v>1427</v>
      </c>
      <c r="E66" s="124" t="s">
        <v>458</v>
      </c>
      <c r="F66" s="124" t="s">
        <v>32</v>
      </c>
      <c r="G66" s="124" t="s">
        <v>666</v>
      </c>
      <c r="H66" s="128" t="str">
        <f>IF(ISNA(VLOOKUP($D66,'Jul 9'!$F:$F,1,0)),"No","Yes")</f>
        <v>No</v>
      </c>
      <c r="I66" s="128" t="str">
        <f>IF(ISNA(VLOOKUP($D66,'Jul 2'!$F:$F,1,0)),"No","Yes")</f>
        <v>No</v>
      </c>
      <c r="J66" s="128" t="str">
        <f>IF(ISNA(VLOOKUP($D66,'Jun 25'!$F:$F,1,0)),"No","Yes")</f>
        <v>No</v>
      </c>
      <c r="K66" s="128" t="str">
        <f>IF(ISNA(VLOOKUP($D66,'Jun 18'!$F:$F,1,0)),"No","Yes")</f>
        <v>No</v>
      </c>
      <c r="L66" s="128" t="str">
        <f>IF(ISNA(VLOOKUP($D66,'Jun 11'!$F:$F,1,0)),"No","Yes")</f>
        <v>No</v>
      </c>
      <c r="M66" s="128" t="str">
        <f>IF(ISNA(VLOOKUP($D66,'Jun 4'!$F:$F,1,0)),"No","Yes")</f>
        <v>No</v>
      </c>
      <c r="N66" s="128" t="str">
        <f>IF(ISNA(VLOOKUP($D66,'May 28'!$F:$F,1,0)),"No","Yes")</f>
        <v>No</v>
      </c>
      <c r="O66" s="128" t="str">
        <f>IF(ISNA(VLOOKUP($D66,'May 21'!$F:$F,1,0)),"No","Yes")</f>
        <v>No</v>
      </c>
      <c r="P66" s="128" t="str">
        <f>IF(ISNA(VLOOKUP($D66,'May 14'!$F:$F,1,0)),"No","Yes")</f>
        <v>No</v>
      </c>
      <c r="Q66" s="128" t="str">
        <f>IF(ISNA(VLOOKUP($D66,'May 9'!$F:$F,1,0)),"No","Yes")</f>
        <v>No</v>
      </c>
      <c r="R66" s="128" t="str">
        <f>IF(ISNA(VLOOKUP($D66,'May 2'!$F:$F,1,0)),"No","Yes")</f>
        <v>No</v>
      </c>
      <c r="S66" s="128" t="str">
        <f>IF(ISNA(VLOOKUP($D66,'Apr 23'!$F:$F,1,0)),"No","Yes")</f>
        <v>No</v>
      </c>
      <c r="T66" s="128" t="str">
        <f>IF(ISNA(VLOOKUP($D66,'Apr 16'!$F:$F,1,0)),"No","Yes")</f>
        <v>No</v>
      </c>
      <c r="U66" s="128" t="str">
        <f>IF(ISNA(VLOOKUP($D66,'Apr 9'!$F:$F,1,0)),"No","Yes")</f>
        <v>No</v>
      </c>
      <c r="V66" s="128" t="str">
        <f>IF(ISNA(VLOOKUP($D66,'Apr 2'!$F:$F,1,0)),"No","Yes")</f>
        <v>No</v>
      </c>
      <c r="W66" s="128" t="str">
        <f>IF(ISNA(VLOOKUP($D66,'Mar 26'!$F:$F,1,0)),"No","Yes")</f>
        <v>No</v>
      </c>
      <c r="X66" s="128" t="str">
        <f>IF(ISNA(VLOOKUP($D66,'Mar 19'!$F:$F,1,0)),"No","Yes")</f>
        <v>No</v>
      </c>
      <c r="Y66" s="128" t="str">
        <f>IF(ISNA(VLOOKUP($D66,'Mar 12'!$F:$F,1,0)),"No","Yes")</f>
        <v>No</v>
      </c>
      <c r="Z66" s="128" t="str">
        <f>IF(ISNA(VLOOKUP($D66,'Mar 5'!$F:$F,1,0)),"No","Yes")</f>
        <v>No</v>
      </c>
      <c r="AA66" s="128" t="str">
        <f>IF(ISNA(VLOOKUP($D66,'Feb 26'!$F:$F,1,0)),"No","Yes")</f>
        <v>No</v>
      </c>
      <c r="AB66" s="128" t="str">
        <f>IF(ISNA(VLOOKUP($D66,'Feb 26'!$F:$F,1,0)),"No","Yes")</f>
        <v>No</v>
      </c>
      <c r="AC66" s="128" t="str">
        <f>IF(ISNA(VLOOKUP($D66,'Feb 12'!$F:$F,1,0)),"No","Yes")</f>
        <v>No</v>
      </c>
      <c r="AD66" s="128" t="str">
        <f>IF(ISNA(VLOOKUP($D66,'Feb 5'!$F:$F,1,0)),"No","Yes")</f>
        <v>No</v>
      </c>
      <c r="AE66" s="128" t="str">
        <f>IF(ISNA(VLOOKUP($D66,'Jan 29'!$F:$F,1,0)),"No","Yes")</f>
        <v>No</v>
      </c>
      <c r="AF66" s="128" t="str">
        <f>IF(ISNA(VLOOKUP(D66,'Jan 22'!F:F,1,0)),"No","Yes")</f>
        <v>No</v>
      </c>
      <c r="AG66" s="104"/>
      <c r="AH66" s="107"/>
      <c r="AI66" s="107"/>
      <c r="AJ66" s="107"/>
      <c r="AK66" s="107"/>
      <c r="AL66" s="107"/>
      <c r="AM66" s="110"/>
      <c r="AN66" s="101"/>
      <c r="AO66" s="107"/>
      <c r="AP66" s="107"/>
      <c r="AQ66" s="107"/>
      <c r="AR66" s="107"/>
      <c r="AS66" s="107"/>
      <c r="AT66" s="110"/>
      <c r="AU66" s="104"/>
      <c r="AV66" s="107"/>
      <c r="AW66" s="107"/>
      <c r="AX66" s="107"/>
      <c r="AY66" s="107"/>
      <c r="AZ66" s="107"/>
    </row>
    <row r="67" spans="1:52" x14ac:dyDescent="0.25">
      <c r="A67" s="266"/>
      <c r="B67" s="125" t="s">
        <v>1308</v>
      </c>
      <c r="C67" s="111" t="s">
        <v>1425</v>
      </c>
      <c r="D67" s="111" t="s">
        <v>1428</v>
      </c>
      <c r="E67" s="107"/>
      <c r="F67" s="116"/>
      <c r="G67" s="116"/>
      <c r="H67" s="128" t="str">
        <f>IF(ISNA(VLOOKUP($D67,'Jul 9'!$F:$F,1,0)),"No","Yes")</f>
        <v>No</v>
      </c>
      <c r="I67" s="128" t="str">
        <f>IF(ISNA(VLOOKUP($D67,'Jul 2'!$F:$F,1,0)),"No","Yes")</f>
        <v>No</v>
      </c>
      <c r="J67" s="128" t="str">
        <f>IF(ISNA(VLOOKUP($D67,'Jun 25'!$F:$F,1,0)),"No","Yes")</f>
        <v>No</v>
      </c>
      <c r="K67" s="128" t="str">
        <f>IF(ISNA(VLOOKUP($D67,'Jun 18'!$F:$F,1,0)),"No","Yes")</f>
        <v>No</v>
      </c>
      <c r="L67" s="128" t="str">
        <f>IF(ISNA(VLOOKUP($D67,'Jun 11'!$F:$F,1,0)),"No","Yes")</f>
        <v>No</v>
      </c>
      <c r="M67" s="128" t="str">
        <f>IF(ISNA(VLOOKUP($D67,'Jun 4'!$F:$F,1,0)),"No","Yes")</f>
        <v>No</v>
      </c>
      <c r="N67" s="128" t="str">
        <f>IF(ISNA(VLOOKUP($D67,'May 28'!$F:$F,1,0)),"No","Yes")</f>
        <v>No</v>
      </c>
      <c r="O67" s="128" t="str">
        <f>IF(ISNA(VLOOKUP($D67,'May 21'!$F:$F,1,0)),"No","Yes")</f>
        <v>No</v>
      </c>
      <c r="P67" s="128" t="str">
        <f>IF(ISNA(VLOOKUP($D67,'May 14'!$F:$F,1,0)),"No","Yes")</f>
        <v>No</v>
      </c>
      <c r="Q67" s="128" t="str">
        <f>IF(ISNA(VLOOKUP($D67,'May 9'!$F:$F,1,0)),"No","Yes")</f>
        <v>No</v>
      </c>
      <c r="R67" s="128" t="str">
        <f>IF(ISNA(VLOOKUP($D67,'May 2'!$F:$F,1,0)),"No","Yes")</f>
        <v>No</v>
      </c>
      <c r="S67" s="128" t="str">
        <f>IF(ISNA(VLOOKUP($D67,'Apr 23'!$F:$F,1,0)),"No","Yes")</f>
        <v>No</v>
      </c>
      <c r="T67" s="128" t="str">
        <f>IF(ISNA(VLOOKUP($D67,'Apr 16'!$F:$F,1,0)),"No","Yes")</f>
        <v>No</v>
      </c>
      <c r="U67" s="128" t="str">
        <f>IF(ISNA(VLOOKUP($D67,'Apr 9'!$F:$F,1,0)),"No","Yes")</f>
        <v>No</v>
      </c>
      <c r="V67" s="128" t="str">
        <f>IF(ISNA(VLOOKUP($D67,'Apr 2'!$F:$F,1,0)),"No","Yes")</f>
        <v>No</v>
      </c>
      <c r="W67" s="128" t="str">
        <f>IF(ISNA(VLOOKUP($D67,'Mar 26'!$F:$F,1,0)),"No","Yes")</f>
        <v>No</v>
      </c>
      <c r="X67" s="128" t="str">
        <f>IF(ISNA(VLOOKUP($D67,'Mar 19'!$F:$F,1,0)),"No","Yes")</f>
        <v>No</v>
      </c>
      <c r="Y67" s="128" t="str">
        <f>IF(ISNA(VLOOKUP($D67,'Mar 12'!$F:$F,1,0)),"No","Yes")</f>
        <v>No</v>
      </c>
      <c r="Z67" s="128" t="str">
        <f>IF(ISNA(VLOOKUP($D67,'Mar 5'!$F:$F,1,0)),"No","Yes")</f>
        <v>No</v>
      </c>
      <c r="AA67" s="128" t="str">
        <f>IF(ISNA(VLOOKUP($D67,'Feb 26'!$F:$F,1,0)),"No","Yes")</f>
        <v>No</v>
      </c>
      <c r="AB67" s="128" t="str">
        <f>IF(ISNA(VLOOKUP($D67,'Feb 26'!$F:$F,1,0)),"No","Yes")</f>
        <v>No</v>
      </c>
      <c r="AC67" s="128" t="str">
        <f>IF(ISNA(VLOOKUP($D67,'Feb 12'!$F:$F,1,0)),"No","Yes")</f>
        <v>No</v>
      </c>
      <c r="AD67" s="128" t="str">
        <f>IF(ISNA(VLOOKUP($D67,'Feb 5'!$F:$F,1,0)),"No","Yes")</f>
        <v>No</v>
      </c>
      <c r="AE67" s="128" t="str">
        <f>IF(ISNA(VLOOKUP($D67,'Jan 29'!$F:$F,1,0)),"No","Yes")</f>
        <v>No</v>
      </c>
      <c r="AF67" s="128" t="str">
        <f>IF(ISNA(VLOOKUP(D67,'Jan 22'!F:F,1,0)),"No","Yes")</f>
        <v>No</v>
      </c>
      <c r="AG67" s="104"/>
      <c r="AH67" s="107"/>
      <c r="AI67" s="107"/>
      <c r="AJ67" s="107"/>
      <c r="AK67" s="107"/>
      <c r="AL67" s="107"/>
      <c r="AM67" s="110"/>
      <c r="AN67" s="101"/>
      <c r="AO67" s="107"/>
      <c r="AP67" s="107"/>
      <c r="AQ67" s="107"/>
      <c r="AR67" s="107"/>
      <c r="AS67" s="107"/>
      <c r="AT67" s="110"/>
      <c r="AU67" s="104"/>
      <c r="AV67" s="107"/>
      <c r="AW67" s="107"/>
      <c r="AX67" s="107"/>
      <c r="AY67" s="107"/>
      <c r="AZ67" s="107"/>
    </row>
    <row r="68" spans="1:52" ht="30" x14ac:dyDescent="0.25">
      <c r="A68" s="266"/>
      <c r="B68" s="126" t="s">
        <v>1309</v>
      </c>
      <c r="C68" s="111" t="s">
        <v>1425</v>
      </c>
      <c r="D68" s="101" t="s">
        <v>440</v>
      </c>
      <c r="E68" s="107"/>
      <c r="F68" s="116"/>
      <c r="G68" s="116"/>
      <c r="H68" s="128" t="str">
        <f>IF(ISNA(VLOOKUP($D68,'Jul 9'!$F:$F,1,0)),"No","Yes")</f>
        <v>No</v>
      </c>
      <c r="I68" s="128" t="str">
        <f>IF(ISNA(VLOOKUP($D68,'Jul 2'!$F:$F,1,0)),"No","Yes")</f>
        <v>No</v>
      </c>
      <c r="J68" s="128" t="str">
        <f>IF(ISNA(VLOOKUP($D68,'Jun 25'!$F:$F,1,0)),"No","Yes")</f>
        <v>No</v>
      </c>
      <c r="K68" s="128" t="str">
        <f>IF(ISNA(VLOOKUP($D68,'Jun 18'!$F:$F,1,0)),"No","Yes")</f>
        <v>No</v>
      </c>
      <c r="L68" s="128" t="str">
        <f>IF(ISNA(VLOOKUP($D68,'Jun 11'!$F:$F,1,0)),"No","Yes")</f>
        <v>No</v>
      </c>
      <c r="M68" s="128" t="str">
        <f>IF(ISNA(VLOOKUP($D68,'Jun 4'!$F:$F,1,0)),"No","Yes")</f>
        <v>No</v>
      </c>
      <c r="N68" s="128" t="str">
        <f>IF(ISNA(VLOOKUP($D68,'May 28'!$F:$F,1,0)),"No","Yes")</f>
        <v>No</v>
      </c>
      <c r="O68" s="128" t="str">
        <f>IF(ISNA(VLOOKUP($D68,'May 21'!$F:$F,1,0)),"No","Yes")</f>
        <v>No</v>
      </c>
      <c r="P68" s="128" t="str">
        <f>IF(ISNA(VLOOKUP($D68,'May 14'!$F:$F,1,0)),"No","Yes")</f>
        <v>No</v>
      </c>
      <c r="Q68" s="128" t="str">
        <f>IF(ISNA(VLOOKUP($D68,'May 9'!$F:$F,1,0)),"No","Yes")</f>
        <v>No</v>
      </c>
      <c r="R68" s="128" t="str">
        <f>IF(ISNA(VLOOKUP($D68,'May 2'!$F:$F,1,0)),"No","Yes")</f>
        <v>No</v>
      </c>
      <c r="S68" s="128" t="str">
        <f>IF(ISNA(VLOOKUP($D68,'Apr 23'!$F:$F,1,0)),"No","Yes")</f>
        <v>No</v>
      </c>
      <c r="T68" s="128" t="str">
        <f>IF(ISNA(VLOOKUP($D68,'Apr 16'!$F:$F,1,0)),"No","Yes")</f>
        <v>No</v>
      </c>
      <c r="U68" s="128" t="str">
        <f>IF(ISNA(VLOOKUP($D68,'Apr 9'!$F:$F,1,0)),"No","Yes")</f>
        <v>No</v>
      </c>
      <c r="V68" s="128" t="str">
        <f>IF(ISNA(VLOOKUP($D68,'Apr 2'!$F:$F,1,0)),"No","Yes")</f>
        <v>No</v>
      </c>
      <c r="W68" s="128" t="str">
        <f>IF(ISNA(VLOOKUP($D68,'Mar 26'!$F:$F,1,0)),"No","Yes")</f>
        <v>No</v>
      </c>
      <c r="X68" s="128" t="str">
        <f>IF(ISNA(VLOOKUP($D68,'Mar 19'!$F:$F,1,0)),"No","Yes")</f>
        <v>No</v>
      </c>
      <c r="Y68" s="128" t="str">
        <f>IF(ISNA(VLOOKUP($D68,'Mar 12'!$F:$F,1,0)),"No","Yes")</f>
        <v>No</v>
      </c>
      <c r="Z68" s="128" t="str">
        <f>IF(ISNA(VLOOKUP($D68,'Mar 5'!$F:$F,1,0)),"No","Yes")</f>
        <v>No</v>
      </c>
      <c r="AA68" s="128" t="str">
        <f>IF(ISNA(VLOOKUP($D68,'Feb 26'!$F:$F,1,0)),"No","Yes")</f>
        <v>No</v>
      </c>
      <c r="AB68" s="128" t="str">
        <f>IF(ISNA(VLOOKUP($D68,'Feb 26'!$F:$F,1,0)),"No","Yes")</f>
        <v>No</v>
      </c>
      <c r="AC68" s="128" t="str">
        <f>IF(ISNA(VLOOKUP($D68,'Feb 12'!$F:$F,1,0)),"No","Yes")</f>
        <v>No</v>
      </c>
      <c r="AD68" s="128" t="str">
        <f>IF(ISNA(VLOOKUP($D68,'Feb 5'!$F:$F,1,0)),"No","Yes")</f>
        <v>No</v>
      </c>
      <c r="AE68" s="128" t="str">
        <f>IF(ISNA(VLOOKUP($D68,'Jan 29'!$F:$F,1,0)),"No","Yes")</f>
        <v>No</v>
      </c>
      <c r="AF68" s="128" t="str">
        <f>IF(ISNA(VLOOKUP(D68,'Jan 22'!F:F,1,0)),"No","Yes")</f>
        <v>No</v>
      </c>
      <c r="AG68" s="105"/>
      <c r="AH68" s="107"/>
      <c r="AI68" s="107"/>
      <c r="AJ68" s="107"/>
      <c r="AK68" s="107"/>
      <c r="AL68" s="107"/>
      <c r="AM68" s="110"/>
      <c r="AN68" s="102"/>
      <c r="AO68" s="107"/>
      <c r="AP68" s="107"/>
      <c r="AQ68" s="107"/>
      <c r="AR68" s="107"/>
      <c r="AS68" s="107"/>
      <c r="AT68" s="110"/>
      <c r="AU68" s="105"/>
      <c r="AV68" s="107"/>
      <c r="AW68" s="107"/>
      <c r="AX68" s="107"/>
      <c r="AY68" s="107"/>
      <c r="AZ68" s="107"/>
    </row>
    <row r="69" spans="1:52" x14ac:dyDescent="0.25">
      <c r="A69" s="266"/>
      <c r="B69" s="101" t="s">
        <v>1310</v>
      </c>
      <c r="C69" s="113" t="s">
        <v>294</v>
      </c>
      <c r="D69" s="101" t="s">
        <v>400</v>
      </c>
      <c r="E69" s="107" t="s">
        <v>401</v>
      </c>
      <c r="F69" s="107" t="s">
        <v>289</v>
      </c>
      <c r="G69" s="107" t="s">
        <v>1019</v>
      </c>
      <c r="H69" s="128" t="str">
        <f>IF(ISNA(VLOOKUP($D69,'Jul 9'!$F:$F,1,0)),"No","Yes")</f>
        <v>Yes</v>
      </c>
      <c r="I69" s="128" t="str">
        <f>IF(ISNA(VLOOKUP($D69,'Jul 2'!$F:$F,1,0)),"No","Yes")</f>
        <v>Yes</v>
      </c>
      <c r="J69" s="128" t="str">
        <f>IF(ISNA(VLOOKUP($D69,'Jun 25'!$F:$F,1,0)),"No","Yes")</f>
        <v>Yes</v>
      </c>
      <c r="K69" s="128" t="str">
        <f>IF(ISNA(VLOOKUP($D69,'Jun 18'!$F:$F,1,0)),"No","Yes")</f>
        <v>Yes</v>
      </c>
      <c r="L69" s="128" t="str">
        <f>IF(ISNA(VLOOKUP($D69,'Jun 11'!$F:$F,1,0)),"No","Yes")</f>
        <v>Yes</v>
      </c>
      <c r="M69" s="128" t="str">
        <f>IF(ISNA(VLOOKUP($D69,'Jun 4'!$F:$F,1,0)),"No","Yes")</f>
        <v>Yes</v>
      </c>
      <c r="N69" s="128" t="str">
        <f>IF(ISNA(VLOOKUP($D69,'May 28'!$F:$F,1,0)),"No","Yes")</f>
        <v>Yes</v>
      </c>
      <c r="O69" s="128" t="str">
        <f>IF(ISNA(VLOOKUP($D69,'May 21'!$F:$F,1,0)),"No","Yes")</f>
        <v>Yes</v>
      </c>
      <c r="P69" s="128" t="str">
        <f>IF(ISNA(VLOOKUP($D69,'May 14'!$F:$F,1,0)),"No","Yes")</f>
        <v>Yes</v>
      </c>
      <c r="Q69" s="128" t="str">
        <f>IF(ISNA(VLOOKUP($D69,'May 9'!$F:$F,1,0)),"No","Yes")</f>
        <v>Yes</v>
      </c>
      <c r="R69" s="128" t="str">
        <f>IF(ISNA(VLOOKUP($D69,'May 2'!$F:$F,1,0)),"No","Yes")</f>
        <v>Yes</v>
      </c>
      <c r="S69" s="128" t="str">
        <f>IF(ISNA(VLOOKUP($D69,'Apr 23'!$F:$F,1,0)),"No","Yes")</f>
        <v>Yes</v>
      </c>
      <c r="T69" s="128" t="str">
        <f>IF(ISNA(VLOOKUP($D69,'Apr 16'!$F:$F,1,0)),"No","Yes")</f>
        <v>Yes</v>
      </c>
      <c r="U69" s="128" t="str">
        <f>IF(ISNA(VLOOKUP($D69,'Apr 9'!$F:$F,1,0)),"No","Yes")</f>
        <v>Yes</v>
      </c>
      <c r="V69" s="128" t="str">
        <f>IF(ISNA(VLOOKUP($D69,'Apr 2'!$F:$F,1,0)),"No","Yes")</f>
        <v>Yes</v>
      </c>
      <c r="W69" s="128" t="str">
        <f>IF(ISNA(VLOOKUP($D69,'Mar 26'!$F:$F,1,0)),"No","Yes")</f>
        <v>Yes</v>
      </c>
      <c r="X69" s="128" t="str">
        <f>IF(ISNA(VLOOKUP($D69,'Mar 19'!$F:$F,1,0)),"No","Yes")</f>
        <v>Yes</v>
      </c>
      <c r="Y69" s="128" t="str">
        <f>IF(ISNA(VLOOKUP($D69,'Mar 12'!$F:$F,1,0)),"No","Yes")</f>
        <v>Yes</v>
      </c>
      <c r="Z69" s="128" t="str">
        <f>IF(ISNA(VLOOKUP($D69,'Mar 5'!$F:$F,1,0)),"No","Yes")</f>
        <v>Yes</v>
      </c>
      <c r="AA69" s="128" t="str">
        <f>IF(ISNA(VLOOKUP($D69,'Feb 26'!$F:$F,1,0)),"No","Yes")</f>
        <v>Yes</v>
      </c>
      <c r="AB69" s="128" t="str">
        <f>IF(ISNA(VLOOKUP($D69,'Feb 26'!$F:$F,1,0)),"No","Yes")</f>
        <v>Yes</v>
      </c>
      <c r="AC69" s="128" t="str">
        <f>IF(ISNA(VLOOKUP($D69,'Feb 12'!$F:$F,1,0)),"No","Yes")</f>
        <v>Yes</v>
      </c>
      <c r="AD69" s="128" t="str">
        <f>IF(ISNA(VLOOKUP($D69,'Feb 5'!$F:$F,1,0)),"No","Yes")</f>
        <v>Yes</v>
      </c>
      <c r="AE69" s="128" t="str">
        <f>IF(ISNA(VLOOKUP($D69,'Jan 29'!$F:$F,1,0)),"No","Yes")</f>
        <v>Yes</v>
      </c>
      <c r="AF69" s="128" t="str">
        <f>IF(ISNA(VLOOKUP(D69,'Jan 22'!F:F,1,0)),"No","Yes")</f>
        <v>Yes</v>
      </c>
      <c r="AG69" s="104"/>
      <c r="AH69" s="107"/>
      <c r="AI69" s="107"/>
      <c r="AJ69" s="107"/>
      <c r="AK69" s="107"/>
      <c r="AL69" s="107"/>
      <c r="AM69" s="110"/>
      <c r="AN69" s="101"/>
      <c r="AO69" s="107"/>
      <c r="AP69" s="107"/>
      <c r="AQ69" s="107"/>
      <c r="AR69" s="107"/>
      <c r="AS69" s="107"/>
      <c r="AT69" s="110"/>
      <c r="AU69" s="104"/>
      <c r="AV69" s="107"/>
      <c r="AW69" s="107"/>
      <c r="AX69" s="107"/>
      <c r="AY69" s="107"/>
      <c r="AZ69" s="107"/>
    </row>
    <row r="70" spans="1:52" x14ac:dyDescent="0.25">
      <c r="A70" s="266"/>
      <c r="B70" s="102" t="s">
        <v>1311</v>
      </c>
      <c r="C70" s="113" t="s">
        <v>294</v>
      </c>
      <c r="D70" s="113" t="s">
        <v>433</v>
      </c>
      <c r="E70" s="107" t="s">
        <v>434</v>
      </c>
      <c r="F70" s="107" t="s">
        <v>289</v>
      </c>
      <c r="G70" s="107" t="s">
        <v>1019</v>
      </c>
      <c r="H70" s="128" t="str">
        <f>IF(ISNA(VLOOKUP($D70,'Jul 9'!$F:$F,1,0)),"No","Yes")</f>
        <v>Yes</v>
      </c>
      <c r="I70" s="128" t="str">
        <f>IF(ISNA(VLOOKUP($D70,'Jul 2'!$F:$F,1,0)),"No","Yes")</f>
        <v>Yes</v>
      </c>
      <c r="J70" s="128" t="str">
        <f>IF(ISNA(VLOOKUP($D70,'Jun 25'!$F:$F,1,0)),"No","Yes")</f>
        <v>Yes</v>
      </c>
      <c r="K70" s="128" t="str">
        <f>IF(ISNA(VLOOKUP($D70,'Jun 18'!$F:$F,1,0)),"No","Yes")</f>
        <v>Yes</v>
      </c>
      <c r="L70" s="128" t="str">
        <f>IF(ISNA(VLOOKUP($D70,'Jun 11'!$F:$F,1,0)),"No","Yes")</f>
        <v>Yes</v>
      </c>
      <c r="M70" s="128" t="str">
        <f>IF(ISNA(VLOOKUP($D70,'Jun 4'!$F:$F,1,0)),"No","Yes")</f>
        <v>Yes</v>
      </c>
      <c r="N70" s="128" t="str">
        <f>IF(ISNA(VLOOKUP($D70,'May 28'!$F:$F,1,0)),"No","Yes")</f>
        <v>Yes</v>
      </c>
      <c r="O70" s="128" t="str">
        <f>IF(ISNA(VLOOKUP($D70,'May 21'!$F:$F,1,0)),"No","Yes")</f>
        <v>Yes</v>
      </c>
      <c r="P70" s="128" t="str">
        <f>IF(ISNA(VLOOKUP($D70,'May 14'!$F:$F,1,0)),"No","Yes")</f>
        <v>Yes</v>
      </c>
      <c r="Q70" s="128" t="str">
        <f>IF(ISNA(VLOOKUP($D70,'May 9'!$F:$F,1,0)),"No","Yes")</f>
        <v>Yes</v>
      </c>
      <c r="R70" s="128" t="str">
        <f>IF(ISNA(VLOOKUP($D70,'May 2'!$F:$F,1,0)),"No","Yes")</f>
        <v>Yes</v>
      </c>
      <c r="S70" s="128" t="str">
        <f>IF(ISNA(VLOOKUP($D70,'Apr 23'!$F:$F,1,0)),"No","Yes")</f>
        <v>Yes</v>
      </c>
      <c r="T70" s="128" t="str">
        <f>IF(ISNA(VLOOKUP($D70,'Apr 16'!$F:$F,1,0)),"No","Yes")</f>
        <v>Yes</v>
      </c>
      <c r="U70" s="128" t="str">
        <f>IF(ISNA(VLOOKUP($D70,'Apr 9'!$F:$F,1,0)),"No","Yes")</f>
        <v>Yes</v>
      </c>
      <c r="V70" s="128" t="str">
        <f>IF(ISNA(VLOOKUP($D70,'Apr 2'!$F:$F,1,0)),"No","Yes")</f>
        <v>Yes</v>
      </c>
      <c r="W70" s="128" t="str">
        <f>IF(ISNA(VLOOKUP($D70,'Mar 26'!$F:$F,1,0)),"No","Yes")</f>
        <v>Yes</v>
      </c>
      <c r="X70" s="128" t="str">
        <f>IF(ISNA(VLOOKUP($D70,'Mar 19'!$F:$F,1,0)),"No","Yes")</f>
        <v>Yes</v>
      </c>
      <c r="Y70" s="128" t="str">
        <f>IF(ISNA(VLOOKUP($D70,'Mar 12'!$F:$F,1,0)),"No","Yes")</f>
        <v>Yes</v>
      </c>
      <c r="Z70" s="128" t="str">
        <f>IF(ISNA(VLOOKUP($D70,'Mar 5'!$F:$F,1,0)),"No","Yes")</f>
        <v>Yes</v>
      </c>
      <c r="AA70" s="128" t="str">
        <f>IF(ISNA(VLOOKUP($D70,'Feb 26'!$F:$F,1,0)),"No","Yes")</f>
        <v>Yes</v>
      </c>
      <c r="AB70" s="128" t="str">
        <f>IF(ISNA(VLOOKUP($D70,'Feb 26'!$F:$F,1,0)),"No","Yes")</f>
        <v>Yes</v>
      </c>
      <c r="AC70" s="128" t="str">
        <f>IF(ISNA(VLOOKUP($D70,'Feb 12'!$F:$F,1,0)),"No","Yes")</f>
        <v>Yes</v>
      </c>
      <c r="AD70" s="128" t="str">
        <f>IF(ISNA(VLOOKUP($D70,'Feb 5'!$F:$F,1,0)),"No","Yes")</f>
        <v>Yes</v>
      </c>
      <c r="AE70" s="128" t="str">
        <f>IF(ISNA(VLOOKUP($D70,'Jan 29'!$F:$F,1,0)),"No","Yes")</f>
        <v>Yes</v>
      </c>
      <c r="AF70" s="128" t="str">
        <f>IF(ISNA(VLOOKUP(D70,'Jan 22'!F:F,1,0)),"No","Yes")</f>
        <v>Yes</v>
      </c>
      <c r="AG70" s="105"/>
      <c r="AH70" s="107"/>
      <c r="AI70" s="107"/>
      <c r="AJ70" s="107"/>
      <c r="AK70" s="107"/>
      <c r="AL70" s="107"/>
      <c r="AM70" s="110"/>
      <c r="AN70" s="102"/>
      <c r="AO70" s="107"/>
      <c r="AP70" s="107"/>
      <c r="AQ70" s="107"/>
      <c r="AR70" s="107"/>
      <c r="AS70" s="107"/>
      <c r="AT70" s="110"/>
      <c r="AU70" s="105"/>
      <c r="AV70" s="107"/>
      <c r="AW70" s="107"/>
      <c r="AX70" s="107"/>
      <c r="AY70" s="107"/>
      <c r="AZ70" s="107"/>
    </row>
    <row r="71" spans="1:52" x14ac:dyDescent="0.25">
      <c r="A71" s="266"/>
      <c r="B71" s="126" t="s">
        <v>1312</v>
      </c>
      <c r="C71" s="113" t="s">
        <v>294</v>
      </c>
      <c r="D71" s="113" t="s">
        <v>374</v>
      </c>
      <c r="E71" s="107"/>
      <c r="F71" s="116"/>
      <c r="G71" s="116"/>
      <c r="H71" s="128" t="str">
        <f>IF(ISNA(VLOOKUP($D71,'Jul 9'!$F:$F,1,0)),"No","Yes")</f>
        <v>No</v>
      </c>
      <c r="I71" s="128" t="str">
        <f>IF(ISNA(VLOOKUP($D71,'Jul 2'!$F:$F,1,0)),"No","Yes")</f>
        <v>No</v>
      </c>
      <c r="J71" s="128" t="str">
        <f>IF(ISNA(VLOOKUP($D71,'Jun 25'!$F:$F,1,0)),"No","Yes")</f>
        <v>No</v>
      </c>
      <c r="K71" s="128" t="str">
        <f>IF(ISNA(VLOOKUP($D71,'Jun 18'!$F:$F,1,0)),"No","Yes")</f>
        <v>No</v>
      </c>
      <c r="L71" s="128" t="str">
        <f>IF(ISNA(VLOOKUP($D71,'Jun 11'!$F:$F,1,0)),"No","Yes")</f>
        <v>No</v>
      </c>
      <c r="M71" s="128" t="str">
        <f>IF(ISNA(VLOOKUP($D71,'Jun 4'!$F:$F,1,0)),"No","Yes")</f>
        <v>No</v>
      </c>
      <c r="N71" s="128" t="str">
        <f>IF(ISNA(VLOOKUP($D71,'May 28'!$F:$F,1,0)),"No","Yes")</f>
        <v>No</v>
      </c>
      <c r="O71" s="128" t="str">
        <f>IF(ISNA(VLOOKUP($D71,'May 21'!$F:$F,1,0)),"No","Yes")</f>
        <v>No</v>
      </c>
      <c r="P71" s="128" t="str">
        <f>IF(ISNA(VLOOKUP($D71,'May 14'!$F:$F,1,0)),"No","Yes")</f>
        <v>No</v>
      </c>
      <c r="Q71" s="128" t="str">
        <f>IF(ISNA(VLOOKUP($D71,'May 9'!$F:$F,1,0)),"No","Yes")</f>
        <v>No</v>
      </c>
      <c r="R71" s="128" t="str">
        <f>IF(ISNA(VLOOKUP($D71,'May 2'!$F:$F,1,0)),"No","Yes")</f>
        <v>No</v>
      </c>
      <c r="S71" s="128" t="str">
        <f>IF(ISNA(VLOOKUP($D71,'Apr 23'!$F:$F,1,0)),"No","Yes")</f>
        <v>No</v>
      </c>
      <c r="T71" s="128" t="str">
        <f>IF(ISNA(VLOOKUP($D71,'Apr 16'!$F:$F,1,0)),"No","Yes")</f>
        <v>No</v>
      </c>
      <c r="U71" s="128" t="str">
        <f>IF(ISNA(VLOOKUP($D71,'Apr 9'!$F:$F,1,0)),"No","Yes")</f>
        <v>No</v>
      </c>
      <c r="V71" s="128" t="str">
        <f>IF(ISNA(VLOOKUP($D71,'Apr 2'!$F:$F,1,0)),"No","Yes")</f>
        <v>No</v>
      </c>
      <c r="W71" s="128" t="str">
        <f>IF(ISNA(VLOOKUP($D71,'Mar 26'!$F:$F,1,0)),"No","Yes")</f>
        <v>No</v>
      </c>
      <c r="X71" s="128" t="str">
        <f>IF(ISNA(VLOOKUP($D71,'Mar 19'!$F:$F,1,0)),"No","Yes")</f>
        <v>No</v>
      </c>
      <c r="Y71" s="128" t="str">
        <f>IF(ISNA(VLOOKUP($D71,'Mar 12'!$F:$F,1,0)),"No","Yes")</f>
        <v>No</v>
      </c>
      <c r="Z71" s="128" t="str">
        <f>IF(ISNA(VLOOKUP($D71,'Mar 5'!$F:$F,1,0)),"No","Yes")</f>
        <v>No</v>
      </c>
      <c r="AA71" s="128" t="str">
        <f>IF(ISNA(VLOOKUP($D71,'Feb 26'!$F:$F,1,0)),"No","Yes")</f>
        <v>No</v>
      </c>
      <c r="AB71" s="128" t="str">
        <f>IF(ISNA(VLOOKUP($D71,'Feb 26'!$F:$F,1,0)),"No","Yes")</f>
        <v>No</v>
      </c>
      <c r="AC71" s="128" t="str">
        <f>IF(ISNA(VLOOKUP($D71,'Feb 12'!$F:$F,1,0)),"No","Yes")</f>
        <v>No</v>
      </c>
      <c r="AD71" s="128" t="str">
        <f>IF(ISNA(VLOOKUP($D71,'Feb 5'!$F:$F,1,0)),"No","Yes")</f>
        <v>No</v>
      </c>
      <c r="AE71" s="128" t="str">
        <f>IF(ISNA(VLOOKUP($D71,'Jan 29'!$F:$F,1,0)),"No","Yes")</f>
        <v>No</v>
      </c>
      <c r="AF71" s="128" t="str">
        <f>IF(ISNA(VLOOKUP(D71,'Jan 22'!F:F,1,0)),"No","Yes")</f>
        <v>No</v>
      </c>
      <c r="AG71" s="105"/>
      <c r="AH71" s="107"/>
      <c r="AI71" s="107"/>
      <c r="AJ71" s="107"/>
      <c r="AK71" s="107"/>
      <c r="AL71" s="107"/>
      <c r="AM71" s="110"/>
      <c r="AN71" s="102"/>
      <c r="AO71" s="107"/>
      <c r="AP71" s="107"/>
      <c r="AQ71" s="107"/>
      <c r="AR71" s="107"/>
      <c r="AS71" s="107"/>
      <c r="AT71" s="110"/>
      <c r="AU71" s="105"/>
      <c r="AV71" s="107"/>
      <c r="AW71" s="107"/>
      <c r="AX71" s="107"/>
      <c r="AY71" s="107"/>
      <c r="AZ71" s="107"/>
    </row>
    <row r="72" spans="1:52" x14ac:dyDescent="0.25">
      <c r="A72" s="266"/>
      <c r="B72" s="102" t="s">
        <v>1313</v>
      </c>
      <c r="C72" s="113" t="s">
        <v>294</v>
      </c>
      <c r="D72" s="113" t="s">
        <v>298</v>
      </c>
      <c r="E72" s="107" t="s">
        <v>299</v>
      </c>
      <c r="F72" s="107" t="s">
        <v>289</v>
      </c>
      <c r="G72" s="107" t="s">
        <v>1019</v>
      </c>
      <c r="H72" s="128" t="str">
        <f>IF(ISNA(VLOOKUP($D72,'Jul 9'!$F:$F,1,0)),"No","Yes")</f>
        <v>No</v>
      </c>
      <c r="I72" s="128" t="str">
        <f>IF(ISNA(VLOOKUP($D72,'Jul 2'!$F:$F,1,0)),"No","Yes")</f>
        <v>No</v>
      </c>
      <c r="J72" s="128" t="str">
        <f>IF(ISNA(VLOOKUP($D72,'Jun 25'!$F:$F,1,0)),"No","Yes")</f>
        <v>No</v>
      </c>
      <c r="K72" s="128" t="str">
        <f>IF(ISNA(VLOOKUP($D72,'Jun 18'!$F:$F,1,0)),"No","Yes")</f>
        <v>No</v>
      </c>
      <c r="L72" s="128" t="str">
        <f>IF(ISNA(VLOOKUP($D72,'Jun 11'!$F:$F,1,0)),"No","Yes")</f>
        <v>No</v>
      </c>
      <c r="M72" s="128" t="str">
        <f>IF(ISNA(VLOOKUP($D72,'Jun 4'!$F:$F,1,0)),"No","Yes")</f>
        <v>No</v>
      </c>
      <c r="N72" s="128" t="str">
        <f>IF(ISNA(VLOOKUP($D72,'May 28'!$F:$F,1,0)),"No","Yes")</f>
        <v>No</v>
      </c>
      <c r="O72" s="128" t="str">
        <f>IF(ISNA(VLOOKUP($D72,'May 21'!$F:$F,1,0)),"No","Yes")</f>
        <v>No</v>
      </c>
      <c r="P72" s="128" t="str">
        <f>IF(ISNA(VLOOKUP($D72,'May 14'!$F:$F,1,0)),"No","Yes")</f>
        <v>No</v>
      </c>
      <c r="Q72" s="128" t="str">
        <f>IF(ISNA(VLOOKUP($D72,'May 9'!$F:$F,1,0)),"No","Yes")</f>
        <v>No</v>
      </c>
      <c r="R72" s="128" t="str">
        <f>IF(ISNA(VLOOKUP($D72,'May 2'!$F:$F,1,0)),"No","Yes")</f>
        <v>No</v>
      </c>
      <c r="S72" s="128" t="str">
        <f>IF(ISNA(VLOOKUP($D72,'Apr 23'!$F:$F,1,0)),"No","Yes")</f>
        <v>No</v>
      </c>
      <c r="T72" s="128" t="str">
        <f>IF(ISNA(VLOOKUP($D72,'Apr 16'!$F:$F,1,0)),"No","Yes")</f>
        <v>No</v>
      </c>
      <c r="U72" s="128" t="str">
        <f>IF(ISNA(VLOOKUP($D72,'Apr 9'!$F:$F,1,0)),"No","Yes")</f>
        <v>No</v>
      </c>
      <c r="V72" s="128" t="str">
        <f>IF(ISNA(VLOOKUP($D72,'Apr 2'!$F:$F,1,0)),"No","Yes")</f>
        <v>No</v>
      </c>
      <c r="W72" s="128" t="str">
        <f>IF(ISNA(VLOOKUP($D72,'Mar 26'!$F:$F,1,0)),"No","Yes")</f>
        <v>Yes</v>
      </c>
      <c r="X72" s="128" t="str">
        <f>IF(ISNA(VLOOKUP($D72,'Mar 19'!$F:$F,1,0)),"No","Yes")</f>
        <v>Yes</v>
      </c>
      <c r="Y72" s="128" t="str">
        <f>IF(ISNA(VLOOKUP($D72,'Mar 12'!$F:$F,1,0)),"No","Yes")</f>
        <v>Yes</v>
      </c>
      <c r="Z72" s="128" t="str">
        <f>IF(ISNA(VLOOKUP($D72,'Mar 5'!$F:$F,1,0)),"No","Yes")</f>
        <v>Yes</v>
      </c>
      <c r="AA72" s="128" t="str">
        <f>IF(ISNA(VLOOKUP($D72,'Feb 26'!$F:$F,1,0)),"No","Yes")</f>
        <v>Yes</v>
      </c>
      <c r="AB72" s="128" t="str">
        <f>IF(ISNA(VLOOKUP($D72,'Feb 26'!$F:$F,1,0)),"No","Yes")</f>
        <v>Yes</v>
      </c>
      <c r="AC72" s="128" t="str">
        <f>IF(ISNA(VLOOKUP($D72,'Feb 12'!$F:$F,1,0)),"No","Yes")</f>
        <v>Yes</v>
      </c>
      <c r="AD72" s="128" t="str">
        <f>IF(ISNA(VLOOKUP($D72,'Feb 5'!$F:$F,1,0)),"No","Yes")</f>
        <v>Yes</v>
      </c>
      <c r="AE72" s="128" t="str">
        <f>IF(ISNA(VLOOKUP($D72,'Jan 29'!$F:$F,1,0)),"No","Yes")</f>
        <v>Yes</v>
      </c>
      <c r="AF72" s="128" t="str">
        <f>IF(ISNA(VLOOKUP(D72,'Jan 22'!F:F,1,0)),"No","Yes")</f>
        <v>Yes</v>
      </c>
      <c r="AG72" s="105"/>
      <c r="AH72" s="107"/>
      <c r="AI72" s="107"/>
      <c r="AJ72" s="107"/>
      <c r="AK72" s="107"/>
      <c r="AL72" s="107"/>
      <c r="AM72" s="110"/>
      <c r="AN72" s="102"/>
      <c r="AO72" s="107"/>
      <c r="AP72" s="107"/>
      <c r="AQ72" s="107"/>
      <c r="AR72" s="107"/>
      <c r="AS72" s="107"/>
      <c r="AT72" s="110"/>
      <c r="AU72" s="105"/>
      <c r="AV72" s="107"/>
      <c r="AW72" s="107"/>
      <c r="AX72" s="107"/>
      <c r="AY72" s="107"/>
      <c r="AZ72" s="107"/>
    </row>
    <row r="73" spans="1:52" x14ac:dyDescent="0.25">
      <c r="A73" s="266"/>
      <c r="B73" s="102" t="s">
        <v>1314</v>
      </c>
      <c r="C73" s="113" t="s">
        <v>294</v>
      </c>
      <c r="D73" s="113" t="s">
        <v>303</v>
      </c>
      <c r="E73" s="124" t="s">
        <v>304</v>
      </c>
      <c r="F73" s="124" t="s">
        <v>289</v>
      </c>
      <c r="G73" s="124" t="s">
        <v>938</v>
      </c>
      <c r="H73" s="128" t="str">
        <f>IF(ISNA(VLOOKUP($D73,'Jul 9'!$F:$F,1,0)),"No","Yes")</f>
        <v>No</v>
      </c>
      <c r="I73" s="128" t="str">
        <f>IF(ISNA(VLOOKUP($D73,'Jul 2'!$F:$F,1,0)),"No","Yes")</f>
        <v>No</v>
      </c>
      <c r="J73" s="128" t="str">
        <f>IF(ISNA(VLOOKUP($D73,'Jun 25'!$F:$F,1,0)),"No","Yes")</f>
        <v>No</v>
      </c>
      <c r="K73" s="128" t="str">
        <f>IF(ISNA(VLOOKUP($D73,'Jun 18'!$F:$F,1,0)),"No","Yes")</f>
        <v>No</v>
      </c>
      <c r="L73" s="128" t="str">
        <f>IF(ISNA(VLOOKUP($D73,'Jun 11'!$F:$F,1,0)),"No","Yes")</f>
        <v>No</v>
      </c>
      <c r="M73" s="128" t="str">
        <f>IF(ISNA(VLOOKUP($D73,'Jun 4'!$F:$F,1,0)),"No","Yes")</f>
        <v>No</v>
      </c>
      <c r="N73" s="128" t="str">
        <f>IF(ISNA(VLOOKUP($D73,'May 28'!$F:$F,1,0)),"No","Yes")</f>
        <v>No</v>
      </c>
      <c r="O73" s="128" t="str">
        <f>IF(ISNA(VLOOKUP($D73,'May 21'!$F:$F,1,0)),"No","Yes")</f>
        <v>No</v>
      </c>
      <c r="P73" s="128" t="str">
        <f>IF(ISNA(VLOOKUP($D73,'May 14'!$F:$F,1,0)),"No","Yes")</f>
        <v>No</v>
      </c>
      <c r="Q73" s="128" t="str">
        <f>IF(ISNA(VLOOKUP($D73,'May 9'!$F:$F,1,0)),"No","Yes")</f>
        <v>No</v>
      </c>
      <c r="R73" s="128" t="str">
        <f>IF(ISNA(VLOOKUP($D73,'May 2'!$F:$F,1,0)),"No","Yes")</f>
        <v>No</v>
      </c>
      <c r="S73" s="128" t="str">
        <f>IF(ISNA(VLOOKUP($D73,'Apr 23'!$F:$F,1,0)),"No","Yes")</f>
        <v>No</v>
      </c>
      <c r="T73" s="128" t="str">
        <f>IF(ISNA(VLOOKUP($D73,'Apr 16'!$F:$F,1,0)),"No","Yes")</f>
        <v>No</v>
      </c>
      <c r="U73" s="128" t="str">
        <f>IF(ISNA(VLOOKUP($D73,'Apr 9'!$F:$F,1,0)),"No","Yes")</f>
        <v>No</v>
      </c>
      <c r="V73" s="128" t="str">
        <f>IF(ISNA(VLOOKUP($D73,'Apr 2'!$F:$F,1,0)),"No","Yes")</f>
        <v>No</v>
      </c>
      <c r="W73" s="128" t="str">
        <f>IF(ISNA(VLOOKUP($D73,'Mar 26'!$F:$F,1,0)),"No","Yes")</f>
        <v>No</v>
      </c>
      <c r="X73" s="128" t="str">
        <f>IF(ISNA(VLOOKUP($D73,'Mar 19'!$F:$F,1,0)),"No","Yes")</f>
        <v>No</v>
      </c>
      <c r="Y73" s="128" t="str">
        <f>IF(ISNA(VLOOKUP($D73,'Mar 12'!$F:$F,1,0)),"No","Yes")</f>
        <v>No</v>
      </c>
      <c r="Z73" s="128" t="str">
        <f>IF(ISNA(VLOOKUP($D73,'Mar 5'!$F:$F,1,0)),"No","Yes")</f>
        <v>No</v>
      </c>
      <c r="AA73" s="128" t="str">
        <f>IF(ISNA(VLOOKUP($D73,'Feb 26'!$F:$F,1,0)),"No","Yes")</f>
        <v>No</v>
      </c>
      <c r="AB73" s="128" t="str">
        <f>IF(ISNA(VLOOKUP($D73,'Feb 26'!$F:$F,1,0)),"No","Yes")</f>
        <v>No</v>
      </c>
      <c r="AC73" s="128" t="str">
        <f>IF(ISNA(VLOOKUP($D73,'Feb 12'!$F:$F,1,0)),"No","Yes")</f>
        <v>Yes</v>
      </c>
      <c r="AD73" s="128" t="str">
        <f>IF(ISNA(VLOOKUP($D73,'Feb 5'!$F:$F,1,0)),"No","Yes")</f>
        <v>No</v>
      </c>
      <c r="AE73" s="128" t="str">
        <f>IF(ISNA(VLOOKUP($D73,'Jan 29'!$F:$F,1,0)),"No","Yes")</f>
        <v>Yes</v>
      </c>
      <c r="AF73" s="128" t="str">
        <f>IF(ISNA(VLOOKUP(D73,'Jan 22'!F:F,1,0)),"No","Yes")</f>
        <v>Yes</v>
      </c>
      <c r="AG73" s="105"/>
      <c r="AH73" s="107"/>
      <c r="AI73" s="107"/>
      <c r="AJ73" s="107"/>
      <c r="AK73" s="107"/>
      <c r="AL73" s="107"/>
      <c r="AM73" s="110"/>
      <c r="AN73" s="105"/>
      <c r="AO73" s="107"/>
      <c r="AP73" s="107"/>
      <c r="AQ73" s="107"/>
      <c r="AR73" s="107"/>
      <c r="AS73" s="107"/>
      <c r="AT73" s="110"/>
      <c r="AU73" s="105"/>
      <c r="AV73" s="107"/>
      <c r="AW73" s="107"/>
      <c r="AX73" s="107"/>
      <c r="AY73" s="107"/>
      <c r="AZ73" s="107"/>
    </row>
    <row r="74" spans="1:52" x14ac:dyDescent="0.25">
      <c r="A74" s="266"/>
      <c r="B74" s="103" t="s">
        <v>1315</v>
      </c>
      <c r="C74" s="111" t="s">
        <v>294</v>
      </c>
      <c r="D74" s="148" t="s">
        <v>540</v>
      </c>
      <c r="E74" s="107" t="s">
        <v>541</v>
      </c>
      <c r="F74" s="107" t="s">
        <v>289</v>
      </c>
      <c r="G74" s="107" t="s">
        <v>1019</v>
      </c>
      <c r="H74" s="128" t="str">
        <f>IF(ISNA(VLOOKUP($D74,'Jul 9'!$F:$F,1,0)),"No","Yes")</f>
        <v>Yes</v>
      </c>
      <c r="I74" s="128" t="str">
        <f>IF(ISNA(VLOOKUP($D74,'Jul 2'!$F:$F,1,0)),"No","Yes")</f>
        <v>Yes</v>
      </c>
      <c r="J74" s="128" t="str">
        <f>IF(ISNA(VLOOKUP($D74,'Jun 25'!$F:$F,1,0)),"No","Yes")</f>
        <v>Yes</v>
      </c>
      <c r="K74" s="128" t="str">
        <f>IF(ISNA(VLOOKUP($D74,'Jun 18'!$F:$F,1,0)),"No","Yes")</f>
        <v>Yes</v>
      </c>
      <c r="L74" s="128" t="str">
        <f>IF(ISNA(VLOOKUP($D74,'Jun 11'!$F:$F,1,0)),"No","Yes")</f>
        <v>Yes</v>
      </c>
      <c r="M74" s="128" t="str">
        <f>IF(ISNA(VLOOKUP($D74,'Jun 4'!$F:$F,1,0)),"No","Yes")</f>
        <v>Yes</v>
      </c>
      <c r="N74" s="128" t="str">
        <f>IF(ISNA(VLOOKUP($D74,'May 28'!$F:$F,1,0)),"No","Yes")</f>
        <v>Yes</v>
      </c>
      <c r="O74" s="128" t="str">
        <f>IF(ISNA(VLOOKUP($D74,'May 21'!$F:$F,1,0)),"No","Yes")</f>
        <v>Yes</v>
      </c>
      <c r="P74" s="128" t="str">
        <f>IF(ISNA(VLOOKUP($D74,'May 14'!$F:$F,1,0)),"No","Yes")</f>
        <v>Yes</v>
      </c>
      <c r="Q74" s="128" t="str">
        <f>IF(ISNA(VLOOKUP($D74,'May 9'!$F:$F,1,0)),"No","Yes")</f>
        <v>Yes</v>
      </c>
      <c r="R74" s="128" t="str">
        <f>IF(ISNA(VLOOKUP($D74,'May 2'!$F:$F,1,0)),"No","Yes")</f>
        <v>Yes</v>
      </c>
      <c r="S74" s="128" t="str">
        <f>IF(ISNA(VLOOKUP($D74,'Apr 23'!$F:$F,1,0)),"No","Yes")</f>
        <v>Yes</v>
      </c>
      <c r="T74" s="128" t="str">
        <f>IF(ISNA(VLOOKUP($D74,'Apr 16'!$F:$F,1,0)),"No","Yes")</f>
        <v>Yes</v>
      </c>
      <c r="U74" s="128" t="str">
        <f>IF(ISNA(VLOOKUP($D74,'Apr 9'!$F:$F,1,0)),"No","Yes")</f>
        <v>Yes</v>
      </c>
      <c r="V74" s="128" t="str">
        <f>IF(ISNA(VLOOKUP($D74,'Apr 2'!$F:$F,1,0)),"No","Yes")</f>
        <v>Yes</v>
      </c>
      <c r="W74" s="128" t="str">
        <f>IF(ISNA(VLOOKUP($D74,'Mar 26'!$F:$F,1,0)),"No","Yes")</f>
        <v>Yes</v>
      </c>
      <c r="X74" s="128" t="str">
        <f>IF(ISNA(VLOOKUP($D74,'Mar 19'!$F:$F,1,0)),"No","Yes")</f>
        <v>Yes</v>
      </c>
      <c r="Y74" s="128" t="str">
        <f>IF(ISNA(VLOOKUP($D74,'Mar 12'!$F:$F,1,0)),"No","Yes")</f>
        <v>Yes</v>
      </c>
      <c r="Z74" s="128" t="str">
        <f>IF(ISNA(VLOOKUP($D74,'Mar 5'!$F:$F,1,0)),"No","Yes")</f>
        <v>Yes</v>
      </c>
      <c r="AA74" s="128" t="str">
        <f>IF(ISNA(VLOOKUP($D74,'Feb 26'!$F:$F,1,0)),"No","Yes")</f>
        <v>Yes</v>
      </c>
      <c r="AB74" s="128" t="str">
        <f>IF(ISNA(VLOOKUP($D74,'Feb 26'!$F:$F,1,0)),"No","Yes")</f>
        <v>Yes</v>
      </c>
      <c r="AC74" s="128" t="str">
        <f>IF(ISNA(VLOOKUP($D74,'Feb 12'!$F:$F,1,0)),"No","Yes")</f>
        <v>Yes</v>
      </c>
      <c r="AD74" s="128" t="str">
        <f>IF(ISNA(VLOOKUP($D74,'Feb 5'!$F:$F,1,0)),"No","Yes")</f>
        <v>Yes</v>
      </c>
      <c r="AE74" s="128" t="str">
        <f>IF(ISNA(VLOOKUP($D74,'Jan 29'!$F:$F,1,0)),"No","Yes")</f>
        <v>Yes</v>
      </c>
      <c r="AF74" s="128" t="str">
        <f>IF(ISNA(VLOOKUP(D74,'Jan 22'!F:F,1,0)),"No","Yes")</f>
        <v>Yes</v>
      </c>
      <c r="AG74" s="106"/>
      <c r="AH74" s="107"/>
      <c r="AI74" s="107"/>
      <c r="AJ74" s="107"/>
      <c r="AK74" s="107"/>
      <c r="AL74" s="107"/>
      <c r="AM74" s="110"/>
      <c r="AN74" s="106"/>
      <c r="AO74" s="107"/>
      <c r="AP74" s="107"/>
      <c r="AQ74" s="107"/>
      <c r="AR74" s="107"/>
      <c r="AS74" s="107"/>
      <c r="AT74" s="110"/>
      <c r="AU74" s="106"/>
      <c r="AV74" s="107"/>
      <c r="AW74" s="107"/>
      <c r="AX74" s="107"/>
      <c r="AY74" s="107"/>
      <c r="AZ74" s="107"/>
    </row>
    <row r="75" spans="1:52" x14ac:dyDescent="0.25">
      <c r="A75" s="266"/>
      <c r="B75" s="102" t="s">
        <v>1316</v>
      </c>
      <c r="C75" s="113" t="s">
        <v>294</v>
      </c>
      <c r="D75" s="113" t="s">
        <v>379</v>
      </c>
      <c r="E75" s="124" t="s">
        <v>380</v>
      </c>
      <c r="F75" s="124" t="s">
        <v>289</v>
      </c>
      <c r="G75" s="124" t="s">
        <v>666</v>
      </c>
      <c r="H75" s="128" t="str">
        <f>IF(ISNA(VLOOKUP($D75,'Jul 9'!$F:$F,1,0)),"No","Yes")</f>
        <v>No</v>
      </c>
      <c r="I75" s="128" t="str">
        <f>IF(ISNA(VLOOKUP($D75,'Jul 2'!$F:$F,1,0)),"No","Yes")</f>
        <v>No</v>
      </c>
      <c r="J75" s="128" t="str">
        <f>IF(ISNA(VLOOKUP($D75,'Jun 25'!$F:$F,1,0)),"No","Yes")</f>
        <v>No</v>
      </c>
      <c r="K75" s="128" t="str">
        <f>IF(ISNA(VLOOKUP($D75,'Jun 18'!$F:$F,1,0)),"No","Yes")</f>
        <v>No</v>
      </c>
      <c r="L75" s="128" t="str">
        <f>IF(ISNA(VLOOKUP($D75,'Jun 11'!$F:$F,1,0)),"No","Yes")</f>
        <v>No</v>
      </c>
      <c r="M75" s="128" t="str">
        <f>IF(ISNA(VLOOKUP($D75,'Jun 4'!$F:$F,1,0)),"No","Yes")</f>
        <v>No</v>
      </c>
      <c r="N75" s="128" t="str">
        <f>IF(ISNA(VLOOKUP($D75,'May 28'!$F:$F,1,0)),"No","Yes")</f>
        <v>No</v>
      </c>
      <c r="O75" s="128" t="str">
        <f>IF(ISNA(VLOOKUP($D75,'May 21'!$F:$F,1,0)),"No","Yes")</f>
        <v>No</v>
      </c>
      <c r="P75" s="128" t="str">
        <f>IF(ISNA(VLOOKUP($D75,'May 14'!$F:$F,1,0)),"No","Yes")</f>
        <v>No</v>
      </c>
      <c r="Q75" s="128" t="str">
        <f>IF(ISNA(VLOOKUP($D75,'May 9'!$F:$F,1,0)),"No","Yes")</f>
        <v>No</v>
      </c>
      <c r="R75" s="128" t="str">
        <f>IF(ISNA(VLOOKUP($D75,'May 2'!$F:$F,1,0)),"No","Yes")</f>
        <v>Yes</v>
      </c>
      <c r="S75" s="128" t="str">
        <f>IF(ISNA(VLOOKUP($D75,'Apr 23'!$F:$F,1,0)),"No","Yes")</f>
        <v>No</v>
      </c>
      <c r="T75" s="128" t="str">
        <f>IF(ISNA(VLOOKUP($D75,'Apr 16'!$F:$F,1,0)),"No","Yes")</f>
        <v>No</v>
      </c>
      <c r="U75" s="128" t="str">
        <f>IF(ISNA(VLOOKUP($D75,'Apr 9'!$F:$F,1,0)),"No","Yes")</f>
        <v>Yes</v>
      </c>
      <c r="V75" s="128" t="str">
        <f>IF(ISNA(VLOOKUP($D75,'Apr 2'!$F:$F,1,0)),"No","Yes")</f>
        <v>Yes</v>
      </c>
      <c r="W75" s="128" t="str">
        <f>IF(ISNA(VLOOKUP($D75,'Mar 26'!$F:$F,1,0)),"No","Yes")</f>
        <v>Yes</v>
      </c>
      <c r="X75" s="128" t="str">
        <f>IF(ISNA(VLOOKUP($D75,'Mar 19'!$F:$F,1,0)),"No","Yes")</f>
        <v>Yes</v>
      </c>
      <c r="Y75" s="128" t="str">
        <f>IF(ISNA(VLOOKUP($D75,'Mar 12'!$F:$F,1,0)),"No","Yes")</f>
        <v>Yes</v>
      </c>
      <c r="Z75" s="128" t="str">
        <f>IF(ISNA(VLOOKUP($D75,'Mar 5'!$F:$F,1,0)),"No","Yes")</f>
        <v>Yes</v>
      </c>
      <c r="AA75" s="128" t="str">
        <f>IF(ISNA(VLOOKUP($D75,'Feb 26'!$F:$F,1,0)),"No","Yes")</f>
        <v>Yes</v>
      </c>
      <c r="AB75" s="128" t="str">
        <f>IF(ISNA(VLOOKUP($D75,'Feb 26'!$F:$F,1,0)),"No","Yes")</f>
        <v>Yes</v>
      </c>
      <c r="AC75" s="128" t="str">
        <f>IF(ISNA(VLOOKUP($D75,'Feb 12'!$F:$F,1,0)),"No","Yes")</f>
        <v>Yes</v>
      </c>
      <c r="AD75" s="128" t="str">
        <f>IF(ISNA(VLOOKUP($D75,'Feb 5'!$F:$F,1,0)),"No","Yes")</f>
        <v>Yes</v>
      </c>
      <c r="AE75" s="128" t="str">
        <f>IF(ISNA(VLOOKUP($D75,'Jan 29'!$F:$F,1,0)),"No","Yes")</f>
        <v>Yes</v>
      </c>
      <c r="AF75" s="128" t="str">
        <f>IF(ISNA(VLOOKUP(D75,'Jan 22'!F:F,1,0)),"No","Yes")</f>
        <v>Yes</v>
      </c>
      <c r="AG75" s="105"/>
      <c r="AH75" s="107"/>
      <c r="AI75" s="107"/>
      <c r="AJ75" s="107"/>
      <c r="AK75" s="107"/>
      <c r="AL75" s="107"/>
      <c r="AM75" s="110"/>
      <c r="AN75" s="105"/>
      <c r="AO75" s="107"/>
      <c r="AP75" s="107"/>
      <c r="AQ75" s="107"/>
      <c r="AR75" s="107"/>
      <c r="AS75" s="107"/>
      <c r="AT75" s="110"/>
      <c r="AU75" s="105"/>
      <c r="AV75" s="107"/>
      <c r="AW75" s="107"/>
      <c r="AX75" s="107"/>
      <c r="AY75" s="107"/>
      <c r="AZ75" s="107"/>
    </row>
    <row r="76" spans="1:52" x14ac:dyDescent="0.25">
      <c r="A76" s="266"/>
      <c r="B76" s="102" t="s">
        <v>1317</v>
      </c>
      <c r="C76" s="113" t="s">
        <v>294</v>
      </c>
      <c r="D76" s="113" t="s">
        <v>391</v>
      </c>
      <c r="E76" s="107" t="s">
        <v>392</v>
      </c>
      <c r="F76" s="107" t="s">
        <v>289</v>
      </c>
      <c r="G76" s="107" t="s">
        <v>1019</v>
      </c>
      <c r="H76" s="128" t="str">
        <f>IF(ISNA(VLOOKUP($D76,'Jul 9'!$F:$F,1,0)),"No","Yes")</f>
        <v>Yes</v>
      </c>
      <c r="I76" s="128" t="str">
        <f>IF(ISNA(VLOOKUP($D76,'Jul 2'!$F:$F,1,0)),"No","Yes")</f>
        <v>Yes</v>
      </c>
      <c r="J76" s="128" t="str">
        <f>IF(ISNA(VLOOKUP($D76,'Jun 25'!$F:$F,1,0)),"No","Yes")</f>
        <v>Yes</v>
      </c>
      <c r="K76" s="128" t="str">
        <f>IF(ISNA(VLOOKUP($D76,'Jun 18'!$F:$F,1,0)),"No","Yes")</f>
        <v>Yes</v>
      </c>
      <c r="L76" s="128" t="str">
        <f>IF(ISNA(VLOOKUP($D76,'Jun 11'!$F:$F,1,0)),"No","Yes")</f>
        <v>Yes</v>
      </c>
      <c r="M76" s="128" t="str">
        <f>IF(ISNA(VLOOKUP($D76,'Jun 4'!$F:$F,1,0)),"No","Yes")</f>
        <v>Yes</v>
      </c>
      <c r="N76" s="128" t="str">
        <f>IF(ISNA(VLOOKUP($D76,'May 28'!$F:$F,1,0)),"No","Yes")</f>
        <v>Yes</v>
      </c>
      <c r="O76" s="128" t="str">
        <f>IF(ISNA(VLOOKUP($D76,'May 21'!$F:$F,1,0)),"No","Yes")</f>
        <v>Yes</v>
      </c>
      <c r="P76" s="128" t="str">
        <f>IF(ISNA(VLOOKUP($D76,'May 14'!$F:$F,1,0)),"No","Yes")</f>
        <v>Yes</v>
      </c>
      <c r="Q76" s="128" t="str">
        <f>IF(ISNA(VLOOKUP($D76,'May 9'!$F:$F,1,0)),"No","Yes")</f>
        <v>Yes</v>
      </c>
      <c r="R76" s="128" t="str">
        <f>IF(ISNA(VLOOKUP($D76,'May 2'!$F:$F,1,0)),"No","Yes")</f>
        <v>Yes</v>
      </c>
      <c r="S76" s="128" t="str">
        <f>IF(ISNA(VLOOKUP($D76,'Apr 23'!$F:$F,1,0)),"No","Yes")</f>
        <v>Yes</v>
      </c>
      <c r="T76" s="128" t="str">
        <f>IF(ISNA(VLOOKUP($D76,'Apr 16'!$F:$F,1,0)),"No","Yes")</f>
        <v>Yes</v>
      </c>
      <c r="U76" s="128" t="str">
        <f>IF(ISNA(VLOOKUP($D76,'Apr 9'!$F:$F,1,0)),"No","Yes")</f>
        <v>Yes</v>
      </c>
      <c r="V76" s="128" t="str">
        <f>IF(ISNA(VLOOKUP($D76,'Apr 2'!$F:$F,1,0)),"No","Yes")</f>
        <v>Yes</v>
      </c>
      <c r="W76" s="128" t="str">
        <f>IF(ISNA(VLOOKUP($D76,'Mar 26'!$F:$F,1,0)),"No","Yes")</f>
        <v>Yes</v>
      </c>
      <c r="X76" s="128" t="str">
        <f>IF(ISNA(VLOOKUP($D76,'Mar 19'!$F:$F,1,0)),"No","Yes")</f>
        <v>Yes</v>
      </c>
      <c r="Y76" s="128" t="str">
        <f>IF(ISNA(VLOOKUP($D76,'Mar 12'!$F:$F,1,0)),"No","Yes")</f>
        <v>Yes</v>
      </c>
      <c r="Z76" s="128" t="str">
        <f>IF(ISNA(VLOOKUP($D76,'Mar 5'!$F:$F,1,0)),"No","Yes")</f>
        <v>Yes</v>
      </c>
      <c r="AA76" s="128" t="str">
        <f>IF(ISNA(VLOOKUP($D76,'Feb 26'!$F:$F,1,0)),"No","Yes")</f>
        <v>Yes</v>
      </c>
      <c r="AB76" s="128" t="str">
        <f>IF(ISNA(VLOOKUP($D76,'Feb 26'!$F:$F,1,0)),"No","Yes")</f>
        <v>Yes</v>
      </c>
      <c r="AC76" s="128" t="str">
        <f>IF(ISNA(VLOOKUP($D76,'Feb 12'!$F:$F,1,0)),"No","Yes")</f>
        <v>Yes</v>
      </c>
      <c r="AD76" s="128" t="str">
        <f>IF(ISNA(VLOOKUP($D76,'Feb 5'!$F:$F,1,0)),"No","Yes")</f>
        <v>Yes</v>
      </c>
      <c r="AE76" s="128" t="str">
        <f>IF(ISNA(VLOOKUP($D76,'Jan 29'!$F:$F,1,0)),"No","Yes")</f>
        <v>Yes</v>
      </c>
      <c r="AF76" s="128" t="str">
        <f>IF(ISNA(VLOOKUP(D76,'Jan 22'!F:F,1,0)),"No","Yes")</f>
        <v>Yes</v>
      </c>
      <c r="AG76" s="105"/>
      <c r="AH76" s="107"/>
      <c r="AI76" s="107"/>
      <c r="AJ76" s="107"/>
      <c r="AK76" s="107"/>
      <c r="AL76" s="107"/>
      <c r="AM76" s="110"/>
      <c r="AN76" s="105"/>
      <c r="AO76" s="107"/>
      <c r="AP76" s="107"/>
      <c r="AQ76" s="107"/>
      <c r="AR76" s="107"/>
      <c r="AS76" s="107"/>
      <c r="AT76" s="110"/>
      <c r="AU76" s="105"/>
      <c r="AV76" s="107"/>
      <c r="AW76" s="107"/>
      <c r="AX76" s="107"/>
      <c r="AY76" s="107"/>
      <c r="AZ76" s="107"/>
    </row>
    <row r="77" spans="1:52" x14ac:dyDescent="0.25">
      <c r="A77" s="266"/>
      <c r="B77" s="103" t="s">
        <v>1318</v>
      </c>
      <c r="C77" s="113" t="s">
        <v>294</v>
      </c>
      <c r="D77" s="113" t="s">
        <v>314</v>
      </c>
      <c r="E77" s="107" t="s">
        <v>315</v>
      </c>
      <c r="F77" s="107" t="s">
        <v>289</v>
      </c>
      <c r="G77" s="107" t="s">
        <v>1019</v>
      </c>
      <c r="H77" s="128" t="str">
        <f>IF(ISNA(VLOOKUP($D77,'Jul 9'!$F:$F,1,0)),"No","Yes")</f>
        <v>Yes</v>
      </c>
      <c r="I77" s="128" t="str">
        <f>IF(ISNA(VLOOKUP($D77,'Jul 2'!$F:$F,1,0)),"No","Yes")</f>
        <v>Yes</v>
      </c>
      <c r="J77" s="128" t="str">
        <f>IF(ISNA(VLOOKUP($D77,'Jun 25'!$F:$F,1,0)),"No","Yes")</f>
        <v>Yes</v>
      </c>
      <c r="K77" s="128" t="str">
        <f>IF(ISNA(VLOOKUP($D77,'Jun 18'!$F:$F,1,0)),"No","Yes")</f>
        <v>Yes</v>
      </c>
      <c r="L77" s="128" t="str">
        <f>IF(ISNA(VLOOKUP($D77,'Jun 11'!$F:$F,1,0)),"No","Yes")</f>
        <v>Yes</v>
      </c>
      <c r="M77" s="128" t="str">
        <f>IF(ISNA(VLOOKUP($D77,'Jun 4'!$F:$F,1,0)),"No","Yes")</f>
        <v>Yes</v>
      </c>
      <c r="N77" s="128" t="str">
        <f>IF(ISNA(VLOOKUP($D77,'May 28'!$F:$F,1,0)),"No","Yes")</f>
        <v>Yes</v>
      </c>
      <c r="O77" s="128" t="str">
        <f>IF(ISNA(VLOOKUP($D77,'May 21'!$F:$F,1,0)),"No","Yes")</f>
        <v>Yes</v>
      </c>
      <c r="P77" s="128" t="str">
        <f>IF(ISNA(VLOOKUP($D77,'May 14'!$F:$F,1,0)),"No","Yes")</f>
        <v>Yes</v>
      </c>
      <c r="Q77" s="128" t="str">
        <f>IF(ISNA(VLOOKUP($D77,'May 9'!$F:$F,1,0)),"No","Yes")</f>
        <v>Yes</v>
      </c>
      <c r="R77" s="128" t="str">
        <f>IF(ISNA(VLOOKUP($D77,'May 2'!$F:$F,1,0)),"No","Yes")</f>
        <v>Yes</v>
      </c>
      <c r="S77" s="128" t="str">
        <f>IF(ISNA(VLOOKUP($D77,'Apr 23'!$F:$F,1,0)),"No","Yes")</f>
        <v>Yes</v>
      </c>
      <c r="T77" s="128" t="str">
        <f>IF(ISNA(VLOOKUP($D77,'Apr 16'!$F:$F,1,0)),"No","Yes")</f>
        <v>Yes</v>
      </c>
      <c r="U77" s="128" t="str">
        <f>IF(ISNA(VLOOKUP($D77,'Apr 9'!$F:$F,1,0)),"No","Yes")</f>
        <v>Yes</v>
      </c>
      <c r="V77" s="128" t="str">
        <f>IF(ISNA(VLOOKUP($D77,'Apr 2'!$F:$F,1,0)),"No","Yes")</f>
        <v>Yes</v>
      </c>
      <c r="W77" s="128" t="str">
        <f>IF(ISNA(VLOOKUP($D77,'Mar 26'!$F:$F,1,0)),"No","Yes")</f>
        <v>Yes</v>
      </c>
      <c r="X77" s="128" t="str">
        <f>IF(ISNA(VLOOKUP($D77,'Mar 19'!$F:$F,1,0)),"No","Yes")</f>
        <v>Yes</v>
      </c>
      <c r="Y77" s="128" t="str">
        <f>IF(ISNA(VLOOKUP($D77,'Mar 12'!$F:$F,1,0)),"No","Yes")</f>
        <v>Yes</v>
      </c>
      <c r="Z77" s="128" t="str">
        <f>IF(ISNA(VLOOKUP($D77,'Mar 5'!$F:$F,1,0)),"No","Yes")</f>
        <v>Yes</v>
      </c>
      <c r="AA77" s="128" t="str">
        <f>IF(ISNA(VLOOKUP($D77,'Feb 26'!$F:$F,1,0)),"No","Yes")</f>
        <v>Yes</v>
      </c>
      <c r="AB77" s="128" t="str">
        <f>IF(ISNA(VLOOKUP($D77,'Feb 26'!$F:$F,1,0)),"No","Yes")</f>
        <v>Yes</v>
      </c>
      <c r="AC77" s="128" t="str">
        <f>IF(ISNA(VLOOKUP($D77,'Feb 12'!$F:$F,1,0)),"No","Yes")</f>
        <v>Yes</v>
      </c>
      <c r="AD77" s="128" t="str">
        <f>IF(ISNA(VLOOKUP($D77,'Feb 5'!$F:$F,1,0)),"No","Yes")</f>
        <v>Yes</v>
      </c>
      <c r="AE77" s="128" t="str">
        <f>IF(ISNA(VLOOKUP($D77,'Jan 29'!$F:$F,1,0)),"No","Yes")</f>
        <v>Yes</v>
      </c>
      <c r="AF77" s="128" t="str">
        <f>IF(ISNA(VLOOKUP(D77,'Jan 22'!F:F,1,0)),"No","Yes")</f>
        <v>Yes</v>
      </c>
      <c r="AG77" s="106"/>
      <c r="AH77" s="107"/>
      <c r="AI77" s="107"/>
      <c r="AJ77" s="107"/>
      <c r="AK77" s="107"/>
      <c r="AL77" s="107"/>
      <c r="AM77" s="110"/>
      <c r="AN77" s="106"/>
      <c r="AO77" s="107"/>
      <c r="AP77" s="107"/>
      <c r="AQ77" s="107"/>
      <c r="AR77" s="107"/>
      <c r="AS77" s="107"/>
      <c r="AT77" s="110"/>
      <c r="AU77" s="106"/>
      <c r="AV77" s="107"/>
      <c r="AW77" s="107"/>
      <c r="AX77" s="107"/>
      <c r="AY77" s="107"/>
      <c r="AZ77" s="107"/>
    </row>
    <row r="78" spans="1:52" x14ac:dyDescent="0.25">
      <c r="A78" s="266"/>
      <c r="B78" s="103" t="s">
        <v>1319</v>
      </c>
      <c r="C78" s="113" t="s">
        <v>294</v>
      </c>
      <c r="D78" s="113" t="s">
        <v>293</v>
      </c>
      <c r="E78" s="107" t="s">
        <v>295</v>
      </c>
      <c r="F78" s="107" t="s">
        <v>289</v>
      </c>
      <c r="G78" s="107" t="s">
        <v>1019</v>
      </c>
      <c r="H78" s="128" t="str">
        <f>IF(ISNA(VLOOKUP($D78,'Jul 9'!$F:$F,1,0)),"No","Yes")</f>
        <v>Yes</v>
      </c>
      <c r="I78" s="128" t="str">
        <f>IF(ISNA(VLOOKUP($D78,'Jul 2'!$F:$F,1,0)),"No","Yes")</f>
        <v>Yes</v>
      </c>
      <c r="J78" s="128" t="str">
        <f>IF(ISNA(VLOOKUP($D78,'Jun 25'!$F:$F,1,0)),"No","Yes")</f>
        <v>Yes</v>
      </c>
      <c r="K78" s="128" t="str">
        <f>IF(ISNA(VLOOKUP($D78,'Jun 18'!$F:$F,1,0)),"No","Yes")</f>
        <v>Yes</v>
      </c>
      <c r="L78" s="128" t="str">
        <f>IF(ISNA(VLOOKUP($D78,'Jun 11'!$F:$F,1,0)),"No","Yes")</f>
        <v>Yes</v>
      </c>
      <c r="M78" s="128" t="str">
        <f>IF(ISNA(VLOOKUP($D78,'Jun 4'!$F:$F,1,0)),"No","Yes")</f>
        <v>Yes</v>
      </c>
      <c r="N78" s="128" t="str">
        <f>IF(ISNA(VLOOKUP($D78,'May 28'!$F:$F,1,0)),"No","Yes")</f>
        <v>Yes</v>
      </c>
      <c r="O78" s="128" t="str">
        <f>IF(ISNA(VLOOKUP($D78,'May 21'!$F:$F,1,0)),"No","Yes")</f>
        <v>Yes</v>
      </c>
      <c r="P78" s="128" t="str">
        <f>IF(ISNA(VLOOKUP($D78,'May 14'!$F:$F,1,0)),"No","Yes")</f>
        <v>Yes</v>
      </c>
      <c r="Q78" s="128" t="str">
        <f>IF(ISNA(VLOOKUP($D78,'May 9'!$F:$F,1,0)),"No","Yes")</f>
        <v>No</v>
      </c>
      <c r="R78" s="128" t="str">
        <f>IF(ISNA(VLOOKUP($D78,'May 2'!$F:$F,1,0)),"No","Yes")</f>
        <v>Yes</v>
      </c>
      <c r="S78" s="128" t="str">
        <f>IF(ISNA(VLOOKUP($D78,'Apr 23'!$F:$F,1,0)),"No","Yes")</f>
        <v>Yes</v>
      </c>
      <c r="T78" s="128" t="str">
        <f>IF(ISNA(VLOOKUP($D78,'Apr 16'!$F:$F,1,0)),"No","Yes")</f>
        <v>Yes</v>
      </c>
      <c r="U78" s="128" t="str">
        <f>IF(ISNA(VLOOKUP($D78,'Apr 9'!$F:$F,1,0)),"No","Yes")</f>
        <v>Yes</v>
      </c>
      <c r="V78" s="128" t="str">
        <f>IF(ISNA(VLOOKUP($D78,'Apr 2'!$F:$F,1,0)),"No","Yes")</f>
        <v>Yes</v>
      </c>
      <c r="W78" s="128" t="str">
        <f>IF(ISNA(VLOOKUP($D78,'Mar 26'!$F:$F,1,0)),"No","Yes")</f>
        <v>Yes</v>
      </c>
      <c r="X78" s="128" t="str">
        <f>IF(ISNA(VLOOKUP($D78,'Mar 19'!$F:$F,1,0)),"No","Yes")</f>
        <v>Yes</v>
      </c>
      <c r="Y78" s="128" t="str">
        <f>IF(ISNA(VLOOKUP($D78,'Mar 12'!$F:$F,1,0)),"No","Yes")</f>
        <v>Yes</v>
      </c>
      <c r="Z78" s="128" t="str">
        <f>IF(ISNA(VLOOKUP($D78,'Mar 5'!$F:$F,1,0)),"No","Yes")</f>
        <v>Yes</v>
      </c>
      <c r="AA78" s="128" t="str">
        <f>IF(ISNA(VLOOKUP($D78,'Feb 26'!$F:$F,1,0)),"No","Yes")</f>
        <v>Yes</v>
      </c>
      <c r="AB78" s="128" t="str">
        <f>IF(ISNA(VLOOKUP($D78,'Feb 26'!$F:$F,1,0)),"No","Yes")</f>
        <v>Yes</v>
      </c>
      <c r="AC78" s="128" t="str">
        <f>IF(ISNA(VLOOKUP($D78,'Feb 12'!$F:$F,1,0)),"No","Yes")</f>
        <v>Yes</v>
      </c>
      <c r="AD78" s="128" t="str">
        <f>IF(ISNA(VLOOKUP($D78,'Feb 5'!$F:$F,1,0)),"No","Yes")</f>
        <v>Yes</v>
      </c>
      <c r="AE78" s="128" t="str">
        <f>IF(ISNA(VLOOKUP($D78,'Jan 29'!$F:$F,1,0)),"No","Yes")</f>
        <v>Yes</v>
      </c>
      <c r="AF78" s="128" t="str">
        <f>IF(ISNA(VLOOKUP(D78,'Jan 22'!F:F,1,0)),"No","Yes")</f>
        <v>Yes</v>
      </c>
      <c r="AG78" s="106"/>
      <c r="AH78" s="107"/>
      <c r="AI78" s="107"/>
      <c r="AJ78" s="107"/>
      <c r="AK78" s="107"/>
      <c r="AL78" s="107"/>
      <c r="AM78" s="110"/>
      <c r="AN78" s="106"/>
      <c r="AO78" s="107"/>
      <c r="AP78" s="107"/>
      <c r="AQ78" s="107"/>
      <c r="AR78" s="107"/>
      <c r="AS78" s="107"/>
      <c r="AT78" s="110"/>
      <c r="AU78" s="106"/>
      <c r="AV78" s="107"/>
      <c r="AW78" s="107"/>
      <c r="AX78" s="107"/>
      <c r="AY78" s="107"/>
      <c r="AZ78" s="107"/>
    </row>
    <row r="79" spans="1:52" x14ac:dyDescent="0.25">
      <c r="A79" s="266"/>
      <c r="B79" s="177" t="s">
        <v>1320</v>
      </c>
      <c r="C79" s="113" t="s">
        <v>294</v>
      </c>
      <c r="D79" s="101" t="s">
        <v>357</v>
      </c>
      <c r="E79" s="107" t="s">
        <v>358</v>
      </c>
      <c r="F79" s="107" t="s">
        <v>1019</v>
      </c>
      <c r="G79" s="107" t="s">
        <v>1019</v>
      </c>
      <c r="H79" s="128" t="str">
        <f>IF(ISNA(VLOOKUP($D79,'Jul 9'!$F:$F,1,0)),"No","Yes")</f>
        <v>No</v>
      </c>
      <c r="I79" s="128" t="str">
        <f>IF(ISNA(VLOOKUP($D79,'Jul 2'!$F:$F,1,0)),"No","Yes")</f>
        <v>Yes</v>
      </c>
      <c r="J79" s="128" t="str">
        <f>IF(ISNA(VLOOKUP($D79,'Jun 25'!$F:$F,1,0)),"No","Yes")</f>
        <v>Yes</v>
      </c>
      <c r="K79" s="128" t="str">
        <f>IF(ISNA(VLOOKUP($D79,'Jun 18'!$F:$F,1,0)),"No","Yes")</f>
        <v>No</v>
      </c>
      <c r="L79" s="128" t="str">
        <f>IF(ISNA(VLOOKUP($D79,'Jun 11'!$F:$F,1,0)),"No","Yes")</f>
        <v>No</v>
      </c>
      <c r="M79" s="128" t="str">
        <f>IF(ISNA(VLOOKUP($D79,'Jun 4'!$F:$F,1,0)),"No","Yes")</f>
        <v>Yes</v>
      </c>
      <c r="N79" s="128" t="str">
        <f>IF(ISNA(VLOOKUP($D79,'May 28'!$F:$F,1,0)),"No","Yes")</f>
        <v>Yes</v>
      </c>
      <c r="O79" s="128" t="str">
        <f>IF(ISNA(VLOOKUP($D79,'May 21'!$F:$F,1,0)),"No","Yes")</f>
        <v>No</v>
      </c>
      <c r="P79" s="128" t="str">
        <f>IF(ISNA(VLOOKUP($D79,'May 14'!$F:$F,1,0)),"No","Yes")</f>
        <v>Yes</v>
      </c>
      <c r="Q79" s="128" t="str">
        <f>IF(ISNA(VLOOKUP($D79,'May 9'!$F:$F,1,0)),"No","Yes")</f>
        <v>No</v>
      </c>
      <c r="R79" s="128" t="str">
        <f>IF(ISNA(VLOOKUP($D79,'May 2'!$F:$F,1,0)),"No","Yes")</f>
        <v>Yes</v>
      </c>
      <c r="S79" s="128" t="str">
        <f>IF(ISNA(VLOOKUP($D79,'Apr 23'!$F:$F,1,0)),"No","Yes")</f>
        <v>Yes</v>
      </c>
      <c r="T79" s="128" t="str">
        <f>IF(ISNA(VLOOKUP($D79,'Apr 16'!$F:$F,1,0)),"No","Yes")</f>
        <v>Yes</v>
      </c>
      <c r="U79" s="128" t="str">
        <f>IF(ISNA(VLOOKUP($D79,'Apr 9'!$F:$F,1,0)),"No","Yes")</f>
        <v>Yes</v>
      </c>
      <c r="V79" s="128" t="str">
        <f>IF(ISNA(VLOOKUP($D79,'Apr 2'!$F:$F,1,0)),"No","Yes")</f>
        <v>Yes</v>
      </c>
      <c r="W79" s="128" t="str">
        <f>IF(ISNA(VLOOKUP($D79,'Mar 26'!$F:$F,1,0)),"No","Yes")</f>
        <v>Yes</v>
      </c>
      <c r="X79" s="128" t="str">
        <f>IF(ISNA(VLOOKUP($D79,'Mar 19'!$F:$F,1,0)),"No","Yes")</f>
        <v>Yes</v>
      </c>
      <c r="Y79" s="128" t="str">
        <f>IF(ISNA(VLOOKUP($D79,'Mar 12'!$F:$F,1,0)),"No","Yes")</f>
        <v>No</v>
      </c>
      <c r="Z79" s="128" t="str">
        <f>IF(ISNA(VLOOKUP($D79,'Mar 5'!$F:$F,1,0)),"No","Yes")</f>
        <v>No</v>
      </c>
      <c r="AA79" s="128" t="str">
        <f>IF(ISNA(VLOOKUP($D79,'Feb 26'!$F:$F,1,0)),"No","Yes")</f>
        <v>No</v>
      </c>
      <c r="AB79" s="128" t="str">
        <f>IF(ISNA(VLOOKUP($D79,'Feb 26'!$F:$F,1,0)),"No","Yes")</f>
        <v>No</v>
      </c>
      <c r="AC79" s="128" t="str">
        <f>IF(ISNA(VLOOKUP($D79,'Feb 12'!$F:$F,1,0)),"No","Yes")</f>
        <v>No</v>
      </c>
      <c r="AD79" s="128" t="str">
        <f>IF(ISNA(VLOOKUP($D79,'Feb 5'!$F:$F,1,0)),"No","Yes")</f>
        <v>No</v>
      </c>
      <c r="AE79" s="128" t="str">
        <f>IF(ISNA(VLOOKUP($D79,'Jan 29'!$F:$F,1,0)),"No","Yes")</f>
        <v>No</v>
      </c>
      <c r="AF79" s="128" t="str">
        <f>IF(ISNA(VLOOKUP(D79,'Jan 22'!F:F,1,0)),"No","Yes")</f>
        <v>Yes</v>
      </c>
      <c r="AG79" s="104"/>
      <c r="AH79" s="107"/>
      <c r="AI79" s="107"/>
      <c r="AJ79" s="107"/>
      <c r="AK79" s="107"/>
      <c r="AL79" s="107"/>
      <c r="AM79" s="110"/>
      <c r="AN79" s="104"/>
      <c r="AO79" s="107"/>
      <c r="AP79" s="107"/>
      <c r="AQ79" s="107"/>
      <c r="AR79" s="107"/>
      <c r="AS79" s="107"/>
      <c r="AT79" s="110"/>
      <c r="AU79" s="104"/>
      <c r="AV79" s="107"/>
      <c r="AW79" s="107"/>
      <c r="AX79" s="107"/>
      <c r="AY79" s="107"/>
      <c r="AZ79" s="107"/>
    </row>
    <row r="80" spans="1:52" x14ac:dyDescent="0.25">
      <c r="A80" s="266"/>
      <c r="B80" s="125" t="s">
        <v>1321</v>
      </c>
      <c r="C80" s="113" t="s">
        <v>294</v>
      </c>
      <c r="D80" s="113" t="s">
        <v>412</v>
      </c>
      <c r="E80" s="107"/>
      <c r="F80" s="116"/>
      <c r="G80" s="116"/>
      <c r="H80" s="128" t="str">
        <f>IF(ISNA(VLOOKUP($D80,'Jul 9'!$F:$F,1,0)),"No","Yes")</f>
        <v>No</v>
      </c>
      <c r="I80" s="128" t="str">
        <f>IF(ISNA(VLOOKUP($D80,'Jul 2'!$F:$F,1,0)),"No","Yes")</f>
        <v>No</v>
      </c>
      <c r="J80" s="128" t="str">
        <f>IF(ISNA(VLOOKUP($D80,'Jun 25'!$F:$F,1,0)),"No","Yes")</f>
        <v>No</v>
      </c>
      <c r="K80" s="128" t="str">
        <f>IF(ISNA(VLOOKUP($D80,'Jun 18'!$F:$F,1,0)),"No","Yes")</f>
        <v>No</v>
      </c>
      <c r="L80" s="128" t="str">
        <f>IF(ISNA(VLOOKUP($D80,'Jun 11'!$F:$F,1,0)),"No","Yes")</f>
        <v>No</v>
      </c>
      <c r="M80" s="128" t="str">
        <f>IF(ISNA(VLOOKUP($D80,'Jun 4'!$F:$F,1,0)),"No","Yes")</f>
        <v>No</v>
      </c>
      <c r="N80" s="128" t="str">
        <f>IF(ISNA(VLOOKUP($D80,'May 28'!$F:$F,1,0)),"No","Yes")</f>
        <v>No</v>
      </c>
      <c r="O80" s="128" t="str">
        <f>IF(ISNA(VLOOKUP($D80,'May 21'!$F:$F,1,0)),"No","Yes")</f>
        <v>No</v>
      </c>
      <c r="P80" s="128" t="str">
        <f>IF(ISNA(VLOOKUP($D80,'May 14'!$F:$F,1,0)),"No","Yes")</f>
        <v>No</v>
      </c>
      <c r="Q80" s="128" t="str">
        <f>IF(ISNA(VLOOKUP($D80,'May 9'!$F:$F,1,0)),"No","Yes")</f>
        <v>No</v>
      </c>
      <c r="R80" s="128" t="str">
        <f>IF(ISNA(VLOOKUP($D80,'May 2'!$F:$F,1,0)),"No","Yes")</f>
        <v>No</v>
      </c>
      <c r="S80" s="128" t="str">
        <f>IF(ISNA(VLOOKUP($D80,'Apr 23'!$F:$F,1,0)),"No","Yes")</f>
        <v>No</v>
      </c>
      <c r="T80" s="128" t="str">
        <f>IF(ISNA(VLOOKUP($D80,'Apr 16'!$F:$F,1,0)),"No","Yes")</f>
        <v>No</v>
      </c>
      <c r="U80" s="128" t="str">
        <f>IF(ISNA(VLOOKUP($D80,'Apr 9'!$F:$F,1,0)),"No","Yes")</f>
        <v>No</v>
      </c>
      <c r="V80" s="128" t="str">
        <f>IF(ISNA(VLOOKUP($D80,'Apr 2'!$F:$F,1,0)),"No","Yes")</f>
        <v>No</v>
      </c>
      <c r="W80" s="128" t="str">
        <f>IF(ISNA(VLOOKUP($D80,'Mar 26'!$F:$F,1,0)),"No","Yes")</f>
        <v>No</v>
      </c>
      <c r="X80" s="128" t="str">
        <f>IF(ISNA(VLOOKUP($D80,'Mar 19'!$F:$F,1,0)),"No","Yes")</f>
        <v>No</v>
      </c>
      <c r="Y80" s="128" t="str">
        <f>IF(ISNA(VLOOKUP($D80,'Mar 12'!$F:$F,1,0)),"No","Yes")</f>
        <v>No</v>
      </c>
      <c r="Z80" s="128" t="str">
        <f>IF(ISNA(VLOOKUP($D80,'Mar 5'!$F:$F,1,0)),"No","Yes")</f>
        <v>No</v>
      </c>
      <c r="AA80" s="128" t="str">
        <f>IF(ISNA(VLOOKUP($D80,'Feb 26'!$F:$F,1,0)),"No","Yes")</f>
        <v>No</v>
      </c>
      <c r="AB80" s="128" t="str">
        <f>IF(ISNA(VLOOKUP($D80,'Feb 26'!$F:$F,1,0)),"No","Yes")</f>
        <v>No</v>
      </c>
      <c r="AC80" s="128" t="str">
        <f>IF(ISNA(VLOOKUP($D80,'Feb 12'!$F:$F,1,0)),"No","Yes")</f>
        <v>No</v>
      </c>
      <c r="AD80" s="128" t="str">
        <f>IF(ISNA(VLOOKUP($D80,'Feb 5'!$F:$F,1,0)),"No","Yes")</f>
        <v>No</v>
      </c>
      <c r="AE80" s="128" t="str">
        <f>IF(ISNA(VLOOKUP($D80,'Jan 29'!$F:$F,1,0)),"No","Yes")</f>
        <v>No</v>
      </c>
      <c r="AF80" s="128" t="str">
        <f>IF(ISNA(VLOOKUP(D80,'Jan 22'!F:F,1,0)),"No","Yes")</f>
        <v>No</v>
      </c>
      <c r="AG80" s="104"/>
      <c r="AH80" s="107"/>
      <c r="AI80" s="107"/>
      <c r="AJ80" s="107"/>
      <c r="AK80" s="107"/>
      <c r="AL80" s="107"/>
      <c r="AM80" s="110"/>
      <c r="AN80" s="104"/>
      <c r="AO80" s="107"/>
      <c r="AP80" s="107"/>
      <c r="AQ80" s="107"/>
      <c r="AR80" s="107"/>
      <c r="AS80" s="107"/>
      <c r="AT80" s="110"/>
      <c r="AU80" s="104"/>
      <c r="AV80" s="107"/>
      <c r="AW80" s="107"/>
      <c r="AX80" s="107"/>
      <c r="AY80" s="107"/>
      <c r="AZ80" s="107"/>
    </row>
    <row r="81" spans="1:52" x14ac:dyDescent="0.25">
      <c r="A81" s="266"/>
      <c r="B81" s="101" t="s">
        <v>1322</v>
      </c>
      <c r="C81" s="111" t="s">
        <v>294</v>
      </c>
      <c r="D81" s="114" t="s">
        <v>609</v>
      </c>
      <c r="E81" s="107" t="s">
        <v>610</v>
      </c>
      <c r="F81" s="107" t="s">
        <v>289</v>
      </c>
      <c r="G81" s="107" t="s">
        <v>1019</v>
      </c>
      <c r="H81" s="128" t="str">
        <f>IF(ISNA(VLOOKUP($D81,'Jul 9'!$F:$F,1,0)),"No","Yes")</f>
        <v>Yes</v>
      </c>
      <c r="I81" s="128" t="str">
        <f>IF(ISNA(VLOOKUP($D81,'Jul 2'!$F:$F,1,0)),"No","Yes")</f>
        <v>Yes</v>
      </c>
      <c r="J81" s="128" t="str">
        <f>IF(ISNA(VLOOKUP($D81,'Jun 25'!$F:$F,1,0)),"No","Yes")</f>
        <v>Yes</v>
      </c>
      <c r="K81" s="128" t="str">
        <f>IF(ISNA(VLOOKUP($D81,'Jun 18'!$F:$F,1,0)),"No","Yes")</f>
        <v>Yes</v>
      </c>
      <c r="L81" s="128" t="str">
        <f>IF(ISNA(VLOOKUP($D81,'Jun 11'!$F:$F,1,0)),"No","Yes")</f>
        <v>Yes</v>
      </c>
      <c r="M81" s="128" t="str">
        <f>IF(ISNA(VLOOKUP($D81,'Jun 4'!$F:$F,1,0)),"No","Yes")</f>
        <v>Yes</v>
      </c>
      <c r="N81" s="128" t="str">
        <f>IF(ISNA(VLOOKUP($D81,'May 28'!$F:$F,1,0)),"No","Yes")</f>
        <v>Yes</v>
      </c>
      <c r="O81" s="128" t="str">
        <f>IF(ISNA(VLOOKUP($D81,'May 21'!$F:$F,1,0)),"No","Yes")</f>
        <v>Yes</v>
      </c>
      <c r="P81" s="128" t="str">
        <f>IF(ISNA(VLOOKUP($D81,'May 14'!$F:$F,1,0)),"No","Yes")</f>
        <v>Yes</v>
      </c>
      <c r="Q81" s="128" t="str">
        <f>IF(ISNA(VLOOKUP($D81,'May 9'!$F:$F,1,0)),"No","Yes")</f>
        <v>Yes</v>
      </c>
      <c r="R81" s="128" t="str">
        <f>IF(ISNA(VLOOKUP($D81,'May 2'!$F:$F,1,0)),"No","Yes")</f>
        <v>Yes</v>
      </c>
      <c r="S81" s="128" t="str">
        <f>IF(ISNA(VLOOKUP($D81,'Apr 23'!$F:$F,1,0)),"No","Yes")</f>
        <v>Yes</v>
      </c>
      <c r="T81" s="128" t="str">
        <f>IF(ISNA(VLOOKUP($D81,'Apr 16'!$F:$F,1,0)),"No","Yes")</f>
        <v>Yes</v>
      </c>
      <c r="U81" s="128" t="str">
        <f>IF(ISNA(VLOOKUP($D81,'Apr 9'!$F:$F,1,0)),"No","Yes")</f>
        <v>Yes</v>
      </c>
      <c r="V81" s="128" t="str">
        <f>IF(ISNA(VLOOKUP($D81,'Apr 2'!$F:$F,1,0)),"No","Yes")</f>
        <v>Yes</v>
      </c>
      <c r="W81" s="128" t="str">
        <f>IF(ISNA(VLOOKUP($D81,'Mar 26'!$F:$F,1,0)),"No","Yes")</f>
        <v>Yes</v>
      </c>
      <c r="X81" s="128" t="str">
        <f>IF(ISNA(VLOOKUP($D81,'Mar 19'!$F:$F,1,0)),"No","Yes")</f>
        <v>Yes</v>
      </c>
      <c r="Y81" s="128" t="str">
        <f>IF(ISNA(VLOOKUP($D81,'Mar 12'!$F:$F,1,0)),"No","Yes")</f>
        <v>Yes</v>
      </c>
      <c r="Z81" s="128" t="str">
        <f>IF(ISNA(VLOOKUP($D81,'Mar 5'!$F:$F,1,0)),"No","Yes")</f>
        <v>Yes</v>
      </c>
      <c r="AA81" s="128" t="str">
        <f>IF(ISNA(VLOOKUP($D81,'Feb 26'!$F:$F,1,0)),"No","Yes")</f>
        <v>Yes</v>
      </c>
      <c r="AB81" s="128" t="str">
        <f>IF(ISNA(VLOOKUP($D81,'Feb 26'!$F:$F,1,0)),"No","Yes")</f>
        <v>Yes</v>
      </c>
      <c r="AC81" s="128" t="str">
        <f>IF(ISNA(VLOOKUP($D81,'Feb 12'!$F:$F,1,0)),"No","Yes")</f>
        <v>Yes</v>
      </c>
      <c r="AD81" s="128" t="str">
        <f>IF(ISNA(VLOOKUP($D81,'Feb 5'!$F:$F,1,0)),"No","Yes")</f>
        <v>Yes</v>
      </c>
      <c r="AE81" s="128" t="str">
        <f>IF(ISNA(VLOOKUP($D81,'Jan 29'!$F:$F,1,0)),"No","Yes")</f>
        <v>Yes</v>
      </c>
      <c r="AF81" s="128" t="str">
        <f>IF(ISNA(VLOOKUP(D81,'Jan 22'!F:F,1,0)),"No","Yes")</f>
        <v>Yes</v>
      </c>
      <c r="AG81" s="104"/>
      <c r="AH81" s="107"/>
      <c r="AI81" s="107"/>
      <c r="AJ81" s="107"/>
      <c r="AK81" s="107"/>
      <c r="AL81" s="107"/>
      <c r="AM81" s="110"/>
      <c r="AN81" s="104"/>
      <c r="AO81" s="107"/>
      <c r="AP81" s="107"/>
      <c r="AQ81" s="107"/>
      <c r="AR81" s="107"/>
      <c r="AS81" s="107"/>
      <c r="AT81" s="110"/>
      <c r="AU81" s="104"/>
      <c r="AV81" s="107"/>
      <c r="AW81" s="107"/>
      <c r="AX81" s="107"/>
      <c r="AY81" s="107"/>
      <c r="AZ81" s="107"/>
    </row>
    <row r="82" spans="1:52" x14ac:dyDescent="0.25">
      <c r="A82" s="266"/>
      <c r="B82" s="125" t="s">
        <v>1323</v>
      </c>
      <c r="C82" s="111" t="s">
        <v>294</v>
      </c>
      <c r="D82" s="114" t="s">
        <v>834</v>
      </c>
      <c r="E82" s="107"/>
      <c r="F82" s="116"/>
      <c r="G82" s="116"/>
      <c r="H82" s="128" t="str">
        <f>IF(ISNA(VLOOKUP($D82,'Jul 9'!$F:$F,1,0)),"No","Yes")</f>
        <v>No</v>
      </c>
      <c r="I82" s="128" t="str">
        <f>IF(ISNA(VLOOKUP($D82,'Jul 2'!$F:$F,1,0)),"No","Yes")</f>
        <v>No</v>
      </c>
      <c r="J82" s="128" t="str">
        <f>IF(ISNA(VLOOKUP($D82,'Jun 25'!$F:$F,1,0)),"No","Yes")</f>
        <v>No</v>
      </c>
      <c r="K82" s="128" t="str">
        <f>IF(ISNA(VLOOKUP($D82,'Jun 18'!$F:$F,1,0)),"No","Yes")</f>
        <v>No</v>
      </c>
      <c r="L82" s="128" t="str">
        <f>IF(ISNA(VLOOKUP($D82,'Jun 11'!$F:$F,1,0)),"No","Yes")</f>
        <v>No</v>
      </c>
      <c r="M82" s="128" t="str">
        <f>IF(ISNA(VLOOKUP($D82,'Jun 4'!$F:$F,1,0)),"No","Yes")</f>
        <v>No</v>
      </c>
      <c r="N82" s="128" t="str">
        <f>IF(ISNA(VLOOKUP($D82,'May 28'!$F:$F,1,0)),"No","Yes")</f>
        <v>No</v>
      </c>
      <c r="O82" s="128" t="str">
        <f>IF(ISNA(VLOOKUP($D82,'May 21'!$F:$F,1,0)),"No","Yes")</f>
        <v>No</v>
      </c>
      <c r="P82" s="128" t="str">
        <f>IF(ISNA(VLOOKUP($D82,'May 14'!$F:$F,1,0)),"No","Yes")</f>
        <v>No</v>
      </c>
      <c r="Q82" s="128" t="str">
        <f>IF(ISNA(VLOOKUP($D82,'May 9'!$F:$F,1,0)),"No","Yes")</f>
        <v>No</v>
      </c>
      <c r="R82" s="128" t="str">
        <f>IF(ISNA(VLOOKUP($D82,'May 2'!$F:$F,1,0)),"No","Yes")</f>
        <v>No</v>
      </c>
      <c r="S82" s="128" t="str">
        <f>IF(ISNA(VLOOKUP($D82,'Apr 23'!$F:$F,1,0)),"No","Yes")</f>
        <v>No</v>
      </c>
      <c r="T82" s="128" t="str">
        <f>IF(ISNA(VLOOKUP($D82,'Apr 16'!$F:$F,1,0)),"No","Yes")</f>
        <v>No</v>
      </c>
      <c r="U82" s="128" t="str">
        <f>IF(ISNA(VLOOKUP($D82,'Apr 9'!$F:$F,1,0)),"No","Yes")</f>
        <v>No</v>
      </c>
      <c r="V82" s="128" t="str">
        <f>IF(ISNA(VLOOKUP($D82,'Apr 2'!$F:$F,1,0)),"No","Yes")</f>
        <v>No</v>
      </c>
      <c r="W82" s="128" t="str">
        <f>IF(ISNA(VLOOKUP($D82,'Mar 26'!$F:$F,1,0)),"No","Yes")</f>
        <v>No</v>
      </c>
      <c r="X82" s="128" t="str">
        <f>IF(ISNA(VLOOKUP($D82,'Mar 19'!$F:$F,1,0)),"No","Yes")</f>
        <v>No</v>
      </c>
      <c r="Y82" s="128" t="str">
        <f>IF(ISNA(VLOOKUP($D82,'Mar 12'!$F:$F,1,0)),"No","Yes")</f>
        <v>No</v>
      </c>
      <c r="Z82" s="128" t="str">
        <f>IF(ISNA(VLOOKUP($D82,'Mar 5'!$F:$F,1,0)),"No","Yes")</f>
        <v>No</v>
      </c>
      <c r="AA82" s="128" t="str">
        <f>IF(ISNA(VLOOKUP($D82,'Feb 26'!$F:$F,1,0)),"No","Yes")</f>
        <v>No</v>
      </c>
      <c r="AB82" s="128" t="str">
        <f>IF(ISNA(VLOOKUP($D82,'Feb 26'!$F:$F,1,0)),"No","Yes")</f>
        <v>No</v>
      </c>
      <c r="AC82" s="128" t="str">
        <f>IF(ISNA(VLOOKUP($D82,'Feb 12'!$F:$F,1,0)),"No","Yes")</f>
        <v>No</v>
      </c>
      <c r="AD82" s="128" t="str">
        <f>IF(ISNA(VLOOKUP($D82,'Feb 5'!$F:$F,1,0)),"No","Yes")</f>
        <v>No</v>
      </c>
      <c r="AE82" s="128" t="str">
        <f>IF(ISNA(VLOOKUP($D82,'Jan 29'!$F:$F,1,0)),"No","Yes")</f>
        <v>No</v>
      </c>
      <c r="AF82" s="128" t="str">
        <f>IF(ISNA(VLOOKUP(D82,'Jan 22'!F:F,1,0)),"No","Yes")</f>
        <v>No</v>
      </c>
      <c r="AG82" s="104"/>
      <c r="AH82" s="107"/>
      <c r="AI82" s="107"/>
      <c r="AJ82" s="107"/>
      <c r="AK82" s="107"/>
      <c r="AL82" s="107"/>
      <c r="AM82" s="110"/>
      <c r="AN82" s="104"/>
      <c r="AO82" s="107"/>
      <c r="AP82" s="107"/>
      <c r="AQ82" s="107"/>
      <c r="AR82" s="107"/>
      <c r="AS82" s="107"/>
      <c r="AT82" s="110"/>
      <c r="AU82" s="104"/>
      <c r="AV82" s="107"/>
      <c r="AW82" s="107"/>
      <c r="AX82" s="107"/>
      <c r="AY82" s="107"/>
      <c r="AZ82" s="107"/>
    </row>
    <row r="83" spans="1:52" x14ac:dyDescent="0.25">
      <c r="A83" s="266"/>
      <c r="B83" s="102" t="s">
        <v>1324</v>
      </c>
      <c r="C83" s="113" t="s">
        <v>294</v>
      </c>
      <c r="D83" s="113" t="s">
        <v>369</v>
      </c>
      <c r="E83" s="107" t="s">
        <v>370</v>
      </c>
      <c r="F83" s="107" t="s">
        <v>289</v>
      </c>
      <c r="G83" s="107" t="s">
        <v>1019</v>
      </c>
      <c r="H83" s="128" t="str">
        <f>IF(ISNA(VLOOKUP($D83,'Jul 9'!$F:$F,1,0)),"No","Yes")</f>
        <v>Yes</v>
      </c>
      <c r="I83" s="128" t="str">
        <f>IF(ISNA(VLOOKUP($D83,'Jul 2'!$F:$F,1,0)),"No","Yes")</f>
        <v>Yes</v>
      </c>
      <c r="J83" s="128" t="str">
        <f>IF(ISNA(VLOOKUP($D83,'Jun 25'!$F:$F,1,0)),"No","Yes")</f>
        <v>Yes</v>
      </c>
      <c r="K83" s="128" t="str">
        <f>IF(ISNA(VLOOKUP($D83,'Jun 18'!$F:$F,1,0)),"No","Yes")</f>
        <v>Yes</v>
      </c>
      <c r="L83" s="128" t="str">
        <f>IF(ISNA(VLOOKUP($D83,'Jun 11'!$F:$F,1,0)),"No","Yes")</f>
        <v>Yes</v>
      </c>
      <c r="M83" s="128" t="str">
        <f>IF(ISNA(VLOOKUP($D83,'Jun 4'!$F:$F,1,0)),"No","Yes")</f>
        <v>Yes</v>
      </c>
      <c r="N83" s="128" t="str">
        <f>IF(ISNA(VLOOKUP($D83,'May 28'!$F:$F,1,0)),"No","Yes")</f>
        <v>Yes</v>
      </c>
      <c r="O83" s="128" t="str">
        <f>IF(ISNA(VLOOKUP($D83,'May 21'!$F:$F,1,0)),"No","Yes")</f>
        <v>Yes</v>
      </c>
      <c r="P83" s="128" t="str">
        <f>IF(ISNA(VLOOKUP($D83,'May 14'!$F:$F,1,0)),"No","Yes")</f>
        <v>Yes</v>
      </c>
      <c r="Q83" s="128" t="str">
        <f>IF(ISNA(VLOOKUP($D83,'May 9'!$F:$F,1,0)),"No","Yes")</f>
        <v>Yes</v>
      </c>
      <c r="R83" s="128" t="str">
        <f>IF(ISNA(VLOOKUP($D83,'May 2'!$F:$F,1,0)),"No","Yes")</f>
        <v>Yes</v>
      </c>
      <c r="S83" s="128" t="str">
        <f>IF(ISNA(VLOOKUP($D83,'Apr 23'!$F:$F,1,0)),"No","Yes")</f>
        <v>Yes</v>
      </c>
      <c r="T83" s="128" t="str">
        <f>IF(ISNA(VLOOKUP($D83,'Apr 16'!$F:$F,1,0)),"No","Yes")</f>
        <v>Yes</v>
      </c>
      <c r="U83" s="128" t="str">
        <f>IF(ISNA(VLOOKUP($D83,'Apr 9'!$F:$F,1,0)),"No","Yes")</f>
        <v>Yes</v>
      </c>
      <c r="V83" s="128" t="str">
        <f>IF(ISNA(VLOOKUP($D83,'Apr 2'!$F:$F,1,0)),"No","Yes")</f>
        <v>Yes</v>
      </c>
      <c r="W83" s="128" t="str">
        <f>IF(ISNA(VLOOKUP($D83,'Mar 26'!$F:$F,1,0)),"No","Yes")</f>
        <v>Yes</v>
      </c>
      <c r="X83" s="128" t="str">
        <f>IF(ISNA(VLOOKUP($D83,'Mar 19'!$F:$F,1,0)),"No","Yes")</f>
        <v>Yes</v>
      </c>
      <c r="Y83" s="128" t="str">
        <f>IF(ISNA(VLOOKUP($D83,'Mar 12'!$F:$F,1,0)),"No","Yes")</f>
        <v>Yes</v>
      </c>
      <c r="Z83" s="128" t="str">
        <f>IF(ISNA(VLOOKUP($D83,'Mar 5'!$F:$F,1,0)),"No","Yes")</f>
        <v>Yes</v>
      </c>
      <c r="AA83" s="128" t="str">
        <f>IF(ISNA(VLOOKUP($D83,'Feb 26'!$F:$F,1,0)),"No","Yes")</f>
        <v>Yes</v>
      </c>
      <c r="AB83" s="128" t="str">
        <f>IF(ISNA(VLOOKUP($D83,'Feb 26'!$F:$F,1,0)),"No","Yes")</f>
        <v>Yes</v>
      </c>
      <c r="AC83" s="128" t="str">
        <f>IF(ISNA(VLOOKUP($D83,'Feb 12'!$F:$F,1,0)),"No","Yes")</f>
        <v>Yes</v>
      </c>
      <c r="AD83" s="128" t="str">
        <f>IF(ISNA(VLOOKUP($D83,'Feb 5'!$F:$F,1,0)),"No","Yes")</f>
        <v>Yes</v>
      </c>
      <c r="AE83" s="128" t="str">
        <f>IF(ISNA(VLOOKUP($D83,'Jan 29'!$F:$F,1,0)),"No","Yes")</f>
        <v>Yes</v>
      </c>
      <c r="AF83" s="128" t="str">
        <f>IF(ISNA(VLOOKUP(D83,'Jan 22'!F:F,1,0)),"No","Yes")</f>
        <v>Yes</v>
      </c>
      <c r="AG83" s="105"/>
      <c r="AH83" s="107"/>
      <c r="AI83" s="107"/>
      <c r="AJ83" s="107"/>
      <c r="AK83" s="107"/>
      <c r="AL83" s="107"/>
      <c r="AM83" s="110"/>
      <c r="AN83" s="105"/>
      <c r="AO83" s="107"/>
      <c r="AP83" s="107"/>
      <c r="AQ83" s="107"/>
      <c r="AR83" s="107"/>
      <c r="AS83" s="107"/>
      <c r="AT83" s="110"/>
      <c r="AU83" s="105"/>
      <c r="AV83" s="107"/>
      <c r="AW83" s="107"/>
      <c r="AX83" s="107"/>
      <c r="AY83" s="107"/>
      <c r="AZ83" s="107"/>
    </row>
    <row r="84" spans="1:52" x14ac:dyDescent="0.25">
      <c r="A84" s="266"/>
      <c r="B84" s="125" t="s">
        <v>1325</v>
      </c>
      <c r="C84" s="111" t="s">
        <v>294</v>
      </c>
      <c r="D84" s="114" t="s">
        <v>620</v>
      </c>
      <c r="E84" s="107"/>
      <c r="F84" s="116"/>
      <c r="G84" s="116"/>
      <c r="H84" s="128" t="str">
        <f>IF(ISNA(VLOOKUP($D84,'Jul 9'!$F:$F,1,0)),"No","Yes")</f>
        <v>No</v>
      </c>
      <c r="I84" s="128" t="str">
        <f>IF(ISNA(VLOOKUP($D84,'Jul 2'!$F:$F,1,0)),"No","Yes")</f>
        <v>No</v>
      </c>
      <c r="J84" s="128" t="str">
        <f>IF(ISNA(VLOOKUP($D84,'Jun 25'!$F:$F,1,0)),"No","Yes")</f>
        <v>No</v>
      </c>
      <c r="K84" s="128" t="str">
        <f>IF(ISNA(VLOOKUP($D84,'Jun 18'!$F:$F,1,0)),"No","Yes")</f>
        <v>No</v>
      </c>
      <c r="L84" s="128" t="str">
        <f>IF(ISNA(VLOOKUP($D84,'Jun 11'!$F:$F,1,0)),"No","Yes")</f>
        <v>No</v>
      </c>
      <c r="M84" s="128" t="str">
        <f>IF(ISNA(VLOOKUP($D84,'Jun 4'!$F:$F,1,0)),"No","Yes")</f>
        <v>No</v>
      </c>
      <c r="N84" s="128" t="str">
        <f>IF(ISNA(VLOOKUP($D84,'May 28'!$F:$F,1,0)),"No","Yes")</f>
        <v>No</v>
      </c>
      <c r="O84" s="128" t="str">
        <f>IF(ISNA(VLOOKUP($D84,'May 21'!$F:$F,1,0)),"No","Yes")</f>
        <v>No</v>
      </c>
      <c r="P84" s="128" t="str">
        <f>IF(ISNA(VLOOKUP($D84,'May 14'!$F:$F,1,0)),"No","Yes")</f>
        <v>No</v>
      </c>
      <c r="Q84" s="128" t="str">
        <f>IF(ISNA(VLOOKUP($D84,'May 9'!$F:$F,1,0)),"No","Yes")</f>
        <v>No</v>
      </c>
      <c r="R84" s="128" t="str">
        <f>IF(ISNA(VLOOKUP($D84,'May 2'!$F:$F,1,0)),"No","Yes")</f>
        <v>No</v>
      </c>
      <c r="S84" s="128" t="str">
        <f>IF(ISNA(VLOOKUP($D84,'Apr 23'!$F:$F,1,0)),"No","Yes")</f>
        <v>No</v>
      </c>
      <c r="T84" s="128" t="str">
        <f>IF(ISNA(VLOOKUP($D84,'Apr 16'!$F:$F,1,0)),"No","Yes")</f>
        <v>No</v>
      </c>
      <c r="U84" s="128" t="str">
        <f>IF(ISNA(VLOOKUP($D84,'Apr 9'!$F:$F,1,0)),"No","Yes")</f>
        <v>No</v>
      </c>
      <c r="V84" s="128" t="str">
        <f>IF(ISNA(VLOOKUP($D84,'Apr 2'!$F:$F,1,0)),"No","Yes")</f>
        <v>No</v>
      </c>
      <c r="W84" s="128" t="str">
        <f>IF(ISNA(VLOOKUP($D84,'Mar 26'!$F:$F,1,0)),"No","Yes")</f>
        <v>No</v>
      </c>
      <c r="X84" s="128" t="str">
        <f>IF(ISNA(VLOOKUP($D84,'Mar 19'!$F:$F,1,0)),"No","Yes")</f>
        <v>No</v>
      </c>
      <c r="Y84" s="128" t="str">
        <f>IF(ISNA(VLOOKUP($D84,'Mar 12'!$F:$F,1,0)),"No","Yes")</f>
        <v>No</v>
      </c>
      <c r="Z84" s="128" t="str">
        <f>IF(ISNA(VLOOKUP($D84,'Mar 5'!$F:$F,1,0)),"No","Yes")</f>
        <v>No</v>
      </c>
      <c r="AA84" s="128" t="str">
        <f>IF(ISNA(VLOOKUP($D84,'Feb 26'!$F:$F,1,0)),"No","Yes")</f>
        <v>No</v>
      </c>
      <c r="AB84" s="128" t="str">
        <f>IF(ISNA(VLOOKUP($D84,'Feb 26'!$F:$F,1,0)),"No","Yes")</f>
        <v>No</v>
      </c>
      <c r="AC84" s="128" t="str">
        <f>IF(ISNA(VLOOKUP($D84,'Feb 12'!$F:$F,1,0)),"No","Yes")</f>
        <v>No</v>
      </c>
      <c r="AD84" s="128" t="str">
        <f>IF(ISNA(VLOOKUP($D84,'Feb 5'!$F:$F,1,0)),"No","Yes")</f>
        <v>No</v>
      </c>
      <c r="AE84" s="128" t="str">
        <f>IF(ISNA(VLOOKUP($D84,'Jan 29'!$F:$F,1,0)),"No","Yes")</f>
        <v>No</v>
      </c>
      <c r="AF84" s="128" t="str">
        <f>IF(ISNA(VLOOKUP(D84,'Jan 22'!F:F,1,0)),"No","Yes")</f>
        <v>No</v>
      </c>
      <c r="AG84" s="104"/>
      <c r="AH84" s="107"/>
      <c r="AI84" s="107"/>
      <c r="AJ84" s="107"/>
      <c r="AK84" s="107"/>
      <c r="AL84" s="107"/>
      <c r="AM84" s="110"/>
      <c r="AN84" s="104"/>
      <c r="AO84" s="107"/>
      <c r="AP84" s="107"/>
      <c r="AQ84" s="107"/>
      <c r="AR84" s="107"/>
      <c r="AS84" s="107"/>
      <c r="AT84" s="110"/>
      <c r="AU84" s="104"/>
      <c r="AV84" s="107"/>
      <c r="AW84" s="107"/>
      <c r="AX84" s="107"/>
      <c r="AY84" s="107"/>
      <c r="AZ84" s="107"/>
    </row>
    <row r="85" spans="1:52" x14ac:dyDescent="0.25">
      <c r="A85" s="266"/>
      <c r="B85" s="102" t="s">
        <v>1326</v>
      </c>
      <c r="C85" s="113" t="s">
        <v>287</v>
      </c>
      <c r="D85" s="113" t="s">
        <v>428</v>
      </c>
      <c r="E85" s="107" t="s">
        <v>429</v>
      </c>
      <c r="F85" s="107" t="s">
        <v>289</v>
      </c>
      <c r="G85" s="107" t="s">
        <v>1019</v>
      </c>
      <c r="H85" s="128" t="str">
        <f>IF(ISNA(VLOOKUP($D85,'Jul 9'!$F:$F,1,0)),"No","Yes")</f>
        <v>Yes</v>
      </c>
      <c r="I85" s="128" t="str">
        <f>IF(ISNA(VLOOKUP($D85,'Jul 2'!$F:$F,1,0)),"No","Yes")</f>
        <v>Yes</v>
      </c>
      <c r="J85" s="128" t="str">
        <f>IF(ISNA(VLOOKUP($D85,'Jun 25'!$F:$F,1,0)),"No","Yes")</f>
        <v>Yes</v>
      </c>
      <c r="K85" s="128" t="str">
        <f>IF(ISNA(VLOOKUP($D85,'Jun 18'!$F:$F,1,0)),"No","Yes")</f>
        <v>Yes</v>
      </c>
      <c r="L85" s="128" t="str">
        <f>IF(ISNA(VLOOKUP($D85,'Jun 11'!$F:$F,1,0)),"No","Yes")</f>
        <v>Yes</v>
      </c>
      <c r="M85" s="128" t="str">
        <f>IF(ISNA(VLOOKUP($D85,'Jun 4'!$F:$F,1,0)),"No","Yes")</f>
        <v>Yes</v>
      </c>
      <c r="N85" s="128" t="str">
        <f>IF(ISNA(VLOOKUP($D85,'May 28'!$F:$F,1,0)),"No","Yes")</f>
        <v>Yes</v>
      </c>
      <c r="O85" s="128" t="str">
        <f>IF(ISNA(VLOOKUP($D85,'May 21'!$F:$F,1,0)),"No","Yes")</f>
        <v>Yes</v>
      </c>
      <c r="P85" s="128" t="str">
        <f>IF(ISNA(VLOOKUP($D85,'May 14'!$F:$F,1,0)),"No","Yes")</f>
        <v>Yes</v>
      </c>
      <c r="Q85" s="128" t="str">
        <f>IF(ISNA(VLOOKUP($D85,'May 9'!$F:$F,1,0)),"No","Yes")</f>
        <v>Yes</v>
      </c>
      <c r="R85" s="128" t="str">
        <f>IF(ISNA(VLOOKUP($D85,'May 2'!$F:$F,1,0)),"No","Yes")</f>
        <v>Yes</v>
      </c>
      <c r="S85" s="128" t="str">
        <f>IF(ISNA(VLOOKUP($D85,'Apr 23'!$F:$F,1,0)),"No","Yes")</f>
        <v>Yes</v>
      </c>
      <c r="T85" s="128" t="str">
        <f>IF(ISNA(VLOOKUP($D85,'Apr 16'!$F:$F,1,0)),"No","Yes")</f>
        <v>Yes</v>
      </c>
      <c r="U85" s="128" t="str">
        <f>IF(ISNA(VLOOKUP($D85,'Apr 9'!$F:$F,1,0)),"No","Yes")</f>
        <v>Yes</v>
      </c>
      <c r="V85" s="128" t="str">
        <f>IF(ISNA(VLOOKUP($D85,'Apr 2'!$F:$F,1,0)),"No","Yes")</f>
        <v>Yes</v>
      </c>
      <c r="W85" s="128" t="str">
        <f>IF(ISNA(VLOOKUP($D85,'Mar 26'!$F:$F,1,0)),"No","Yes")</f>
        <v>Yes</v>
      </c>
      <c r="X85" s="128" t="str">
        <f>IF(ISNA(VLOOKUP($D85,'Mar 19'!$F:$F,1,0)),"No","Yes")</f>
        <v>Yes</v>
      </c>
      <c r="Y85" s="128" t="str">
        <f>IF(ISNA(VLOOKUP($D85,'Mar 12'!$F:$F,1,0)),"No","Yes")</f>
        <v>Yes</v>
      </c>
      <c r="Z85" s="128" t="str">
        <f>IF(ISNA(VLOOKUP($D85,'Mar 5'!$F:$F,1,0)),"No","Yes")</f>
        <v>Yes</v>
      </c>
      <c r="AA85" s="128" t="str">
        <f>IF(ISNA(VLOOKUP($D85,'Feb 26'!$F:$F,1,0)),"No","Yes")</f>
        <v>Yes</v>
      </c>
      <c r="AB85" s="128" t="str">
        <f>IF(ISNA(VLOOKUP($D85,'Feb 26'!$F:$F,1,0)),"No","Yes")</f>
        <v>Yes</v>
      </c>
      <c r="AC85" s="128" t="str">
        <f>IF(ISNA(VLOOKUP($D85,'Feb 12'!$F:$F,1,0)),"No","Yes")</f>
        <v>Yes</v>
      </c>
      <c r="AD85" s="128" t="str">
        <f>IF(ISNA(VLOOKUP($D85,'Feb 5'!$F:$F,1,0)),"No","Yes")</f>
        <v>Yes</v>
      </c>
      <c r="AE85" s="128" t="str">
        <f>IF(ISNA(VLOOKUP($D85,'Jan 29'!$F:$F,1,0)),"No","Yes")</f>
        <v>Yes</v>
      </c>
      <c r="AF85" s="128" t="str">
        <f>IF(ISNA(VLOOKUP(D85,'Jan 22'!F:F,1,0)),"No","Yes")</f>
        <v>Yes</v>
      </c>
      <c r="AG85" s="105"/>
      <c r="AH85" s="107"/>
      <c r="AI85" s="107"/>
      <c r="AJ85" s="107"/>
      <c r="AK85" s="107"/>
      <c r="AL85" s="107"/>
      <c r="AM85" s="110"/>
      <c r="AN85" s="105"/>
      <c r="AO85" s="107"/>
      <c r="AP85" s="107"/>
      <c r="AQ85" s="107"/>
      <c r="AR85" s="107"/>
      <c r="AS85" s="107"/>
      <c r="AT85" s="110"/>
      <c r="AU85" s="105"/>
      <c r="AV85" s="107"/>
      <c r="AW85" s="107"/>
      <c r="AX85" s="107"/>
      <c r="AY85" s="107"/>
      <c r="AZ85" s="107"/>
    </row>
    <row r="86" spans="1:52" x14ac:dyDescent="0.25">
      <c r="A86" s="266"/>
      <c r="B86" s="108" t="s">
        <v>1327</v>
      </c>
      <c r="C86" s="111" t="s">
        <v>287</v>
      </c>
      <c r="D86" s="113" t="s">
        <v>578</v>
      </c>
      <c r="E86" s="107"/>
      <c r="F86" s="116"/>
      <c r="G86" s="116"/>
      <c r="H86" s="128" t="str">
        <f>IF(ISNA(VLOOKUP($D86,'Jul 9'!$F:$F,1,0)),"No","Yes")</f>
        <v>No</v>
      </c>
      <c r="I86" s="128" t="str">
        <f>IF(ISNA(VLOOKUP($D86,'Jul 2'!$F:$F,1,0)),"No","Yes")</f>
        <v>No</v>
      </c>
      <c r="J86" s="128" t="str">
        <f>IF(ISNA(VLOOKUP($D86,'Jun 25'!$F:$F,1,0)),"No","Yes")</f>
        <v>No</v>
      </c>
      <c r="K86" s="128" t="str">
        <f>IF(ISNA(VLOOKUP($D86,'Jun 18'!$F:$F,1,0)),"No","Yes")</f>
        <v>No</v>
      </c>
      <c r="L86" s="128" t="str">
        <f>IF(ISNA(VLOOKUP($D86,'Jun 11'!$F:$F,1,0)),"No","Yes")</f>
        <v>No</v>
      </c>
      <c r="M86" s="128" t="str">
        <f>IF(ISNA(VLOOKUP($D86,'Jun 4'!$F:$F,1,0)),"No","Yes")</f>
        <v>No</v>
      </c>
      <c r="N86" s="128" t="str">
        <f>IF(ISNA(VLOOKUP($D86,'May 28'!$F:$F,1,0)),"No","Yes")</f>
        <v>No</v>
      </c>
      <c r="O86" s="128" t="str">
        <f>IF(ISNA(VLOOKUP($D86,'May 21'!$F:$F,1,0)),"No","Yes")</f>
        <v>No</v>
      </c>
      <c r="P86" s="128" t="str">
        <f>IF(ISNA(VLOOKUP($D86,'May 14'!$F:$F,1,0)),"No","Yes")</f>
        <v>No</v>
      </c>
      <c r="Q86" s="128" t="str">
        <f>IF(ISNA(VLOOKUP($D86,'May 9'!$F:$F,1,0)),"No","Yes")</f>
        <v>No</v>
      </c>
      <c r="R86" s="128" t="str">
        <f>IF(ISNA(VLOOKUP($D86,'May 2'!$F:$F,1,0)),"No","Yes")</f>
        <v>No</v>
      </c>
      <c r="S86" s="128" t="str">
        <f>IF(ISNA(VLOOKUP($D86,'Apr 23'!$F:$F,1,0)),"No","Yes")</f>
        <v>No</v>
      </c>
      <c r="T86" s="128" t="str">
        <f>IF(ISNA(VLOOKUP($D86,'Apr 16'!$F:$F,1,0)),"No","Yes")</f>
        <v>No</v>
      </c>
      <c r="U86" s="128" t="str">
        <f>IF(ISNA(VLOOKUP($D86,'Apr 9'!$F:$F,1,0)),"No","Yes")</f>
        <v>No</v>
      </c>
      <c r="V86" s="128" t="str">
        <f>IF(ISNA(VLOOKUP($D86,'Apr 2'!$F:$F,1,0)),"No","Yes")</f>
        <v>No</v>
      </c>
      <c r="W86" s="128" t="str">
        <f>IF(ISNA(VLOOKUP($D86,'Mar 26'!$F:$F,1,0)),"No","Yes")</f>
        <v>No</v>
      </c>
      <c r="X86" s="128" t="str">
        <f>IF(ISNA(VLOOKUP($D86,'Mar 19'!$F:$F,1,0)),"No","Yes")</f>
        <v>No</v>
      </c>
      <c r="Y86" s="128" t="str">
        <f>IF(ISNA(VLOOKUP($D86,'Mar 12'!$F:$F,1,0)),"No","Yes")</f>
        <v>No</v>
      </c>
      <c r="Z86" s="128" t="str">
        <f>IF(ISNA(VLOOKUP($D86,'Mar 5'!$F:$F,1,0)),"No","Yes")</f>
        <v>No</v>
      </c>
      <c r="AA86" s="128" t="str">
        <f>IF(ISNA(VLOOKUP($D86,'Feb 26'!$F:$F,1,0)),"No","Yes")</f>
        <v>No</v>
      </c>
      <c r="AB86" s="128" t="str">
        <f>IF(ISNA(VLOOKUP($D86,'Feb 26'!$F:$F,1,0)),"No","Yes")</f>
        <v>No</v>
      </c>
      <c r="AC86" s="128" t="str">
        <f>IF(ISNA(VLOOKUP($D86,'Feb 12'!$F:$F,1,0)),"No","Yes")</f>
        <v>No</v>
      </c>
      <c r="AD86" s="128" t="str">
        <f>IF(ISNA(VLOOKUP($D86,'Feb 5'!$F:$F,1,0)),"No","Yes")</f>
        <v>No</v>
      </c>
      <c r="AE86" s="128" t="str">
        <f>IF(ISNA(VLOOKUP($D86,'Jan 29'!$F:$F,1,0)),"No","Yes")</f>
        <v>No</v>
      </c>
      <c r="AF86" s="128" t="str">
        <f>IF(ISNA(VLOOKUP(D86,'Jan 22'!F:F,1,0)),"No","Yes")</f>
        <v>No</v>
      </c>
      <c r="AG86" s="106"/>
      <c r="AH86" s="107"/>
      <c r="AI86" s="107"/>
      <c r="AJ86" s="107"/>
      <c r="AK86" s="107"/>
      <c r="AL86" s="107"/>
      <c r="AM86" s="110"/>
      <c r="AN86" s="106"/>
      <c r="AO86" s="107"/>
      <c r="AP86" s="107"/>
      <c r="AQ86" s="107"/>
      <c r="AR86" s="107"/>
      <c r="AS86" s="107"/>
      <c r="AT86" s="110"/>
      <c r="AU86" s="106"/>
      <c r="AV86" s="107"/>
      <c r="AW86" s="107"/>
      <c r="AX86" s="107"/>
      <c r="AY86" s="107"/>
      <c r="AZ86" s="107"/>
    </row>
    <row r="87" spans="1:52" x14ac:dyDescent="0.25">
      <c r="A87" s="266"/>
      <c r="B87" s="101" t="s">
        <v>1328</v>
      </c>
      <c r="C87" s="111" t="s">
        <v>287</v>
      </c>
      <c r="D87" s="101" t="s">
        <v>347</v>
      </c>
      <c r="E87" s="107"/>
      <c r="F87" s="116"/>
      <c r="G87" s="116"/>
      <c r="H87" s="128" t="str">
        <f>IF(ISNA(VLOOKUP($D87,'Jul 9'!$F:$F,1,0)),"No","Yes")</f>
        <v>No</v>
      </c>
      <c r="I87" s="128" t="str">
        <f>IF(ISNA(VLOOKUP($D87,'Jul 2'!$F:$F,1,0)),"No","Yes")</f>
        <v>No</v>
      </c>
      <c r="J87" s="128" t="str">
        <f>IF(ISNA(VLOOKUP($D87,'Jun 25'!$F:$F,1,0)),"No","Yes")</f>
        <v>No</v>
      </c>
      <c r="K87" s="128" t="str">
        <f>IF(ISNA(VLOOKUP($D87,'Jun 18'!$F:$F,1,0)),"No","Yes")</f>
        <v>No</v>
      </c>
      <c r="L87" s="128" t="str">
        <f>IF(ISNA(VLOOKUP($D87,'Jun 11'!$F:$F,1,0)),"No","Yes")</f>
        <v>No</v>
      </c>
      <c r="M87" s="128" t="str">
        <f>IF(ISNA(VLOOKUP($D87,'Jun 4'!$F:$F,1,0)),"No","Yes")</f>
        <v>No</v>
      </c>
      <c r="N87" s="128" t="str">
        <f>IF(ISNA(VLOOKUP($D87,'May 28'!$F:$F,1,0)),"No","Yes")</f>
        <v>No</v>
      </c>
      <c r="O87" s="128" t="str">
        <f>IF(ISNA(VLOOKUP($D87,'May 21'!$F:$F,1,0)),"No","Yes")</f>
        <v>No</v>
      </c>
      <c r="P87" s="128" t="str">
        <f>IF(ISNA(VLOOKUP($D87,'May 14'!$F:$F,1,0)),"No","Yes")</f>
        <v>No</v>
      </c>
      <c r="Q87" s="128" t="str">
        <f>IF(ISNA(VLOOKUP($D87,'May 9'!$F:$F,1,0)),"No","Yes")</f>
        <v>No</v>
      </c>
      <c r="R87" s="128" t="str">
        <f>IF(ISNA(VLOOKUP($D87,'May 2'!$F:$F,1,0)),"No","Yes")</f>
        <v>No</v>
      </c>
      <c r="S87" s="128" t="str">
        <f>IF(ISNA(VLOOKUP($D87,'Apr 23'!$F:$F,1,0)),"No","Yes")</f>
        <v>No</v>
      </c>
      <c r="T87" s="128" t="str">
        <f>IF(ISNA(VLOOKUP($D87,'Apr 16'!$F:$F,1,0)),"No","Yes")</f>
        <v>No</v>
      </c>
      <c r="U87" s="128" t="str">
        <f>IF(ISNA(VLOOKUP($D87,'Apr 9'!$F:$F,1,0)),"No","Yes")</f>
        <v>No</v>
      </c>
      <c r="V87" s="128" t="str">
        <f>IF(ISNA(VLOOKUP($D87,'Apr 2'!$F:$F,1,0)),"No","Yes")</f>
        <v>No</v>
      </c>
      <c r="W87" s="128" t="str">
        <f>IF(ISNA(VLOOKUP($D87,'Mar 26'!$F:$F,1,0)),"No","Yes")</f>
        <v>No</v>
      </c>
      <c r="X87" s="128" t="str">
        <f>IF(ISNA(VLOOKUP($D87,'Mar 19'!$F:$F,1,0)),"No","Yes")</f>
        <v>No</v>
      </c>
      <c r="Y87" s="128" t="str">
        <f>IF(ISNA(VLOOKUP($D87,'Mar 12'!$F:$F,1,0)),"No","Yes")</f>
        <v>No</v>
      </c>
      <c r="Z87" s="128" t="str">
        <f>IF(ISNA(VLOOKUP($D87,'Mar 5'!$F:$F,1,0)),"No","Yes")</f>
        <v>No</v>
      </c>
      <c r="AA87" s="128" t="str">
        <f>IF(ISNA(VLOOKUP($D87,'Feb 26'!$F:$F,1,0)),"No","Yes")</f>
        <v>No</v>
      </c>
      <c r="AB87" s="128" t="str">
        <f>IF(ISNA(VLOOKUP($D87,'Feb 26'!$F:$F,1,0)),"No","Yes")</f>
        <v>No</v>
      </c>
      <c r="AC87" s="128" t="str">
        <f>IF(ISNA(VLOOKUP($D87,'Feb 12'!$F:$F,1,0)),"No","Yes")</f>
        <v>No</v>
      </c>
      <c r="AD87" s="128" t="str">
        <f>IF(ISNA(VLOOKUP($D87,'Feb 5'!$F:$F,1,0)),"No","Yes")</f>
        <v>No</v>
      </c>
      <c r="AE87" s="128" t="str">
        <f>IF(ISNA(VLOOKUP($D87,'Jan 29'!$F:$F,1,0)),"No","Yes")</f>
        <v>No</v>
      </c>
      <c r="AF87" s="128" t="str">
        <f>IF(ISNA(VLOOKUP(D87,'Jan 22'!F:F,1,0)),"No","Yes")</f>
        <v>No</v>
      </c>
      <c r="AG87" s="104"/>
      <c r="AH87" s="107"/>
      <c r="AI87" s="107"/>
      <c r="AJ87" s="107"/>
      <c r="AK87" s="107"/>
      <c r="AL87" s="107"/>
      <c r="AM87" s="110"/>
      <c r="AN87" s="104"/>
      <c r="AO87" s="107"/>
      <c r="AP87" s="107"/>
      <c r="AQ87" s="107"/>
      <c r="AR87" s="107"/>
      <c r="AS87" s="107"/>
      <c r="AT87" s="110"/>
      <c r="AU87" s="104"/>
      <c r="AV87" s="107"/>
      <c r="AW87" s="107"/>
      <c r="AX87" s="107"/>
      <c r="AY87" s="107"/>
      <c r="AZ87" s="107"/>
    </row>
    <row r="88" spans="1:52" x14ac:dyDescent="0.25">
      <c r="A88" s="266"/>
      <c r="B88" s="103" t="s">
        <v>1329</v>
      </c>
      <c r="C88" s="111" t="s">
        <v>287</v>
      </c>
      <c r="D88" s="113" t="s">
        <v>329</v>
      </c>
      <c r="E88" s="107"/>
      <c r="F88" s="116"/>
      <c r="G88" s="116"/>
      <c r="H88" s="128" t="str">
        <f>IF(ISNA(VLOOKUP($D88,'Jul 9'!$F:$F,1,0)),"No","Yes")</f>
        <v>No</v>
      </c>
      <c r="I88" s="128" t="str">
        <f>IF(ISNA(VLOOKUP($D88,'Jul 2'!$F:$F,1,0)),"No","Yes")</f>
        <v>No</v>
      </c>
      <c r="J88" s="128" t="str">
        <f>IF(ISNA(VLOOKUP($D88,'Jun 25'!$F:$F,1,0)),"No","Yes")</f>
        <v>No</v>
      </c>
      <c r="K88" s="128" t="str">
        <f>IF(ISNA(VLOOKUP($D88,'Jun 18'!$F:$F,1,0)),"No","Yes")</f>
        <v>No</v>
      </c>
      <c r="L88" s="128" t="str">
        <f>IF(ISNA(VLOOKUP($D88,'Jun 11'!$F:$F,1,0)),"No","Yes")</f>
        <v>No</v>
      </c>
      <c r="M88" s="128" t="str">
        <f>IF(ISNA(VLOOKUP($D88,'Jun 4'!$F:$F,1,0)),"No","Yes")</f>
        <v>No</v>
      </c>
      <c r="N88" s="128" t="str">
        <f>IF(ISNA(VLOOKUP($D88,'May 28'!$F:$F,1,0)),"No","Yes")</f>
        <v>No</v>
      </c>
      <c r="O88" s="128" t="str">
        <f>IF(ISNA(VLOOKUP($D88,'May 21'!$F:$F,1,0)),"No","Yes")</f>
        <v>No</v>
      </c>
      <c r="P88" s="128" t="str">
        <f>IF(ISNA(VLOOKUP($D88,'May 14'!$F:$F,1,0)),"No","Yes")</f>
        <v>No</v>
      </c>
      <c r="Q88" s="128" t="str">
        <f>IF(ISNA(VLOOKUP($D88,'May 9'!$F:$F,1,0)),"No","Yes")</f>
        <v>No</v>
      </c>
      <c r="R88" s="128" t="str">
        <f>IF(ISNA(VLOOKUP($D88,'May 2'!$F:$F,1,0)),"No","Yes")</f>
        <v>No</v>
      </c>
      <c r="S88" s="128" t="str">
        <f>IF(ISNA(VLOOKUP($D88,'Apr 23'!$F:$F,1,0)),"No","Yes")</f>
        <v>No</v>
      </c>
      <c r="T88" s="128" t="str">
        <f>IF(ISNA(VLOOKUP($D88,'Apr 16'!$F:$F,1,0)),"No","Yes")</f>
        <v>No</v>
      </c>
      <c r="U88" s="128" t="str">
        <f>IF(ISNA(VLOOKUP($D88,'Apr 9'!$F:$F,1,0)),"No","Yes")</f>
        <v>No</v>
      </c>
      <c r="V88" s="128" t="str">
        <f>IF(ISNA(VLOOKUP($D88,'Apr 2'!$F:$F,1,0)),"No","Yes")</f>
        <v>No</v>
      </c>
      <c r="W88" s="128" t="str">
        <f>IF(ISNA(VLOOKUP($D88,'Mar 26'!$F:$F,1,0)),"No","Yes")</f>
        <v>No</v>
      </c>
      <c r="X88" s="128" t="str">
        <f>IF(ISNA(VLOOKUP($D88,'Mar 19'!$F:$F,1,0)),"No","Yes")</f>
        <v>No</v>
      </c>
      <c r="Y88" s="128" t="str">
        <f>IF(ISNA(VLOOKUP($D88,'Mar 12'!$F:$F,1,0)),"No","Yes")</f>
        <v>No</v>
      </c>
      <c r="Z88" s="128" t="str">
        <f>IF(ISNA(VLOOKUP($D88,'Mar 5'!$F:$F,1,0)),"No","Yes")</f>
        <v>No</v>
      </c>
      <c r="AA88" s="128" t="str">
        <f>IF(ISNA(VLOOKUP($D88,'Feb 26'!$F:$F,1,0)),"No","Yes")</f>
        <v>No</v>
      </c>
      <c r="AB88" s="128" t="str">
        <f>IF(ISNA(VLOOKUP($D88,'Feb 26'!$F:$F,1,0)),"No","Yes")</f>
        <v>No</v>
      </c>
      <c r="AC88" s="128" t="str">
        <f>IF(ISNA(VLOOKUP($D88,'Feb 12'!$F:$F,1,0)),"No","Yes")</f>
        <v>No</v>
      </c>
      <c r="AD88" s="128" t="str">
        <f>IF(ISNA(VLOOKUP($D88,'Feb 5'!$F:$F,1,0)),"No","Yes")</f>
        <v>No</v>
      </c>
      <c r="AE88" s="128" t="str">
        <f>IF(ISNA(VLOOKUP($D88,'Jan 29'!$F:$F,1,0)),"No","Yes")</f>
        <v>No</v>
      </c>
      <c r="AF88" s="128" t="str">
        <f>IF(ISNA(VLOOKUP(D88,'Jan 22'!F:F,1,0)),"No","Yes")</f>
        <v>No</v>
      </c>
      <c r="AG88" s="106"/>
      <c r="AH88" s="107"/>
      <c r="AI88" s="107"/>
      <c r="AJ88" s="107"/>
      <c r="AK88" s="107"/>
      <c r="AL88" s="107"/>
      <c r="AM88" s="110"/>
      <c r="AN88" s="106"/>
      <c r="AO88" s="107"/>
      <c r="AP88" s="107"/>
      <c r="AQ88" s="107"/>
      <c r="AR88" s="107"/>
      <c r="AS88" s="107"/>
      <c r="AT88" s="110"/>
      <c r="AU88" s="106"/>
      <c r="AV88" s="107"/>
      <c r="AW88" s="107"/>
      <c r="AX88" s="107"/>
      <c r="AY88" s="107"/>
      <c r="AZ88" s="107"/>
    </row>
    <row r="89" spans="1:52" x14ac:dyDescent="0.25">
      <c r="A89" s="266"/>
      <c r="B89" s="103" t="s">
        <v>1330</v>
      </c>
      <c r="C89" s="111" t="s">
        <v>287</v>
      </c>
      <c r="D89" s="113" t="s">
        <v>286</v>
      </c>
      <c r="E89" s="107"/>
      <c r="F89" s="116"/>
      <c r="G89" s="116"/>
      <c r="H89" s="128" t="str">
        <f>IF(ISNA(VLOOKUP($D89,'Jul 9'!$F:$F,1,0)),"No","Yes")</f>
        <v>No</v>
      </c>
      <c r="I89" s="128" t="str">
        <f>IF(ISNA(VLOOKUP($D89,'Jul 2'!$F:$F,1,0)),"No","Yes")</f>
        <v>No</v>
      </c>
      <c r="J89" s="128" t="str">
        <f>IF(ISNA(VLOOKUP($D89,'Jun 25'!$F:$F,1,0)),"No","Yes")</f>
        <v>No</v>
      </c>
      <c r="K89" s="128" t="str">
        <f>IF(ISNA(VLOOKUP($D89,'Jun 18'!$F:$F,1,0)),"No","Yes")</f>
        <v>No</v>
      </c>
      <c r="L89" s="128" t="str">
        <f>IF(ISNA(VLOOKUP($D89,'Jun 11'!$F:$F,1,0)),"No","Yes")</f>
        <v>No</v>
      </c>
      <c r="M89" s="128" t="str">
        <f>IF(ISNA(VLOOKUP($D89,'Jun 4'!$F:$F,1,0)),"No","Yes")</f>
        <v>No</v>
      </c>
      <c r="N89" s="128" t="str">
        <f>IF(ISNA(VLOOKUP($D89,'May 28'!$F:$F,1,0)),"No","Yes")</f>
        <v>No</v>
      </c>
      <c r="O89" s="128" t="str">
        <f>IF(ISNA(VLOOKUP($D89,'May 21'!$F:$F,1,0)),"No","Yes")</f>
        <v>No</v>
      </c>
      <c r="P89" s="128" t="str">
        <f>IF(ISNA(VLOOKUP($D89,'May 14'!$F:$F,1,0)),"No","Yes")</f>
        <v>No</v>
      </c>
      <c r="Q89" s="128" t="str">
        <f>IF(ISNA(VLOOKUP($D89,'May 9'!$F:$F,1,0)),"No","Yes")</f>
        <v>No</v>
      </c>
      <c r="R89" s="128" t="str">
        <f>IF(ISNA(VLOOKUP($D89,'May 2'!$F:$F,1,0)),"No","Yes")</f>
        <v>No</v>
      </c>
      <c r="S89" s="128" t="str">
        <f>IF(ISNA(VLOOKUP($D89,'Apr 23'!$F:$F,1,0)),"No","Yes")</f>
        <v>No</v>
      </c>
      <c r="T89" s="128" t="str">
        <f>IF(ISNA(VLOOKUP($D89,'Apr 16'!$F:$F,1,0)),"No","Yes")</f>
        <v>No</v>
      </c>
      <c r="U89" s="128" t="str">
        <f>IF(ISNA(VLOOKUP($D89,'Apr 9'!$F:$F,1,0)),"No","Yes")</f>
        <v>No</v>
      </c>
      <c r="V89" s="128" t="str">
        <f>IF(ISNA(VLOOKUP($D89,'Apr 2'!$F:$F,1,0)),"No","Yes")</f>
        <v>No</v>
      </c>
      <c r="W89" s="128" t="str">
        <f>IF(ISNA(VLOOKUP($D89,'Mar 26'!$F:$F,1,0)),"No","Yes")</f>
        <v>No</v>
      </c>
      <c r="X89" s="128" t="str">
        <f>IF(ISNA(VLOOKUP($D89,'Mar 19'!$F:$F,1,0)),"No","Yes")</f>
        <v>No</v>
      </c>
      <c r="Y89" s="128" t="str">
        <f>IF(ISNA(VLOOKUP($D89,'Mar 12'!$F:$F,1,0)),"No","Yes")</f>
        <v>No</v>
      </c>
      <c r="Z89" s="128" t="str">
        <f>IF(ISNA(VLOOKUP($D89,'Mar 5'!$F:$F,1,0)),"No","Yes")</f>
        <v>No</v>
      </c>
      <c r="AA89" s="128" t="str">
        <f>IF(ISNA(VLOOKUP($D89,'Feb 26'!$F:$F,1,0)),"No","Yes")</f>
        <v>No</v>
      </c>
      <c r="AB89" s="128" t="str">
        <f>IF(ISNA(VLOOKUP($D89,'Feb 26'!$F:$F,1,0)),"No","Yes")</f>
        <v>No</v>
      </c>
      <c r="AC89" s="128" t="str">
        <f>IF(ISNA(VLOOKUP($D89,'Feb 12'!$F:$F,1,0)),"No","Yes")</f>
        <v>No</v>
      </c>
      <c r="AD89" s="128" t="str">
        <f>IF(ISNA(VLOOKUP($D89,'Feb 5'!$F:$F,1,0)),"No","Yes")</f>
        <v>No</v>
      </c>
      <c r="AE89" s="128" t="str">
        <f>IF(ISNA(VLOOKUP($D89,'Jan 29'!$F:$F,1,0)),"No","Yes")</f>
        <v>No</v>
      </c>
      <c r="AF89" s="128" t="str">
        <f>IF(ISNA(VLOOKUP(D89,'Jan 22'!F:F,1,0)),"No","Yes")</f>
        <v>No</v>
      </c>
      <c r="AG89" s="106"/>
      <c r="AH89" s="107"/>
      <c r="AI89" s="107"/>
      <c r="AJ89" s="107"/>
      <c r="AK89" s="107"/>
      <c r="AL89" s="107"/>
      <c r="AM89" s="110"/>
      <c r="AN89" s="106"/>
      <c r="AO89" s="107"/>
      <c r="AP89" s="107"/>
      <c r="AQ89" s="107"/>
      <c r="AR89" s="107"/>
      <c r="AS89" s="107"/>
      <c r="AT89" s="110"/>
      <c r="AU89" s="106"/>
      <c r="AV89" s="107"/>
      <c r="AW89" s="107"/>
      <c r="AX89" s="107"/>
      <c r="AY89" s="107"/>
      <c r="AZ89" s="107"/>
    </row>
    <row r="90" spans="1:52" x14ac:dyDescent="0.25">
      <c r="A90" s="266"/>
      <c r="B90" s="108" t="s">
        <v>1331</v>
      </c>
      <c r="C90" s="111" t="s">
        <v>287</v>
      </c>
      <c r="D90" s="113" t="s">
        <v>308</v>
      </c>
      <c r="E90" s="107"/>
      <c r="F90" s="116"/>
      <c r="G90" s="116"/>
      <c r="H90" s="128" t="str">
        <f>IF(ISNA(VLOOKUP($D90,'Jul 9'!$F:$F,1,0)),"No","Yes")</f>
        <v>No</v>
      </c>
      <c r="I90" s="128" t="str">
        <f>IF(ISNA(VLOOKUP($D90,'Jul 2'!$F:$F,1,0)),"No","Yes")</f>
        <v>No</v>
      </c>
      <c r="J90" s="128" t="str">
        <f>IF(ISNA(VLOOKUP($D90,'Jun 25'!$F:$F,1,0)),"No","Yes")</f>
        <v>No</v>
      </c>
      <c r="K90" s="128" t="str">
        <f>IF(ISNA(VLOOKUP($D90,'Jun 18'!$F:$F,1,0)),"No","Yes")</f>
        <v>No</v>
      </c>
      <c r="L90" s="128" t="str">
        <f>IF(ISNA(VLOOKUP($D90,'Jun 11'!$F:$F,1,0)),"No","Yes")</f>
        <v>No</v>
      </c>
      <c r="M90" s="128" t="str">
        <f>IF(ISNA(VLOOKUP($D90,'Jun 4'!$F:$F,1,0)),"No","Yes")</f>
        <v>No</v>
      </c>
      <c r="N90" s="128" t="str">
        <f>IF(ISNA(VLOOKUP($D90,'May 28'!$F:$F,1,0)),"No","Yes")</f>
        <v>No</v>
      </c>
      <c r="O90" s="128" t="str">
        <f>IF(ISNA(VLOOKUP($D90,'May 21'!$F:$F,1,0)),"No","Yes")</f>
        <v>No</v>
      </c>
      <c r="P90" s="128" t="str">
        <f>IF(ISNA(VLOOKUP($D90,'May 14'!$F:$F,1,0)),"No","Yes")</f>
        <v>No</v>
      </c>
      <c r="Q90" s="128" t="str">
        <f>IF(ISNA(VLOOKUP($D90,'May 9'!$F:$F,1,0)),"No","Yes")</f>
        <v>No</v>
      </c>
      <c r="R90" s="128" t="str">
        <f>IF(ISNA(VLOOKUP($D90,'May 2'!$F:$F,1,0)),"No","Yes")</f>
        <v>No</v>
      </c>
      <c r="S90" s="128" t="str">
        <f>IF(ISNA(VLOOKUP($D90,'Apr 23'!$F:$F,1,0)),"No","Yes")</f>
        <v>No</v>
      </c>
      <c r="T90" s="128" t="str">
        <f>IF(ISNA(VLOOKUP($D90,'Apr 16'!$F:$F,1,0)),"No","Yes")</f>
        <v>No</v>
      </c>
      <c r="U90" s="128" t="str">
        <f>IF(ISNA(VLOOKUP($D90,'Apr 9'!$F:$F,1,0)),"No","Yes")</f>
        <v>No</v>
      </c>
      <c r="V90" s="128" t="str">
        <f>IF(ISNA(VLOOKUP($D90,'Apr 2'!$F:$F,1,0)),"No","Yes")</f>
        <v>No</v>
      </c>
      <c r="W90" s="128" t="str">
        <f>IF(ISNA(VLOOKUP($D90,'Mar 26'!$F:$F,1,0)),"No","Yes")</f>
        <v>No</v>
      </c>
      <c r="X90" s="128" t="str">
        <f>IF(ISNA(VLOOKUP($D90,'Mar 19'!$F:$F,1,0)),"No","Yes")</f>
        <v>No</v>
      </c>
      <c r="Y90" s="128" t="str">
        <f>IF(ISNA(VLOOKUP($D90,'Mar 12'!$F:$F,1,0)),"No","Yes")</f>
        <v>No</v>
      </c>
      <c r="Z90" s="128" t="str">
        <f>IF(ISNA(VLOOKUP($D90,'Mar 5'!$F:$F,1,0)),"No","Yes")</f>
        <v>No</v>
      </c>
      <c r="AA90" s="128" t="str">
        <f>IF(ISNA(VLOOKUP($D90,'Feb 26'!$F:$F,1,0)),"No","Yes")</f>
        <v>No</v>
      </c>
      <c r="AB90" s="128" t="str">
        <f>IF(ISNA(VLOOKUP($D90,'Feb 26'!$F:$F,1,0)),"No","Yes")</f>
        <v>No</v>
      </c>
      <c r="AC90" s="128" t="str">
        <f>IF(ISNA(VLOOKUP($D90,'Feb 12'!$F:$F,1,0)),"No","Yes")</f>
        <v>No</v>
      </c>
      <c r="AD90" s="128" t="str">
        <f>IF(ISNA(VLOOKUP($D90,'Feb 5'!$F:$F,1,0)),"No","Yes")</f>
        <v>No</v>
      </c>
      <c r="AE90" s="128" t="str">
        <f>IF(ISNA(VLOOKUP($D90,'Jan 29'!$F:$F,1,0)),"No","Yes")</f>
        <v>No</v>
      </c>
      <c r="AF90" s="128" t="str">
        <f>IF(ISNA(VLOOKUP(D90,'Jan 22'!F:F,1,0)),"No","Yes")</f>
        <v>No</v>
      </c>
      <c r="AG90" s="106"/>
      <c r="AH90" s="107"/>
      <c r="AI90" s="107"/>
      <c r="AJ90" s="107"/>
      <c r="AK90" s="107"/>
      <c r="AL90" s="107"/>
      <c r="AM90" s="110"/>
      <c r="AN90" s="106"/>
      <c r="AO90" s="107"/>
      <c r="AP90" s="107"/>
      <c r="AQ90" s="107"/>
      <c r="AR90" s="107"/>
      <c r="AS90" s="107"/>
      <c r="AT90" s="110"/>
      <c r="AU90" s="106"/>
      <c r="AV90" s="107"/>
      <c r="AW90" s="107"/>
      <c r="AX90" s="107"/>
      <c r="AY90" s="107"/>
      <c r="AZ90" s="107"/>
    </row>
    <row r="91" spans="1:52" x14ac:dyDescent="0.25">
      <c r="A91" s="266"/>
      <c r="B91" s="103" t="s">
        <v>1332</v>
      </c>
      <c r="C91" s="111" t="s">
        <v>287</v>
      </c>
      <c r="D91" s="113" t="s">
        <v>319</v>
      </c>
      <c r="E91" s="107" t="s">
        <v>320</v>
      </c>
      <c r="F91" s="107" t="s">
        <v>289</v>
      </c>
      <c r="G91" s="107" t="s">
        <v>1019</v>
      </c>
      <c r="H91" s="128" t="str">
        <f>IF(ISNA(VLOOKUP($D91,'Jul 9'!$F:$F,1,0)),"No","Yes")</f>
        <v>Yes</v>
      </c>
      <c r="I91" s="128" t="str">
        <f>IF(ISNA(VLOOKUP($D91,'Jul 2'!$F:$F,1,0)),"No","Yes")</f>
        <v>Yes</v>
      </c>
      <c r="J91" s="128" t="str">
        <f>IF(ISNA(VLOOKUP($D91,'Jun 25'!$F:$F,1,0)),"No","Yes")</f>
        <v>Yes</v>
      </c>
      <c r="K91" s="128" t="str">
        <f>IF(ISNA(VLOOKUP($D91,'Jun 18'!$F:$F,1,0)),"No","Yes")</f>
        <v>Yes</v>
      </c>
      <c r="L91" s="128" t="str">
        <f>IF(ISNA(VLOOKUP($D91,'Jun 11'!$F:$F,1,0)),"No","Yes")</f>
        <v>Yes</v>
      </c>
      <c r="M91" s="128" t="str">
        <f>IF(ISNA(VLOOKUP($D91,'Jun 4'!$F:$F,1,0)),"No","Yes")</f>
        <v>Yes</v>
      </c>
      <c r="N91" s="128" t="str">
        <f>IF(ISNA(VLOOKUP($D91,'May 28'!$F:$F,1,0)),"No","Yes")</f>
        <v>Yes</v>
      </c>
      <c r="O91" s="128" t="str">
        <f>IF(ISNA(VLOOKUP($D91,'May 21'!$F:$F,1,0)),"No","Yes")</f>
        <v>Yes</v>
      </c>
      <c r="P91" s="128" t="str">
        <f>IF(ISNA(VLOOKUP($D91,'May 14'!$F:$F,1,0)),"No","Yes")</f>
        <v>Yes</v>
      </c>
      <c r="Q91" s="128" t="str">
        <f>IF(ISNA(VLOOKUP($D91,'May 9'!$F:$F,1,0)),"No","Yes")</f>
        <v>Yes</v>
      </c>
      <c r="R91" s="128" t="str">
        <f>IF(ISNA(VLOOKUP($D91,'May 2'!$F:$F,1,0)),"No","Yes")</f>
        <v>Yes</v>
      </c>
      <c r="S91" s="128" t="str">
        <f>IF(ISNA(VLOOKUP($D91,'Apr 23'!$F:$F,1,0)),"No","Yes")</f>
        <v>Yes</v>
      </c>
      <c r="T91" s="128" t="str">
        <f>IF(ISNA(VLOOKUP($D91,'Apr 16'!$F:$F,1,0)),"No","Yes")</f>
        <v>Yes</v>
      </c>
      <c r="U91" s="128" t="str">
        <f>IF(ISNA(VLOOKUP($D91,'Apr 9'!$F:$F,1,0)),"No","Yes")</f>
        <v>Yes</v>
      </c>
      <c r="V91" s="128" t="str">
        <f>IF(ISNA(VLOOKUP($D91,'Apr 2'!$F:$F,1,0)),"No","Yes")</f>
        <v>Yes</v>
      </c>
      <c r="W91" s="128" t="str">
        <f>IF(ISNA(VLOOKUP($D91,'Mar 26'!$F:$F,1,0)),"No","Yes")</f>
        <v>Yes</v>
      </c>
      <c r="X91" s="128" t="str">
        <f>IF(ISNA(VLOOKUP($D91,'Mar 19'!$F:$F,1,0)),"No","Yes")</f>
        <v>Yes</v>
      </c>
      <c r="Y91" s="128" t="str">
        <f>IF(ISNA(VLOOKUP($D91,'Mar 12'!$F:$F,1,0)),"No","Yes")</f>
        <v>Yes</v>
      </c>
      <c r="Z91" s="128" t="str">
        <f>IF(ISNA(VLOOKUP($D91,'Mar 5'!$F:$F,1,0)),"No","Yes")</f>
        <v>Yes</v>
      </c>
      <c r="AA91" s="128" t="str">
        <f>IF(ISNA(VLOOKUP($D91,'Feb 26'!$F:$F,1,0)),"No","Yes")</f>
        <v>Yes</v>
      </c>
      <c r="AB91" s="128" t="str">
        <f>IF(ISNA(VLOOKUP($D91,'Feb 26'!$F:$F,1,0)),"No","Yes")</f>
        <v>Yes</v>
      </c>
      <c r="AC91" s="128" t="str">
        <f>IF(ISNA(VLOOKUP($D91,'Feb 12'!$F:$F,1,0)),"No","Yes")</f>
        <v>Yes</v>
      </c>
      <c r="AD91" s="128" t="str">
        <f>IF(ISNA(VLOOKUP($D91,'Feb 5'!$F:$F,1,0)),"No","Yes")</f>
        <v>Yes</v>
      </c>
      <c r="AE91" s="128" t="str">
        <f>IF(ISNA(VLOOKUP($D91,'Jan 29'!$F:$F,1,0)),"No","Yes")</f>
        <v>Yes</v>
      </c>
      <c r="AF91" s="128" t="str">
        <f>IF(ISNA(VLOOKUP(D91,'Jan 22'!F:F,1,0)),"No","Yes")</f>
        <v>Yes</v>
      </c>
      <c r="AG91" s="106"/>
      <c r="AH91" s="107"/>
      <c r="AI91" s="107"/>
      <c r="AJ91" s="107"/>
      <c r="AK91" s="107"/>
      <c r="AL91" s="107"/>
      <c r="AM91" s="110"/>
      <c r="AN91" s="106"/>
      <c r="AO91" s="107"/>
      <c r="AP91" s="107"/>
      <c r="AQ91" s="107"/>
      <c r="AR91" s="107"/>
      <c r="AS91" s="107"/>
      <c r="AT91" s="110"/>
      <c r="AU91" s="106"/>
      <c r="AV91" s="107"/>
      <c r="AW91" s="107"/>
      <c r="AX91" s="107"/>
      <c r="AY91" s="107"/>
      <c r="AZ91" s="107"/>
    </row>
    <row r="92" spans="1:52" x14ac:dyDescent="0.25">
      <c r="A92" s="266"/>
      <c r="B92" s="103" t="s">
        <v>1333</v>
      </c>
      <c r="C92" s="111" t="s">
        <v>287</v>
      </c>
      <c r="D92" s="101" t="s">
        <v>384</v>
      </c>
      <c r="E92" s="107"/>
      <c r="F92" s="116"/>
      <c r="G92" s="116"/>
      <c r="H92" s="128" t="str">
        <f>IF(ISNA(VLOOKUP($D92,'Jul 9'!$F:$F,1,0)),"No","Yes")</f>
        <v>No</v>
      </c>
      <c r="I92" s="128" t="str">
        <f>IF(ISNA(VLOOKUP($D92,'Jul 2'!$F:$F,1,0)),"No","Yes")</f>
        <v>No</v>
      </c>
      <c r="J92" s="128" t="str">
        <f>IF(ISNA(VLOOKUP($D92,'Jun 25'!$F:$F,1,0)),"No","Yes")</f>
        <v>No</v>
      </c>
      <c r="K92" s="128" t="str">
        <f>IF(ISNA(VLOOKUP($D92,'Jun 18'!$F:$F,1,0)),"No","Yes")</f>
        <v>No</v>
      </c>
      <c r="L92" s="128" t="str">
        <f>IF(ISNA(VLOOKUP($D92,'Jun 11'!$F:$F,1,0)),"No","Yes")</f>
        <v>No</v>
      </c>
      <c r="M92" s="128" t="str">
        <f>IF(ISNA(VLOOKUP($D92,'Jun 4'!$F:$F,1,0)),"No","Yes")</f>
        <v>No</v>
      </c>
      <c r="N92" s="128" t="str">
        <f>IF(ISNA(VLOOKUP($D92,'May 28'!$F:$F,1,0)),"No","Yes")</f>
        <v>No</v>
      </c>
      <c r="O92" s="128" t="str">
        <f>IF(ISNA(VLOOKUP($D92,'May 21'!$F:$F,1,0)),"No","Yes")</f>
        <v>No</v>
      </c>
      <c r="P92" s="128" t="str">
        <f>IF(ISNA(VLOOKUP($D92,'May 14'!$F:$F,1,0)),"No","Yes")</f>
        <v>No</v>
      </c>
      <c r="Q92" s="128" t="str">
        <f>IF(ISNA(VLOOKUP($D92,'May 9'!$F:$F,1,0)),"No","Yes")</f>
        <v>No</v>
      </c>
      <c r="R92" s="128" t="str">
        <f>IF(ISNA(VLOOKUP($D92,'May 2'!$F:$F,1,0)),"No","Yes")</f>
        <v>No</v>
      </c>
      <c r="S92" s="128" t="str">
        <f>IF(ISNA(VLOOKUP($D92,'Apr 23'!$F:$F,1,0)),"No","Yes")</f>
        <v>No</v>
      </c>
      <c r="T92" s="128" t="str">
        <f>IF(ISNA(VLOOKUP($D92,'Apr 16'!$F:$F,1,0)),"No","Yes")</f>
        <v>No</v>
      </c>
      <c r="U92" s="128" t="str">
        <f>IF(ISNA(VLOOKUP($D92,'Apr 9'!$F:$F,1,0)),"No","Yes")</f>
        <v>No</v>
      </c>
      <c r="V92" s="128" t="str">
        <f>IF(ISNA(VLOOKUP($D92,'Apr 2'!$F:$F,1,0)),"No","Yes")</f>
        <v>No</v>
      </c>
      <c r="W92" s="128" t="str">
        <f>IF(ISNA(VLOOKUP($D92,'Mar 26'!$F:$F,1,0)),"No","Yes")</f>
        <v>No</v>
      </c>
      <c r="X92" s="128" t="str">
        <f>IF(ISNA(VLOOKUP($D92,'Mar 19'!$F:$F,1,0)),"No","Yes")</f>
        <v>No</v>
      </c>
      <c r="Y92" s="128" t="str">
        <f>IF(ISNA(VLOOKUP($D92,'Mar 12'!$F:$F,1,0)),"No","Yes")</f>
        <v>No</v>
      </c>
      <c r="Z92" s="128" t="str">
        <f>IF(ISNA(VLOOKUP($D92,'Mar 5'!$F:$F,1,0)),"No","Yes")</f>
        <v>No</v>
      </c>
      <c r="AA92" s="128" t="str">
        <f>IF(ISNA(VLOOKUP($D92,'Feb 26'!$F:$F,1,0)),"No","Yes")</f>
        <v>No</v>
      </c>
      <c r="AB92" s="128" t="str">
        <f>IF(ISNA(VLOOKUP($D92,'Feb 26'!$F:$F,1,0)),"No","Yes")</f>
        <v>No</v>
      </c>
      <c r="AC92" s="128" t="str">
        <f>IF(ISNA(VLOOKUP($D92,'Feb 12'!$F:$F,1,0)),"No","Yes")</f>
        <v>No</v>
      </c>
      <c r="AD92" s="128" t="str">
        <f>IF(ISNA(VLOOKUP($D92,'Feb 5'!$F:$F,1,0)),"No","Yes")</f>
        <v>No</v>
      </c>
      <c r="AE92" s="128" t="str">
        <f>IF(ISNA(VLOOKUP($D92,'Jan 29'!$F:$F,1,0)),"No","Yes")</f>
        <v>No</v>
      </c>
      <c r="AF92" s="128" t="str">
        <f>IF(ISNA(VLOOKUP(D92,'Jan 22'!F:F,1,0)),"No","Yes")</f>
        <v>No</v>
      </c>
      <c r="AG92" s="106"/>
      <c r="AH92" s="107"/>
      <c r="AI92" s="107"/>
      <c r="AJ92" s="107"/>
      <c r="AK92" s="107"/>
      <c r="AL92" s="107"/>
      <c r="AM92" s="110"/>
      <c r="AN92" s="106"/>
      <c r="AO92" s="107"/>
      <c r="AP92" s="107"/>
      <c r="AQ92" s="107"/>
      <c r="AR92" s="107"/>
      <c r="AS92" s="107"/>
      <c r="AT92" s="110"/>
      <c r="AU92" s="106"/>
      <c r="AV92" s="107"/>
      <c r="AW92" s="107"/>
      <c r="AX92" s="107"/>
      <c r="AY92" s="107"/>
      <c r="AZ92" s="107"/>
    </row>
    <row r="93" spans="1:52" x14ac:dyDescent="0.25">
      <c r="A93" s="266"/>
      <c r="B93" s="101" t="s">
        <v>1334</v>
      </c>
      <c r="C93" s="111" t="s">
        <v>287</v>
      </c>
      <c r="D93" s="101" t="s">
        <v>352</v>
      </c>
      <c r="E93" s="107"/>
      <c r="F93" s="116"/>
      <c r="G93" s="116"/>
      <c r="H93" s="128" t="str">
        <f>IF(ISNA(VLOOKUP($D93,'Jul 9'!$F:$F,1,0)),"No","Yes")</f>
        <v>No</v>
      </c>
      <c r="I93" s="128" t="str">
        <f>IF(ISNA(VLOOKUP($D93,'Jul 2'!$F:$F,1,0)),"No","Yes")</f>
        <v>No</v>
      </c>
      <c r="J93" s="128" t="str">
        <f>IF(ISNA(VLOOKUP($D93,'Jun 25'!$F:$F,1,0)),"No","Yes")</f>
        <v>No</v>
      </c>
      <c r="K93" s="128" t="str">
        <f>IF(ISNA(VLOOKUP($D93,'Jun 18'!$F:$F,1,0)),"No","Yes")</f>
        <v>No</v>
      </c>
      <c r="L93" s="128" t="str">
        <f>IF(ISNA(VLOOKUP($D93,'Jun 11'!$F:$F,1,0)),"No","Yes")</f>
        <v>No</v>
      </c>
      <c r="M93" s="128" t="str">
        <f>IF(ISNA(VLOOKUP($D93,'Jun 4'!$F:$F,1,0)),"No","Yes")</f>
        <v>No</v>
      </c>
      <c r="N93" s="128" t="str">
        <f>IF(ISNA(VLOOKUP($D93,'May 28'!$F:$F,1,0)),"No","Yes")</f>
        <v>No</v>
      </c>
      <c r="O93" s="128" t="str">
        <f>IF(ISNA(VLOOKUP($D93,'May 21'!$F:$F,1,0)),"No","Yes")</f>
        <v>No</v>
      </c>
      <c r="P93" s="128" t="str">
        <f>IF(ISNA(VLOOKUP($D93,'May 14'!$F:$F,1,0)),"No","Yes")</f>
        <v>No</v>
      </c>
      <c r="Q93" s="128" t="str">
        <f>IF(ISNA(VLOOKUP($D93,'May 9'!$F:$F,1,0)),"No","Yes")</f>
        <v>No</v>
      </c>
      <c r="R93" s="128" t="str">
        <f>IF(ISNA(VLOOKUP($D93,'May 2'!$F:$F,1,0)),"No","Yes")</f>
        <v>No</v>
      </c>
      <c r="S93" s="128" t="str">
        <f>IF(ISNA(VLOOKUP($D93,'Apr 23'!$F:$F,1,0)),"No","Yes")</f>
        <v>No</v>
      </c>
      <c r="T93" s="128" t="str">
        <f>IF(ISNA(VLOOKUP($D93,'Apr 16'!$F:$F,1,0)),"No","Yes")</f>
        <v>No</v>
      </c>
      <c r="U93" s="128" t="str">
        <f>IF(ISNA(VLOOKUP($D93,'Apr 9'!$F:$F,1,0)),"No","Yes")</f>
        <v>No</v>
      </c>
      <c r="V93" s="128" t="str">
        <f>IF(ISNA(VLOOKUP($D93,'Apr 2'!$F:$F,1,0)),"No","Yes")</f>
        <v>No</v>
      </c>
      <c r="W93" s="128" t="str">
        <f>IF(ISNA(VLOOKUP($D93,'Mar 26'!$F:$F,1,0)),"No","Yes")</f>
        <v>No</v>
      </c>
      <c r="X93" s="128" t="str">
        <f>IF(ISNA(VLOOKUP($D93,'Mar 19'!$F:$F,1,0)),"No","Yes")</f>
        <v>No</v>
      </c>
      <c r="Y93" s="128" t="str">
        <f>IF(ISNA(VLOOKUP($D93,'Mar 12'!$F:$F,1,0)),"No","Yes")</f>
        <v>No</v>
      </c>
      <c r="Z93" s="128" t="str">
        <f>IF(ISNA(VLOOKUP($D93,'Mar 5'!$F:$F,1,0)),"No","Yes")</f>
        <v>No</v>
      </c>
      <c r="AA93" s="128" t="str">
        <f>IF(ISNA(VLOOKUP($D93,'Feb 26'!$F:$F,1,0)),"No","Yes")</f>
        <v>No</v>
      </c>
      <c r="AB93" s="128" t="str">
        <f>IF(ISNA(VLOOKUP($D93,'Feb 26'!$F:$F,1,0)),"No","Yes")</f>
        <v>No</v>
      </c>
      <c r="AC93" s="128" t="str">
        <f>IF(ISNA(VLOOKUP($D93,'Feb 12'!$F:$F,1,0)),"No","Yes")</f>
        <v>No</v>
      </c>
      <c r="AD93" s="128" t="str">
        <f>IF(ISNA(VLOOKUP($D93,'Feb 5'!$F:$F,1,0)),"No","Yes")</f>
        <v>No</v>
      </c>
      <c r="AE93" s="128" t="str">
        <f>IF(ISNA(VLOOKUP($D93,'Jan 29'!$F:$F,1,0)),"No","Yes")</f>
        <v>No</v>
      </c>
      <c r="AF93" s="128" t="str">
        <f>IF(ISNA(VLOOKUP(D93,'Jan 22'!F:F,1,0)),"No","Yes")</f>
        <v>No</v>
      </c>
      <c r="AG93" s="104"/>
      <c r="AH93" s="107"/>
      <c r="AI93" s="107"/>
      <c r="AJ93" s="107"/>
      <c r="AK93" s="107"/>
      <c r="AL93" s="107"/>
      <c r="AM93" s="110"/>
      <c r="AN93" s="104"/>
      <c r="AO93" s="107"/>
      <c r="AP93" s="107"/>
      <c r="AQ93" s="107"/>
      <c r="AR93" s="107"/>
      <c r="AS93" s="107"/>
      <c r="AT93" s="110"/>
      <c r="AU93" s="104"/>
      <c r="AV93" s="107"/>
      <c r="AW93" s="107"/>
      <c r="AX93" s="107"/>
      <c r="AY93" s="107"/>
      <c r="AZ93" s="107"/>
    </row>
    <row r="94" spans="1:52" x14ac:dyDescent="0.25">
      <c r="A94" s="266"/>
      <c r="B94" s="101" t="s">
        <v>1335</v>
      </c>
      <c r="C94" s="111" t="s">
        <v>287</v>
      </c>
      <c r="D94" s="101" t="s">
        <v>336</v>
      </c>
      <c r="E94" s="124" t="s">
        <v>337</v>
      </c>
      <c r="F94" s="124" t="s">
        <v>289</v>
      </c>
      <c r="G94" s="124" t="s">
        <v>666</v>
      </c>
      <c r="H94" s="128" t="str">
        <f>IF(ISNA(VLOOKUP($D94,'Jul 9'!$F:$F,1,0)),"No","Yes")</f>
        <v>Yes</v>
      </c>
      <c r="I94" s="128" t="str">
        <f>IF(ISNA(VLOOKUP($D94,'Jul 2'!$F:$F,1,0)),"No","Yes")</f>
        <v>Yes</v>
      </c>
      <c r="J94" s="128" t="str">
        <f>IF(ISNA(VLOOKUP($D94,'Jun 25'!$F:$F,1,0)),"No","Yes")</f>
        <v>Yes</v>
      </c>
      <c r="K94" s="128" t="str">
        <f>IF(ISNA(VLOOKUP($D94,'Jun 18'!$F:$F,1,0)),"No","Yes")</f>
        <v>Yes</v>
      </c>
      <c r="L94" s="128" t="str">
        <f>IF(ISNA(VLOOKUP($D94,'Jun 11'!$F:$F,1,0)),"No","Yes")</f>
        <v>Yes</v>
      </c>
      <c r="M94" s="128" t="str">
        <f>IF(ISNA(VLOOKUP($D94,'Jun 4'!$F:$F,1,0)),"No","Yes")</f>
        <v>Yes</v>
      </c>
      <c r="N94" s="128" t="str">
        <f>IF(ISNA(VLOOKUP($D94,'May 28'!$F:$F,1,0)),"No","Yes")</f>
        <v>Yes</v>
      </c>
      <c r="O94" s="128" t="str">
        <f>IF(ISNA(VLOOKUP($D94,'May 21'!$F:$F,1,0)),"No","Yes")</f>
        <v>Yes</v>
      </c>
      <c r="P94" s="128" t="str">
        <f>IF(ISNA(VLOOKUP($D94,'May 14'!$F:$F,1,0)),"No","Yes")</f>
        <v>Yes</v>
      </c>
      <c r="Q94" s="128" t="str">
        <f>IF(ISNA(VLOOKUP($D94,'May 9'!$F:$F,1,0)),"No","Yes")</f>
        <v>Yes</v>
      </c>
      <c r="R94" s="128" t="str">
        <f>IF(ISNA(VLOOKUP($D94,'May 2'!$F:$F,1,0)),"No","Yes")</f>
        <v>Yes</v>
      </c>
      <c r="S94" s="128" t="str">
        <f>IF(ISNA(VLOOKUP($D94,'Apr 23'!$F:$F,1,0)),"No","Yes")</f>
        <v>Yes</v>
      </c>
      <c r="T94" s="128" t="str">
        <f>IF(ISNA(VLOOKUP($D94,'Apr 16'!$F:$F,1,0)),"No","Yes")</f>
        <v>Yes</v>
      </c>
      <c r="U94" s="128" t="str">
        <f>IF(ISNA(VLOOKUP($D94,'Apr 9'!$F:$F,1,0)),"No","Yes")</f>
        <v>Yes</v>
      </c>
      <c r="V94" s="128" t="str">
        <f>IF(ISNA(VLOOKUP($D94,'Apr 2'!$F:$F,1,0)),"No","Yes")</f>
        <v>Yes</v>
      </c>
      <c r="W94" s="128" t="str">
        <f>IF(ISNA(VLOOKUP($D94,'Mar 26'!$F:$F,1,0)),"No","Yes")</f>
        <v>Yes</v>
      </c>
      <c r="X94" s="128" t="str">
        <f>IF(ISNA(VLOOKUP($D94,'Mar 19'!$F:$F,1,0)),"No","Yes")</f>
        <v>Yes</v>
      </c>
      <c r="Y94" s="128" t="str">
        <f>IF(ISNA(VLOOKUP($D94,'Mar 12'!$F:$F,1,0)),"No","Yes")</f>
        <v>Yes</v>
      </c>
      <c r="Z94" s="128" t="str">
        <f>IF(ISNA(VLOOKUP($D94,'Mar 5'!$F:$F,1,0)),"No","Yes")</f>
        <v>Yes</v>
      </c>
      <c r="AA94" s="128" t="str">
        <f>IF(ISNA(VLOOKUP($D94,'Feb 26'!$F:$F,1,0)),"No","Yes")</f>
        <v>Yes</v>
      </c>
      <c r="AB94" s="128" t="str">
        <f>IF(ISNA(VLOOKUP($D94,'Feb 26'!$F:$F,1,0)),"No","Yes")</f>
        <v>Yes</v>
      </c>
      <c r="AC94" s="128" t="str">
        <f>IF(ISNA(VLOOKUP($D94,'Feb 12'!$F:$F,1,0)),"No","Yes")</f>
        <v>Yes</v>
      </c>
      <c r="AD94" s="128" t="str">
        <f>IF(ISNA(VLOOKUP($D94,'Feb 5'!$F:$F,1,0)),"No","Yes")</f>
        <v>Yes</v>
      </c>
      <c r="AE94" s="128" t="str">
        <f>IF(ISNA(VLOOKUP($D94,'Jan 29'!$F:$F,1,0)),"No","Yes")</f>
        <v>Yes</v>
      </c>
      <c r="AF94" s="128" t="str">
        <f>IF(ISNA(VLOOKUP(D94,'Jan 22'!F:F,1,0)),"No","Yes")</f>
        <v>Yes</v>
      </c>
      <c r="AG94" s="104"/>
      <c r="AH94" s="107"/>
      <c r="AI94" s="107"/>
      <c r="AJ94" s="107"/>
      <c r="AK94" s="107"/>
      <c r="AL94" s="107"/>
      <c r="AM94" s="110"/>
      <c r="AN94" s="104"/>
      <c r="AO94" s="107"/>
      <c r="AP94" s="107"/>
      <c r="AQ94" s="107"/>
      <c r="AR94" s="107"/>
      <c r="AS94" s="107"/>
      <c r="AT94" s="110"/>
      <c r="AU94" s="104"/>
      <c r="AV94" s="107"/>
      <c r="AW94" s="107"/>
      <c r="AX94" s="107"/>
      <c r="AY94" s="107"/>
      <c r="AZ94" s="107"/>
    </row>
    <row r="95" spans="1:52" x14ac:dyDescent="0.25">
      <c r="A95" s="266"/>
      <c r="B95" s="101" t="s">
        <v>1336</v>
      </c>
      <c r="C95" s="111" t="s">
        <v>287</v>
      </c>
      <c r="D95" s="101" t="s">
        <v>404</v>
      </c>
      <c r="E95" s="107" t="s">
        <v>405</v>
      </c>
      <c r="F95" s="107" t="s">
        <v>289</v>
      </c>
      <c r="G95" s="107" t="s">
        <v>1019</v>
      </c>
      <c r="H95" s="128" t="str">
        <f>IF(ISNA(VLOOKUP($D95,'Jul 9'!$F:$F,1,0)),"No","Yes")</f>
        <v>Yes</v>
      </c>
      <c r="I95" s="128" t="str">
        <f>IF(ISNA(VLOOKUP($D95,'Jul 2'!$F:$F,1,0)),"No","Yes")</f>
        <v>Yes</v>
      </c>
      <c r="J95" s="128" t="str">
        <f>IF(ISNA(VLOOKUP($D95,'Jun 25'!$F:$F,1,0)),"No","Yes")</f>
        <v>Yes</v>
      </c>
      <c r="K95" s="128" t="str">
        <f>IF(ISNA(VLOOKUP($D95,'Jun 18'!$F:$F,1,0)),"No","Yes")</f>
        <v>Yes</v>
      </c>
      <c r="L95" s="128" t="str">
        <f>IF(ISNA(VLOOKUP($D95,'Jun 11'!$F:$F,1,0)),"No","Yes")</f>
        <v>Yes</v>
      </c>
      <c r="M95" s="128" t="str">
        <f>IF(ISNA(VLOOKUP($D95,'Jun 4'!$F:$F,1,0)),"No","Yes")</f>
        <v>Yes</v>
      </c>
      <c r="N95" s="128" t="str">
        <f>IF(ISNA(VLOOKUP($D95,'May 28'!$F:$F,1,0)),"No","Yes")</f>
        <v>Yes</v>
      </c>
      <c r="O95" s="128" t="str">
        <f>IF(ISNA(VLOOKUP($D95,'May 21'!$F:$F,1,0)),"No","Yes")</f>
        <v>Yes</v>
      </c>
      <c r="P95" s="128" t="str">
        <f>IF(ISNA(VLOOKUP($D95,'May 14'!$F:$F,1,0)),"No","Yes")</f>
        <v>Yes</v>
      </c>
      <c r="Q95" s="128" t="str">
        <f>IF(ISNA(VLOOKUP($D95,'May 9'!$F:$F,1,0)),"No","Yes")</f>
        <v>Yes</v>
      </c>
      <c r="R95" s="128" t="str">
        <f>IF(ISNA(VLOOKUP($D95,'May 2'!$F:$F,1,0)),"No","Yes")</f>
        <v>Yes</v>
      </c>
      <c r="S95" s="128" t="str">
        <f>IF(ISNA(VLOOKUP($D95,'Apr 23'!$F:$F,1,0)),"No","Yes")</f>
        <v>Yes</v>
      </c>
      <c r="T95" s="128" t="str">
        <f>IF(ISNA(VLOOKUP($D95,'Apr 16'!$F:$F,1,0)),"No","Yes")</f>
        <v>Yes</v>
      </c>
      <c r="U95" s="128" t="str">
        <f>IF(ISNA(VLOOKUP($D95,'Apr 9'!$F:$F,1,0)),"No","Yes")</f>
        <v>Yes</v>
      </c>
      <c r="V95" s="128" t="str">
        <f>IF(ISNA(VLOOKUP($D95,'Apr 2'!$F:$F,1,0)),"No","Yes")</f>
        <v>Yes</v>
      </c>
      <c r="W95" s="128" t="str">
        <f>IF(ISNA(VLOOKUP($D95,'Mar 26'!$F:$F,1,0)),"No","Yes")</f>
        <v>Yes</v>
      </c>
      <c r="X95" s="128" t="str">
        <f>IF(ISNA(VLOOKUP($D95,'Mar 19'!$F:$F,1,0)),"No","Yes")</f>
        <v>Yes</v>
      </c>
      <c r="Y95" s="128" t="str">
        <f>IF(ISNA(VLOOKUP($D95,'Mar 12'!$F:$F,1,0)),"No","Yes")</f>
        <v>Yes</v>
      </c>
      <c r="Z95" s="128" t="str">
        <f>IF(ISNA(VLOOKUP($D95,'Mar 5'!$F:$F,1,0)),"No","Yes")</f>
        <v>Yes</v>
      </c>
      <c r="AA95" s="128" t="str">
        <f>IF(ISNA(VLOOKUP($D95,'Feb 26'!$F:$F,1,0)),"No","Yes")</f>
        <v>Yes</v>
      </c>
      <c r="AB95" s="128" t="str">
        <f>IF(ISNA(VLOOKUP($D95,'Feb 26'!$F:$F,1,0)),"No","Yes")</f>
        <v>Yes</v>
      </c>
      <c r="AC95" s="128" t="str">
        <f>IF(ISNA(VLOOKUP($D95,'Feb 12'!$F:$F,1,0)),"No","Yes")</f>
        <v>Yes</v>
      </c>
      <c r="AD95" s="128" t="str">
        <f>IF(ISNA(VLOOKUP($D95,'Feb 5'!$F:$F,1,0)),"No","Yes")</f>
        <v>Yes</v>
      </c>
      <c r="AE95" s="128" t="str">
        <f>IF(ISNA(VLOOKUP($D95,'Jan 29'!$F:$F,1,0)),"No","Yes")</f>
        <v>Yes</v>
      </c>
      <c r="AF95" s="128" t="str">
        <f>IF(ISNA(VLOOKUP(D95,'Jan 22'!F:F,1,0)),"No","Yes")</f>
        <v>Yes</v>
      </c>
      <c r="AG95" s="104"/>
      <c r="AH95" s="107"/>
      <c r="AI95" s="107"/>
      <c r="AJ95" s="107"/>
      <c r="AK95" s="107"/>
      <c r="AL95" s="107"/>
      <c r="AM95" s="110"/>
      <c r="AN95" s="104"/>
      <c r="AO95" s="107"/>
      <c r="AP95" s="107"/>
      <c r="AQ95" s="107"/>
      <c r="AR95" s="107"/>
      <c r="AS95" s="107"/>
      <c r="AT95" s="110"/>
      <c r="AU95" s="104"/>
      <c r="AV95" s="107"/>
      <c r="AW95" s="107"/>
      <c r="AX95" s="107"/>
      <c r="AY95" s="107"/>
      <c r="AZ95" s="107"/>
    </row>
    <row r="96" spans="1:52" s="158" customFormat="1" x14ac:dyDescent="0.25">
      <c r="A96" s="266"/>
      <c r="B96" s="153" t="s">
        <v>1337</v>
      </c>
      <c r="C96" s="154" t="s">
        <v>287</v>
      </c>
      <c r="D96" s="153" t="s">
        <v>388</v>
      </c>
      <c r="E96" s="155" t="s">
        <v>389</v>
      </c>
      <c r="F96" s="155" t="s">
        <v>289</v>
      </c>
      <c r="G96" s="155" t="s">
        <v>666</v>
      </c>
      <c r="H96" s="128" t="str">
        <f>IF(ISNA(VLOOKUP($D96,'Jul 9'!$F:$F,1,0)),"No","Yes")</f>
        <v>No</v>
      </c>
      <c r="I96" s="128" t="str">
        <f>IF(ISNA(VLOOKUP($D96,'Jul 2'!$F:$F,1,0)),"No","Yes")</f>
        <v>No</v>
      </c>
      <c r="J96" s="128" t="str">
        <f>IF(ISNA(VLOOKUP($D96,'Jun 25'!$F:$F,1,0)),"No","Yes")</f>
        <v>No</v>
      </c>
      <c r="K96" s="128" t="str">
        <f>IF(ISNA(VLOOKUP($D96,'Jun 18'!$F:$F,1,0)),"No","Yes")</f>
        <v>No</v>
      </c>
      <c r="L96" s="128" t="str">
        <f>IF(ISNA(VLOOKUP($D96,'Jun 11'!$F:$F,1,0)),"No","Yes")</f>
        <v>No</v>
      </c>
      <c r="M96" s="128" t="str">
        <f>IF(ISNA(VLOOKUP($D96,'Jun 4'!$F:$F,1,0)),"No","Yes")</f>
        <v>No</v>
      </c>
      <c r="N96" s="128" t="str">
        <f>IF(ISNA(VLOOKUP($D96,'May 28'!$F:$F,1,0)),"No","Yes")</f>
        <v>No</v>
      </c>
      <c r="O96" s="128" t="str">
        <f>IF(ISNA(VLOOKUP($D96,'May 21'!$F:$F,1,0)),"No","Yes")</f>
        <v>No</v>
      </c>
      <c r="P96" s="128" t="str">
        <f>IF(ISNA(VLOOKUP($D96,'May 14'!$F:$F,1,0)),"No","Yes")</f>
        <v>No</v>
      </c>
      <c r="Q96" s="128" t="str">
        <f>IF(ISNA(VLOOKUP($D96,'May 9'!$F:$F,1,0)),"No","Yes")</f>
        <v>No</v>
      </c>
      <c r="R96" s="128" t="str">
        <f>IF(ISNA(VLOOKUP($D96,'May 2'!$F:$F,1,0)),"No","Yes")</f>
        <v>No</v>
      </c>
      <c r="S96" s="128" t="str">
        <f>IF(ISNA(VLOOKUP($D96,'Apr 23'!$F:$F,1,0)),"No","Yes")</f>
        <v>No</v>
      </c>
      <c r="T96" s="128" t="str">
        <f>IF(ISNA(VLOOKUP($D96,'Apr 16'!$F:$F,1,0)),"No","Yes")</f>
        <v>No</v>
      </c>
      <c r="U96" s="128" t="str">
        <f>IF(ISNA(VLOOKUP($D96,'Apr 9'!$F:$F,1,0)),"No","Yes")</f>
        <v>No</v>
      </c>
      <c r="V96" s="128" t="str">
        <f>IF(ISNA(VLOOKUP($D96,'Apr 2'!$F:$F,1,0)),"No","Yes")</f>
        <v>No</v>
      </c>
      <c r="W96" s="128" t="str">
        <f>IF(ISNA(VLOOKUP($D96,'Mar 26'!$F:$F,1,0)),"No","Yes")</f>
        <v>No</v>
      </c>
      <c r="X96" s="128" t="str">
        <f>IF(ISNA(VLOOKUP($D96,'Mar 19'!$F:$F,1,0)),"No","Yes")</f>
        <v>No</v>
      </c>
      <c r="Y96" s="128" t="str">
        <f>IF(ISNA(VLOOKUP($D96,'Mar 12'!$F:$F,1,0)),"No","Yes")</f>
        <v>No</v>
      </c>
      <c r="Z96" s="128" t="str">
        <f>IF(ISNA(VLOOKUP($D96,'Mar 5'!$F:$F,1,0)),"No","Yes")</f>
        <v>No</v>
      </c>
      <c r="AA96" s="128" t="str">
        <f>IF(ISNA(VLOOKUP($D96,'Feb 26'!$F:$F,1,0)),"No","Yes")</f>
        <v>Yes</v>
      </c>
      <c r="AB96" s="128" t="str">
        <f>IF(ISNA(VLOOKUP($D96,'Feb 26'!$F:$F,1,0)),"No","Yes")</f>
        <v>Yes</v>
      </c>
      <c r="AC96" s="128" t="str">
        <f>IF(ISNA(VLOOKUP($D96,'Feb 12'!$F:$F,1,0)),"No","Yes")</f>
        <v>Yes</v>
      </c>
      <c r="AD96" s="128" t="str">
        <f>IF(ISNA(VLOOKUP($D96,'Feb 5'!$F:$F,1,0)),"No","Yes")</f>
        <v>Yes</v>
      </c>
      <c r="AE96" s="128" t="str">
        <f>IF(ISNA(VLOOKUP($D96,'Jan 29'!$F:$F,1,0)),"No","Yes")</f>
        <v>Yes</v>
      </c>
      <c r="AF96" s="128" t="str">
        <f>IF(ISNA(VLOOKUP(D96,'Jan 22'!F:F,1,0)),"No","Yes")</f>
        <v>Yes</v>
      </c>
      <c r="AG96" s="156"/>
      <c r="AH96" s="155"/>
      <c r="AI96" s="155"/>
      <c r="AJ96" s="155"/>
      <c r="AK96" s="155"/>
      <c r="AL96" s="155"/>
      <c r="AM96" s="157"/>
      <c r="AN96" s="156"/>
      <c r="AO96" s="155"/>
      <c r="AP96" s="155"/>
      <c r="AQ96" s="155"/>
      <c r="AR96" s="155"/>
      <c r="AS96" s="155"/>
      <c r="AT96" s="157"/>
      <c r="AU96" s="156"/>
      <c r="AV96" s="155"/>
      <c r="AW96" s="155"/>
      <c r="AX96" s="155"/>
      <c r="AY96" s="155"/>
      <c r="AZ96" s="155"/>
    </row>
    <row r="97" spans="1:52" x14ac:dyDescent="0.25">
      <c r="A97" s="266"/>
      <c r="B97" s="102" t="s">
        <v>1338</v>
      </c>
      <c r="C97" s="113" t="s">
        <v>287</v>
      </c>
      <c r="D97" s="115" t="s">
        <v>418</v>
      </c>
      <c r="E97" s="107"/>
      <c r="F97" s="116"/>
      <c r="G97" s="116"/>
      <c r="H97" s="128" t="str">
        <f>IF(ISNA(VLOOKUP($D97,'Jul 9'!$F:$F,1,0)),"No","Yes")</f>
        <v>No</v>
      </c>
      <c r="I97" s="128" t="str">
        <f>IF(ISNA(VLOOKUP($D97,'Jul 2'!$F:$F,1,0)),"No","Yes")</f>
        <v>No</v>
      </c>
      <c r="J97" s="128" t="str">
        <f>IF(ISNA(VLOOKUP($D97,'Jun 25'!$F:$F,1,0)),"No","Yes")</f>
        <v>No</v>
      </c>
      <c r="K97" s="128" t="str">
        <f>IF(ISNA(VLOOKUP($D97,'Jun 18'!$F:$F,1,0)),"No","Yes")</f>
        <v>No</v>
      </c>
      <c r="L97" s="128" t="str">
        <f>IF(ISNA(VLOOKUP($D97,'Jun 11'!$F:$F,1,0)),"No","Yes")</f>
        <v>No</v>
      </c>
      <c r="M97" s="128" t="str">
        <f>IF(ISNA(VLOOKUP($D97,'Jun 4'!$F:$F,1,0)),"No","Yes")</f>
        <v>No</v>
      </c>
      <c r="N97" s="128" t="str">
        <f>IF(ISNA(VLOOKUP($D97,'May 28'!$F:$F,1,0)),"No","Yes")</f>
        <v>No</v>
      </c>
      <c r="O97" s="128" t="str">
        <f>IF(ISNA(VLOOKUP($D97,'May 21'!$F:$F,1,0)),"No","Yes")</f>
        <v>No</v>
      </c>
      <c r="P97" s="128" t="str">
        <f>IF(ISNA(VLOOKUP($D97,'May 14'!$F:$F,1,0)),"No","Yes")</f>
        <v>No</v>
      </c>
      <c r="Q97" s="128" t="str">
        <f>IF(ISNA(VLOOKUP($D97,'May 9'!$F:$F,1,0)),"No","Yes")</f>
        <v>No</v>
      </c>
      <c r="R97" s="128" t="str">
        <f>IF(ISNA(VLOOKUP($D97,'May 2'!$F:$F,1,0)),"No","Yes")</f>
        <v>No</v>
      </c>
      <c r="S97" s="128" t="str">
        <f>IF(ISNA(VLOOKUP($D97,'Apr 23'!$F:$F,1,0)),"No","Yes")</f>
        <v>No</v>
      </c>
      <c r="T97" s="128" t="str">
        <f>IF(ISNA(VLOOKUP($D97,'Apr 16'!$F:$F,1,0)),"No","Yes")</f>
        <v>No</v>
      </c>
      <c r="U97" s="128" t="str">
        <f>IF(ISNA(VLOOKUP($D97,'Apr 9'!$F:$F,1,0)),"No","Yes")</f>
        <v>No</v>
      </c>
      <c r="V97" s="128" t="str">
        <f>IF(ISNA(VLOOKUP($D97,'Apr 2'!$F:$F,1,0)),"No","Yes")</f>
        <v>No</v>
      </c>
      <c r="W97" s="128" t="str">
        <f>IF(ISNA(VLOOKUP($D97,'Mar 26'!$F:$F,1,0)),"No","Yes")</f>
        <v>No</v>
      </c>
      <c r="X97" s="128" t="str">
        <f>IF(ISNA(VLOOKUP($D97,'Mar 19'!$F:$F,1,0)),"No","Yes")</f>
        <v>No</v>
      </c>
      <c r="Y97" s="128" t="str">
        <f>IF(ISNA(VLOOKUP($D97,'Mar 12'!$F:$F,1,0)),"No","Yes")</f>
        <v>No</v>
      </c>
      <c r="Z97" s="128" t="str">
        <f>IF(ISNA(VLOOKUP($D97,'Mar 5'!$F:$F,1,0)),"No","Yes")</f>
        <v>No</v>
      </c>
      <c r="AA97" s="128" t="str">
        <f>IF(ISNA(VLOOKUP($D97,'Feb 26'!$F:$F,1,0)),"No","Yes")</f>
        <v>No</v>
      </c>
      <c r="AB97" s="128" t="str">
        <f>IF(ISNA(VLOOKUP($D97,'Feb 26'!$F:$F,1,0)),"No","Yes")</f>
        <v>No</v>
      </c>
      <c r="AC97" s="128" t="str">
        <f>IF(ISNA(VLOOKUP($D97,'Feb 12'!$F:$F,1,0)),"No","Yes")</f>
        <v>No</v>
      </c>
      <c r="AD97" s="128" t="str">
        <f>IF(ISNA(VLOOKUP($D97,'Feb 5'!$F:$F,1,0)),"No","Yes")</f>
        <v>No</v>
      </c>
      <c r="AE97" s="128" t="str">
        <f>IF(ISNA(VLOOKUP($D97,'Jan 29'!$F:$F,1,0)),"No","Yes")</f>
        <v>No</v>
      </c>
      <c r="AF97" s="128" t="str">
        <f>IF(ISNA(VLOOKUP(D97,'Jan 22'!F:F,1,0)),"No","Yes")</f>
        <v>No</v>
      </c>
      <c r="AG97" s="105"/>
      <c r="AH97" s="107"/>
      <c r="AI97" s="107"/>
      <c r="AJ97" s="107"/>
      <c r="AK97" s="107"/>
      <c r="AL97" s="107"/>
      <c r="AM97" s="110"/>
      <c r="AN97" s="105"/>
      <c r="AO97" s="107"/>
      <c r="AP97" s="107"/>
      <c r="AQ97" s="107"/>
      <c r="AR97" s="107"/>
      <c r="AS97" s="107"/>
      <c r="AT97" s="110"/>
      <c r="AU97" s="105"/>
      <c r="AV97" s="107"/>
      <c r="AW97" s="107"/>
      <c r="AX97" s="107"/>
      <c r="AY97" s="107"/>
      <c r="AZ97" s="107"/>
    </row>
    <row r="98" spans="1:52" x14ac:dyDescent="0.25">
      <c r="A98" s="266"/>
      <c r="B98" s="101" t="s">
        <v>1339</v>
      </c>
      <c r="C98" s="111" t="s">
        <v>287</v>
      </c>
      <c r="D98" s="101" t="s">
        <v>557</v>
      </c>
      <c r="E98" s="107" t="s">
        <v>558</v>
      </c>
      <c r="F98" s="107" t="s">
        <v>289</v>
      </c>
      <c r="G98" s="107" t="s">
        <v>1019</v>
      </c>
      <c r="H98" s="128" t="str">
        <f>IF(ISNA(VLOOKUP($D98,'Jul 9'!$F:$F,1,0)),"No","Yes")</f>
        <v>Yes</v>
      </c>
      <c r="I98" s="128" t="str">
        <f>IF(ISNA(VLOOKUP($D98,'Jul 2'!$F:$F,1,0)),"No","Yes")</f>
        <v>Yes</v>
      </c>
      <c r="J98" s="128" t="str">
        <f>IF(ISNA(VLOOKUP($D98,'Jun 25'!$F:$F,1,0)),"No","Yes")</f>
        <v>Yes</v>
      </c>
      <c r="K98" s="128" t="str">
        <f>IF(ISNA(VLOOKUP($D98,'Jun 18'!$F:$F,1,0)),"No","Yes")</f>
        <v>Yes</v>
      </c>
      <c r="L98" s="128" t="str">
        <f>IF(ISNA(VLOOKUP($D98,'Jun 11'!$F:$F,1,0)),"No","Yes")</f>
        <v>Yes</v>
      </c>
      <c r="M98" s="128" t="str">
        <f>IF(ISNA(VLOOKUP($D98,'Jun 4'!$F:$F,1,0)),"No","Yes")</f>
        <v>Yes</v>
      </c>
      <c r="N98" s="128" t="str">
        <f>IF(ISNA(VLOOKUP($D98,'May 28'!$F:$F,1,0)),"No","Yes")</f>
        <v>Yes</v>
      </c>
      <c r="O98" s="128" t="str">
        <f>IF(ISNA(VLOOKUP($D98,'May 21'!$F:$F,1,0)),"No","Yes")</f>
        <v>Yes</v>
      </c>
      <c r="P98" s="128" t="str">
        <f>IF(ISNA(VLOOKUP($D98,'May 14'!$F:$F,1,0)),"No","Yes")</f>
        <v>Yes</v>
      </c>
      <c r="Q98" s="128" t="str">
        <f>IF(ISNA(VLOOKUP($D98,'May 9'!$F:$F,1,0)),"No","Yes")</f>
        <v>Yes</v>
      </c>
      <c r="R98" s="128" t="str">
        <f>IF(ISNA(VLOOKUP($D98,'May 2'!$F:$F,1,0)),"No","Yes")</f>
        <v>Yes</v>
      </c>
      <c r="S98" s="128" t="str">
        <f>IF(ISNA(VLOOKUP($D98,'Apr 23'!$F:$F,1,0)),"No","Yes")</f>
        <v>Yes</v>
      </c>
      <c r="T98" s="128" t="str">
        <f>IF(ISNA(VLOOKUP($D98,'Apr 16'!$F:$F,1,0)),"No","Yes")</f>
        <v>Yes</v>
      </c>
      <c r="U98" s="128" t="str">
        <f>IF(ISNA(VLOOKUP($D98,'Apr 9'!$F:$F,1,0)),"No","Yes")</f>
        <v>Yes</v>
      </c>
      <c r="V98" s="128" t="str">
        <f>IF(ISNA(VLOOKUP($D98,'Apr 2'!$F:$F,1,0)),"No","Yes")</f>
        <v>Yes</v>
      </c>
      <c r="W98" s="128" t="str">
        <f>IF(ISNA(VLOOKUP($D98,'Mar 26'!$F:$F,1,0)),"No","Yes")</f>
        <v>Yes</v>
      </c>
      <c r="X98" s="128" t="str">
        <f>IF(ISNA(VLOOKUP($D98,'Mar 19'!$F:$F,1,0)),"No","Yes")</f>
        <v>Yes</v>
      </c>
      <c r="Y98" s="128" t="str">
        <f>IF(ISNA(VLOOKUP($D98,'Mar 12'!$F:$F,1,0)),"No","Yes")</f>
        <v>Yes</v>
      </c>
      <c r="Z98" s="128" t="str">
        <f>IF(ISNA(VLOOKUP($D98,'Mar 5'!$F:$F,1,0)),"No","Yes")</f>
        <v>Yes</v>
      </c>
      <c r="AA98" s="128" t="str">
        <f>IF(ISNA(VLOOKUP($D98,'Feb 26'!$F:$F,1,0)),"No","Yes")</f>
        <v>Yes</v>
      </c>
      <c r="AB98" s="128" t="str">
        <f>IF(ISNA(VLOOKUP($D98,'Feb 26'!$F:$F,1,0)),"No","Yes")</f>
        <v>Yes</v>
      </c>
      <c r="AC98" s="128" t="str">
        <f>IF(ISNA(VLOOKUP($D98,'Feb 12'!$F:$F,1,0)),"No","Yes")</f>
        <v>Yes</v>
      </c>
      <c r="AD98" s="128" t="str">
        <f>IF(ISNA(VLOOKUP($D98,'Feb 5'!$F:$F,1,0)),"No","Yes")</f>
        <v>Yes</v>
      </c>
      <c r="AE98" s="128" t="str">
        <f>IF(ISNA(VLOOKUP($D98,'Jan 29'!$F:$F,1,0)),"No","Yes")</f>
        <v>Yes</v>
      </c>
      <c r="AF98" s="128" t="str">
        <f>IF(ISNA(VLOOKUP(D98,'Jan 22'!F:F,1,0)),"No","Yes")</f>
        <v>Yes</v>
      </c>
      <c r="AG98" s="104"/>
      <c r="AH98" s="107"/>
      <c r="AI98" s="107"/>
      <c r="AJ98" s="107"/>
      <c r="AK98" s="107"/>
      <c r="AL98" s="107"/>
      <c r="AM98" s="110"/>
      <c r="AN98" s="104"/>
      <c r="AO98" s="107"/>
      <c r="AP98" s="107"/>
      <c r="AQ98" s="107"/>
      <c r="AR98" s="107"/>
      <c r="AS98" s="107"/>
      <c r="AT98" s="110"/>
      <c r="AU98" s="104"/>
      <c r="AV98" s="107"/>
      <c r="AW98" s="107"/>
      <c r="AX98" s="107"/>
      <c r="AY98" s="107"/>
      <c r="AZ98" s="107"/>
    </row>
    <row r="99" spans="1:52" x14ac:dyDescent="0.25">
      <c r="A99" s="266"/>
      <c r="B99" s="103" t="s">
        <v>1340</v>
      </c>
      <c r="C99" s="111" t="s">
        <v>287</v>
      </c>
      <c r="D99" s="148" t="s">
        <v>572</v>
      </c>
      <c r="E99" s="107" t="s">
        <v>573</v>
      </c>
      <c r="F99" s="107" t="s">
        <v>289</v>
      </c>
      <c r="G99" s="107" t="s">
        <v>1019</v>
      </c>
      <c r="H99" s="128" t="str">
        <f>IF(ISNA(VLOOKUP($D99,'Jul 9'!$F:$F,1,0)),"No","Yes")</f>
        <v>Yes</v>
      </c>
      <c r="I99" s="128" t="str">
        <f>IF(ISNA(VLOOKUP($D99,'Jul 2'!$F:$F,1,0)),"No","Yes")</f>
        <v>Yes</v>
      </c>
      <c r="J99" s="128" t="str">
        <f>IF(ISNA(VLOOKUP($D99,'Jun 25'!$F:$F,1,0)),"No","Yes")</f>
        <v>Yes</v>
      </c>
      <c r="K99" s="128" t="str">
        <f>IF(ISNA(VLOOKUP($D99,'Jun 18'!$F:$F,1,0)),"No","Yes")</f>
        <v>Yes</v>
      </c>
      <c r="L99" s="128" t="str">
        <f>IF(ISNA(VLOOKUP($D99,'Jun 11'!$F:$F,1,0)),"No","Yes")</f>
        <v>Yes</v>
      </c>
      <c r="M99" s="128" t="str">
        <f>IF(ISNA(VLOOKUP($D99,'Jun 4'!$F:$F,1,0)),"No","Yes")</f>
        <v>Yes</v>
      </c>
      <c r="N99" s="128" t="str">
        <f>IF(ISNA(VLOOKUP($D99,'May 28'!$F:$F,1,0)),"No","Yes")</f>
        <v>Yes</v>
      </c>
      <c r="O99" s="128" t="str">
        <f>IF(ISNA(VLOOKUP($D99,'May 21'!$F:$F,1,0)),"No","Yes")</f>
        <v>Yes</v>
      </c>
      <c r="P99" s="128" t="str">
        <f>IF(ISNA(VLOOKUP($D99,'May 14'!$F:$F,1,0)),"No","Yes")</f>
        <v>Yes</v>
      </c>
      <c r="Q99" s="128" t="str">
        <f>IF(ISNA(VLOOKUP($D99,'May 9'!$F:$F,1,0)),"No","Yes")</f>
        <v>Yes</v>
      </c>
      <c r="R99" s="128" t="str">
        <f>IF(ISNA(VLOOKUP($D99,'May 2'!$F:$F,1,0)),"No","Yes")</f>
        <v>Yes</v>
      </c>
      <c r="S99" s="128" t="str">
        <f>IF(ISNA(VLOOKUP($D99,'Apr 23'!$F:$F,1,0)),"No","Yes")</f>
        <v>Yes</v>
      </c>
      <c r="T99" s="128" t="str">
        <f>IF(ISNA(VLOOKUP($D99,'Apr 16'!$F:$F,1,0)),"No","Yes")</f>
        <v>Yes</v>
      </c>
      <c r="U99" s="128" t="str">
        <f>IF(ISNA(VLOOKUP($D99,'Apr 9'!$F:$F,1,0)),"No","Yes")</f>
        <v>Yes</v>
      </c>
      <c r="V99" s="128" t="str">
        <f>IF(ISNA(VLOOKUP($D99,'Apr 2'!$F:$F,1,0)),"No","Yes")</f>
        <v>Yes</v>
      </c>
      <c r="W99" s="128" t="str">
        <f>IF(ISNA(VLOOKUP($D99,'Mar 26'!$F:$F,1,0)),"No","Yes")</f>
        <v>Yes</v>
      </c>
      <c r="X99" s="128" t="str">
        <f>IF(ISNA(VLOOKUP($D99,'Mar 19'!$F:$F,1,0)),"No","Yes")</f>
        <v>Yes</v>
      </c>
      <c r="Y99" s="128" t="str">
        <f>IF(ISNA(VLOOKUP($D99,'Mar 12'!$F:$F,1,0)),"No","Yes")</f>
        <v>Yes</v>
      </c>
      <c r="Z99" s="128" t="str">
        <f>IF(ISNA(VLOOKUP($D99,'Mar 5'!$F:$F,1,0)),"No","Yes")</f>
        <v>Yes</v>
      </c>
      <c r="AA99" s="128" t="str">
        <f>IF(ISNA(VLOOKUP($D99,'Feb 26'!$F:$F,1,0)),"No","Yes")</f>
        <v>Yes</v>
      </c>
      <c r="AB99" s="128" t="str">
        <f>IF(ISNA(VLOOKUP($D99,'Feb 26'!$F:$F,1,0)),"No","Yes")</f>
        <v>Yes</v>
      </c>
      <c r="AC99" s="128" t="str">
        <f>IF(ISNA(VLOOKUP($D99,'Feb 12'!$F:$F,1,0)),"No","Yes")</f>
        <v>Yes</v>
      </c>
      <c r="AD99" s="128" t="str">
        <f>IF(ISNA(VLOOKUP($D99,'Feb 5'!$F:$F,1,0)),"No","Yes")</f>
        <v>Yes</v>
      </c>
      <c r="AE99" s="128" t="str">
        <f>IF(ISNA(VLOOKUP($D99,'Jan 29'!$F:$F,1,0)),"No","Yes")</f>
        <v>Yes</v>
      </c>
      <c r="AF99" s="128" t="str">
        <f>IF(ISNA(VLOOKUP(D99,'Jan 22'!F:F,1,0)),"No","Yes")</f>
        <v>Yes</v>
      </c>
      <c r="AG99" s="106"/>
      <c r="AH99" s="107"/>
      <c r="AI99" s="107"/>
      <c r="AJ99" s="107"/>
      <c r="AK99" s="107"/>
      <c r="AL99" s="107"/>
      <c r="AM99" s="110"/>
      <c r="AN99" s="106"/>
      <c r="AO99" s="107"/>
      <c r="AP99" s="107"/>
      <c r="AQ99" s="107"/>
      <c r="AR99" s="107"/>
      <c r="AS99" s="107"/>
      <c r="AT99" s="110"/>
      <c r="AU99" s="106"/>
      <c r="AV99" s="107"/>
      <c r="AW99" s="107"/>
      <c r="AX99" s="107"/>
      <c r="AY99" s="107"/>
      <c r="AZ99" s="107"/>
    </row>
    <row r="100" spans="1:52" x14ac:dyDescent="0.25">
      <c r="A100" s="266"/>
      <c r="B100" s="101" t="s">
        <v>1341</v>
      </c>
      <c r="C100" s="111" t="s">
        <v>287</v>
      </c>
      <c r="D100" s="101" t="s">
        <v>324</v>
      </c>
      <c r="E100" s="107" t="s">
        <v>325</v>
      </c>
      <c r="F100" s="107" t="s">
        <v>289</v>
      </c>
      <c r="G100" s="107" t="s">
        <v>1019</v>
      </c>
      <c r="H100" s="128" t="str">
        <f>IF(ISNA(VLOOKUP($D100,'Jul 9'!$F:$F,1,0)),"No","Yes")</f>
        <v>Yes</v>
      </c>
      <c r="I100" s="128" t="str">
        <f>IF(ISNA(VLOOKUP($D100,'Jul 2'!$F:$F,1,0)),"No","Yes")</f>
        <v>Yes</v>
      </c>
      <c r="J100" s="128" t="str">
        <f>IF(ISNA(VLOOKUP($D100,'Jun 25'!$F:$F,1,0)),"No","Yes")</f>
        <v>Yes</v>
      </c>
      <c r="K100" s="128" t="str">
        <f>IF(ISNA(VLOOKUP($D100,'Jun 18'!$F:$F,1,0)),"No","Yes")</f>
        <v>Yes</v>
      </c>
      <c r="L100" s="128" t="str">
        <f>IF(ISNA(VLOOKUP($D100,'Jun 11'!$F:$F,1,0)),"No","Yes")</f>
        <v>Yes</v>
      </c>
      <c r="M100" s="128" t="str">
        <f>IF(ISNA(VLOOKUP($D100,'Jun 4'!$F:$F,1,0)),"No","Yes")</f>
        <v>Yes</v>
      </c>
      <c r="N100" s="128" t="str">
        <f>IF(ISNA(VLOOKUP($D100,'May 28'!$F:$F,1,0)),"No","Yes")</f>
        <v>Yes</v>
      </c>
      <c r="O100" s="128" t="str">
        <f>IF(ISNA(VLOOKUP($D100,'May 21'!$F:$F,1,0)),"No","Yes")</f>
        <v>Yes</v>
      </c>
      <c r="P100" s="128" t="str">
        <f>IF(ISNA(VLOOKUP($D100,'May 14'!$F:$F,1,0)),"No","Yes")</f>
        <v>Yes</v>
      </c>
      <c r="Q100" s="128" t="str">
        <f>IF(ISNA(VLOOKUP($D100,'May 9'!$F:$F,1,0)),"No","Yes")</f>
        <v>Yes</v>
      </c>
      <c r="R100" s="128" t="str">
        <f>IF(ISNA(VLOOKUP($D100,'May 2'!$F:$F,1,0)),"No","Yes")</f>
        <v>Yes</v>
      </c>
      <c r="S100" s="128" t="str">
        <f>IF(ISNA(VLOOKUP($D100,'Apr 23'!$F:$F,1,0)),"No","Yes")</f>
        <v>Yes</v>
      </c>
      <c r="T100" s="128" t="str">
        <f>IF(ISNA(VLOOKUP($D100,'Apr 16'!$F:$F,1,0)),"No","Yes")</f>
        <v>Yes</v>
      </c>
      <c r="U100" s="128" t="str">
        <f>IF(ISNA(VLOOKUP($D100,'Apr 9'!$F:$F,1,0)),"No","Yes")</f>
        <v>Yes</v>
      </c>
      <c r="V100" s="128" t="str">
        <f>IF(ISNA(VLOOKUP($D100,'Apr 2'!$F:$F,1,0)),"No","Yes")</f>
        <v>Yes</v>
      </c>
      <c r="W100" s="128" t="str">
        <f>IF(ISNA(VLOOKUP($D100,'Mar 26'!$F:$F,1,0)),"No","Yes")</f>
        <v>Yes</v>
      </c>
      <c r="X100" s="128" t="str">
        <f>IF(ISNA(VLOOKUP($D100,'Mar 19'!$F:$F,1,0)),"No","Yes")</f>
        <v>Yes</v>
      </c>
      <c r="Y100" s="128" t="str">
        <f>IF(ISNA(VLOOKUP($D100,'Mar 12'!$F:$F,1,0)),"No","Yes")</f>
        <v>Yes</v>
      </c>
      <c r="Z100" s="128" t="str">
        <f>IF(ISNA(VLOOKUP($D100,'Mar 5'!$F:$F,1,0)),"No","Yes")</f>
        <v>Yes</v>
      </c>
      <c r="AA100" s="128" t="str">
        <f>IF(ISNA(VLOOKUP($D100,'Feb 26'!$F:$F,1,0)),"No","Yes")</f>
        <v>Yes</v>
      </c>
      <c r="AB100" s="128" t="str">
        <f>IF(ISNA(VLOOKUP($D100,'Feb 26'!$F:$F,1,0)),"No","Yes")</f>
        <v>Yes</v>
      </c>
      <c r="AC100" s="128" t="str">
        <f>IF(ISNA(VLOOKUP($D100,'Feb 12'!$F:$F,1,0)),"No","Yes")</f>
        <v>Yes</v>
      </c>
      <c r="AD100" s="128" t="str">
        <f>IF(ISNA(VLOOKUP($D100,'Feb 5'!$F:$F,1,0)),"No","Yes")</f>
        <v>Yes</v>
      </c>
      <c r="AE100" s="128" t="str">
        <f>IF(ISNA(VLOOKUP($D100,'Jan 29'!$F:$F,1,0)),"No","Yes")</f>
        <v>Yes</v>
      </c>
      <c r="AF100" s="128" t="str">
        <f>IF(ISNA(VLOOKUP(D100,'Jan 22'!F:F,1,0)),"No","Yes")</f>
        <v>Yes</v>
      </c>
      <c r="AG100" s="104"/>
      <c r="AH100" s="107"/>
      <c r="AI100" s="107"/>
      <c r="AJ100" s="107"/>
      <c r="AK100" s="107"/>
      <c r="AL100" s="107"/>
      <c r="AM100" s="110"/>
      <c r="AN100" s="104"/>
      <c r="AO100" s="107"/>
      <c r="AP100" s="107"/>
      <c r="AQ100" s="107"/>
      <c r="AR100" s="107"/>
      <c r="AS100" s="107"/>
      <c r="AT100" s="110"/>
      <c r="AU100" s="104"/>
      <c r="AV100" s="107"/>
      <c r="AW100" s="107"/>
      <c r="AX100" s="107"/>
      <c r="AY100" s="107"/>
      <c r="AZ100" s="107"/>
    </row>
    <row r="101" spans="1:52" x14ac:dyDescent="0.25">
      <c r="A101" s="266"/>
      <c r="B101" s="101" t="s">
        <v>1342</v>
      </c>
      <c r="C101" s="111" t="s">
        <v>287</v>
      </c>
      <c r="D101" s="101" t="s">
        <v>866</v>
      </c>
      <c r="E101" s="107"/>
      <c r="F101" s="116"/>
      <c r="G101" s="116"/>
      <c r="H101" s="128" t="str">
        <f>IF(ISNA(VLOOKUP($D101,'Jul 9'!$F:$F,1,0)),"No","Yes")</f>
        <v>No</v>
      </c>
      <c r="I101" s="128" t="str">
        <f>IF(ISNA(VLOOKUP($D101,'Jul 2'!$F:$F,1,0)),"No","Yes")</f>
        <v>No</v>
      </c>
      <c r="J101" s="128" t="str">
        <f>IF(ISNA(VLOOKUP($D101,'Jun 25'!$F:$F,1,0)),"No","Yes")</f>
        <v>No</v>
      </c>
      <c r="K101" s="128" t="str">
        <f>IF(ISNA(VLOOKUP($D101,'Jun 18'!$F:$F,1,0)),"No","Yes")</f>
        <v>No</v>
      </c>
      <c r="L101" s="128" t="str">
        <f>IF(ISNA(VLOOKUP($D101,'Jun 11'!$F:$F,1,0)),"No","Yes")</f>
        <v>No</v>
      </c>
      <c r="M101" s="128" t="str">
        <f>IF(ISNA(VLOOKUP($D101,'Jun 4'!$F:$F,1,0)),"No","Yes")</f>
        <v>No</v>
      </c>
      <c r="N101" s="128" t="str">
        <f>IF(ISNA(VLOOKUP($D101,'May 28'!$F:$F,1,0)),"No","Yes")</f>
        <v>No</v>
      </c>
      <c r="O101" s="128" t="str">
        <f>IF(ISNA(VLOOKUP($D101,'May 21'!$F:$F,1,0)),"No","Yes")</f>
        <v>No</v>
      </c>
      <c r="P101" s="128" t="str">
        <f>IF(ISNA(VLOOKUP($D101,'May 14'!$F:$F,1,0)),"No","Yes")</f>
        <v>No</v>
      </c>
      <c r="Q101" s="128" t="str">
        <f>IF(ISNA(VLOOKUP($D101,'May 9'!$F:$F,1,0)),"No","Yes")</f>
        <v>No</v>
      </c>
      <c r="R101" s="128" t="str">
        <f>IF(ISNA(VLOOKUP($D101,'May 2'!$F:$F,1,0)),"No","Yes")</f>
        <v>No</v>
      </c>
      <c r="S101" s="128" t="str">
        <f>IF(ISNA(VLOOKUP($D101,'Apr 23'!$F:$F,1,0)),"No","Yes")</f>
        <v>No</v>
      </c>
      <c r="T101" s="128" t="str">
        <f>IF(ISNA(VLOOKUP($D101,'Apr 16'!$F:$F,1,0)),"No","Yes")</f>
        <v>No</v>
      </c>
      <c r="U101" s="128" t="str">
        <f>IF(ISNA(VLOOKUP($D101,'Apr 9'!$F:$F,1,0)),"No","Yes")</f>
        <v>No</v>
      </c>
      <c r="V101" s="128" t="str">
        <f>IF(ISNA(VLOOKUP($D101,'Apr 2'!$F:$F,1,0)),"No","Yes")</f>
        <v>No</v>
      </c>
      <c r="W101" s="128" t="str">
        <f>IF(ISNA(VLOOKUP($D101,'Mar 26'!$F:$F,1,0)),"No","Yes")</f>
        <v>No</v>
      </c>
      <c r="X101" s="128" t="str">
        <f>IF(ISNA(VLOOKUP($D101,'Mar 19'!$F:$F,1,0)),"No","Yes")</f>
        <v>No</v>
      </c>
      <c r="Y101" s="128" t="str">
        <f>IF(ISNA(VLOOKUP($D101,'Mar 12'!$F:$F,1,0)),"No","Yes")</f>
        <v>No</v>
      </c>
      <c r="Z101" s="128" t="str">
        <f>IF(ISNA(VLOOKUP($D101,'Mar 5'!$F:$F,1,0)),"No","Yes")</f>
        <v>No</v>
      </c>
      <c r="AA101" s="128" t="str">
        <f>IF(ISNA(VLOOKUP($D101,'Feb 26'!$F:$F,1,0)),"No","Yes")</f>
        <v>No</v>
      </c>
      <c r="AB101" s="128" t="str">
        <f>IF(ISNA(VLOOKUP($D101,'Feb 26'!$F:$F,1,0)),"No","Yes")</f>
        <v>No</v>
      </c>
      <c r="AC101" s="128" t="str">
        <f>IF(ISNA(VLOOKUP($D101,'Feb 12'!$F:$F,1,0)),"No","Yes")</f>
        <v>No</v>
      </c>
      <c r="AD101" s="128" t="str">
        <f>IF(ISNA(VLOOKUP($D101,'Feb 5'!$F:$F,1,0)),"No","Yes")</f>
        <v>No</v>
      </c>
      <c r="AE101" s="128" t="str">
        <f>IF(ISNA(VLOOKUP($D101,'Jan 29'!$F:$F,1,0)),"No","Yes")</f>
        <v>No</v>
      </c>
      <c r="AF101" s="128" t="str">
        <f>IF(ISNA(VLOOKUP(D101,'Jan 22'!F:F,1,0)),"No","Yes")</f>
        <v>No</v>
      </c>
      <c r="AG101" s="104"/>
      <c r="AH101" s="107"/>
      <c r="AI101" s="107"/>
      <c r="AJ101" s="107"/>
      <c r="AK101" s="107"/>
      <c r="AL101" s="107"/>
      <c r="AM101" s="110"/>
      <c r="AN101" s="104"/>
      <c r="AO101" s="107"/>
      <c r="AP101" s="107"/>
      <c r="AQ101" s="107"/>
      <c r="AR101" s="107"/>
      <c r="AS101" s="107"/>
      <c r="AT101" s="110"/>
      <c r="AU101" s="104"/>
      <c r="AV101" s="107"/>
      <c r="AW101" s="107"/>
      <c r="AX101" s="107"/>
      <c r="AY101" s="107"/>
      <c r="AZ101" s="107"/>
    </row>
    <row r="102" spans="1:52" x14ac:dyDescent="0.25">
      <c r="A102" s="266"/>
      <c r="B102" s="101" t="s">
        <v>1343</v>
      </c>
      <c r="C102" s="111" t="s">
        <v>287</v>
      </c>
      <c r="D102" s="101" t="s">
        <v>342</v>
      </c>
      <c r="E102" s="107"/>
      <c r="F102" s="116"/>
      <c r="G102" s="116"/>
      <c r="H102" s="128" t="str">
        <f>IF(ISNA(VLOOKUP($D102,'Jul 9'!$F:$F,1,0)),"No","Yes")</f>
        <v>No</v>
      </c>
      <c r="I102" s="128" t="str">
        <f>IF(ISNA(VLOOKUP($D102,'Jul 2'!$F:$F,1,0)),"No","Yes")</f>
        <v>No</v>
      </c>
      <c r="J102" s="128" t="str">
        <f>IF(ISNA(VLOOKUP($D102,'Jun 25'!$F:$F,1,0)),"No","Yes")</f>
        <v>No</v>
      </c>
      <c r="K102" s="128" t="str">
        <f>IF(ISNA(VLOOKUP($D102,'Jun 18'!$F:$F,1,0)),"No","Yes")</f>
        <v>No</v>
      </c>
      <c r="L102" s="128" t="str">
        <f>IF(ISNA(VLOOKUP($D102,'Jun 11'!$F:$F,1,0)),"No","Yes")</f>
        <v>No</v>
      </c>
      <c r="M102" s="128" t="str">
        <f>IF(ISNA(VLOOKUP($D102,'Jun 4'!$F:$F,1,0)),"No","Yes")</f>
        <v>No</v>
      </c>
      <c r="N102" s="128" t="str">
        <f>IF(ISNA(VLOOKUP($D102,'May 28'!$F:$F,1,0)),"No","Yes")</f>
        <v>No</v>
      </c>
      <c r="O102" s="128" t="str">
        <f>IF(ISNA(VLOOKUP($D102,'May 21'!$F:$F,1,0)),"No","Yes")</f>
        <v>No</v>
      </c>
      <c r="P102" s="128" t="str">
        <f>IF(ISNA(VLOOKUP($D102,'May 14'!$F:$F,1,0)),"No","Yes")</f>
        <v>No</v>
      </c>
      <c r="Q102" s="128" t="str">
        <f>IF(ISNA(VLOOKUP($D102,'May 9'!$F:$F,1,0)),"No","Yes")</f>
        <v>No</v>
      </c>
      <c r="R102" s="128" t="str">
        <f>IF(ISNA(VLOOKUP($D102,'May 2'!$F:$F,1,0)),"No","Yes")</f>
        <v>No</v>
      </c>
      <c r="S102" s="128" t="str">
        <f>IF(ISNA(VLOOKUP($D102,'Apr 23'!$F:$F,1,0)),"No","Yes")</f>
        <v>No</v>
      </c>
      <c r="T102" s="128" t="str">
        <f>IF(ISNA(VLOOKUP($D102,'Apr 16'!$F:$F,1,0)),"No","Yes")</f>
        <v>No</v>
      </c>
      <c r="U102" s="128" t="str">
        <f>IF(ISNA(VLOOKUP($D102,'Apr 9'!$F:$F,1,0)),"No","Yes")</f>
        <v>No</v>
      </c>
      <c r="V102" s="128" t="str">
        <f>IF(ISNA(VLOOKUP($D102,'Apr 2'!$F:$F,1,0)),"No","Yes")</f>
        <v>No</v>
      </c>
      <c r="W102" s="128" t="str">
        <f>IF(ISNA(VLOOKUP($D102,'Mar 26'!$F:$F,1,0)),"No","Yes")</f>
        <v>No</v>
      </c>
      <c r="X102" s="128" t="str">
        <f>IF(ISNA(VLOOKUP($D102,'Mar 19'!$F:$F,1,0)),"No","Yes")</f>
        <v>No</v>
      </c>
      <c r="Y102" s="128" t="str">
        <f>IF(ISNA(VLOOKUP($D102,'Mar 12'!$F:$F,1,0)),"No","Yes")</f>
        <v>No</v>
      </c>
      <c r="Z102" s="128" t="str">
        <f>IF(ISNA(VLOOKUP($D102,'Mar 5'!$F:$F,1,0)),"No","Yes")</f>
        <v>No</v>
      </c>
      <c r="AA102" s="128" t="str">
        <f>IF(ISNA(VLOOKUP($D102,'Feb 26'!$F:$F,1,0)),"No","Yes")</f>
        <v>No</v>
      </c>
      <c r="AB102" s="128" t="str">
        <f>IF(ISNA(VLOOKUP($D102,'Feb 26'!$F:$F,1,0)),"No","Yes")</f>
        <v>No</v>
      </c>
      <c r="AC102" s="128" t="str">
        <f>IF(ISNA(VLOOKUP($D102,'Feb 12'!$F:$F,1,0)),"No","Yes")</f>
        <v>No</v>
      </c>
      <c r="AD102" s="128" t="str">
        <f>IF(ISNA(VLOOKUP($D102,'Feb 5'!$F:$F,1,0)),"No","Yes")</f>
        <v>No</v>
      </c>
      <c r="AE102" s="128" t="str">
        <f>IF(ISNA(VLOOKUP($D102,'Jan 29'!$F:$F,1,0)),"No","Yes")</f>
        <v>No</v>
      </c>
      <c r="AF102" s="128" t="str">
        <f>IF(ISNA(VLOOKUP(D102,'Jan 22'!F:F,1,0)),"No","Yes")</f>
        <v>No</v>
      </c>
      <c r="AG102" s="104"/>
      <c r="AH102" s="107"/>
      <c r="AI102" s="107"/>
      <c r="AJ102" s="107"/>
      <c r="AK102" s="107"/>
      <c r="AL102" s="107"/>
      <c r="AM102" s="110"/>
      <c r="AN102" s="104"/>
      <c r="AO102" s="107"/>
      <c r="AP102" s="107"/>
      <c r="AQ102" s="107"/>
      <c r="AR102" s="107"/>
      <c r="AS102" s="107"/>
      <c r="AT102" s="110"/>
      <c r="AU102" s="104"/>
      <c r="AV102" s="107"/>
      <c r="AW102" s="107"/>
      <c r="AX102" s="107"/>
      <c r="AY102" s="107"/>
      <c r="AZ102" s="107"/>
    </row>
    <row r="103" spans="1:52" x14ac:dyDescent="0.25">
      <c r="A103" s="266"/>
      <c r="B103" s="101" t="s">
        <v>1344</v>
      </c>
      <c r="C103" s="111" t="s">
        <v>287</v>
      </c>
      <c r="D103" s="101" t="s">
        <v>654</v>
      </c>
      <c r="E103" s="107" t="s">
        <v>655</v>
      </c>
      <c r="F103" s="107" t="s">
        <v>289</v>
      </c>
      <c r="G103" s="107" t="s">
        <v>1019</v>
      </c>
      <c r="H103" s="128" t="str">
        <f>IF(ISNA(VLOOKUP($D103,'Jul 9'!$F:$F,1,0)),"No","Yes")</f>
        <v>Yes</v>
      </c>
      <c r="I103" s="128" t="str">
        <f>IF(ISNA(VLOOKUP($D103,'Jul 2'!$F:$F,1,0)),"No","Yes")</f>
        <v>Yes</v>
      </c>
      <c r="J103" s="128" t="str">
        <f>IF(ISNA(VLOOKUP($D103,'Jun 25'!$F:$F,1,0)),"No","Yes")</f>
        <v>Yes</v>
      </c>
      <c r="K103" s="128" t="str">
        <f>IF(ISNA(VLOOKUP($D103,'Jun 18'!$F:$F,1,0)),"No","Yes")</f>
        <v>Yes</v>
      </c>
      <c r="L103" s="128" t="str">
        <f>IF(ISNA(VLOOKUP($D103,'Jun 11'!$F:$F,1,0)),"No","Yes")</f>
        <v>Yes</v>
      </c>
      <c r="M103" s="128" t="str">
        <f>IF(ISNA(VLOOKUP($D103,'Jun 4'!$F:$F,1,0)),"No","Yes")</f>
        <v>Yes</v>
      </c>
      <c r="N103" s="128" t="str">
        <f>IF(ISNA(VLOOKUP($D103,'May 28'!$F:$F,1,0)),"No","Yes")</f>
        <v>Yes</v>
      </c>
      <c r="O103" s="128" t="str">
        <f>IF(ISNA(VLOOKUP($D103,'May 21'!$F:$F,1,0)),"No","Yes")</f>
        <v>Yes</v>
      </c>
      <c r="P103" s="128" t="str">
        <f>IF(ISNA(VLOOKUP($D103,'May 14'!$F:$F,1,0)),"No","Yes")</f>
        <v>Yes</v>
      </c>
      <c r="Q103" s="128" t="str">
        <f>IF(ISNA(VLOOKUP($D103,'May 9'!$F:$F,1,0)),"No","Yes")</f>
        <v>Yes</v>
      </c>
      <c r="R103" s="128" t="str">
        <f>IF(ISNA(VLOOKUP($D103,'May 2'!$F:$F,1,0)),"No","Yes")</f>
        <v>Yes</v>
      </c>
      <c r="S103" s="128" t="str">
        <f>IF(ISNA(VLOOKUP($D103,'Apr 23'!$F:$F,1,0)),"No","Yes")</f>
        <v>Yes</v>
      </c>
      <c r="T103" s="128" t="str">
        <f>IF(ISNA(VLOOKUP($D103,'Apr 16'!$F:$F,1,0)),"No","Yes")</f>
        <v>Yes</v>
      </c>
      <c r="U103" s="128" t="str">
        <f>IF(ISNA(VLOOKUP($D103,'Apr 9'!$F:$F,1,0)),"No","Yes")</f>
        <v>Yes</v>
      </c>
      <c r="V103" s="128" t="str">
        <f>IF(ISNA(VLOOKUP($D103,'Apr 2'!$F:$F,1,0)),"No","Yes")</f>
        <v>Yes</v>
      </c>
      <c r="W103" s="128" t="str">
        <f>IF(ISNA(VLOOKUP($D103,'Mar 26'!$F:$F,1,0)),"No","Yes")</f>
        <v>Yes</v>
      </c>
      <c r="X103" s="128" t="str">
        <f>IF(ISNA(VLOOKUP($D103,'Mar 19'!$F:$F,1,0)),"No","Yes")</f>
        <v>Yes</v>
      </c>
      <c r="Y103" s="128" t="str">
        <f>IF(ISNA(VLOOKUP($D103,'Mar 12'!$F:$F,1,0)),"No","Yes")</f>
        <v>Yes</v>
      </c>
      <c r="Z103" s="128" t="str">
        <f>IF(ISNA(VLOOKUP($D103,'Mar 5'!$F:$F,1,0)),"No","Yes")</f>
        <v>Yes</v>
      </c>
      <c r="AA103" s="128" t="str">
        <f>IF(ISNA(VLOOKUP($D103,'Feb 26'!$F:$F,1,0)),"No","Yes")</f>
        <v>Yes</v>
      </c>
      <c r="AB103" s="128" t="str">
        <f>IF(ISNA(VLOOKUP($D103,'Feb 26'!$F:$F,1,0)),"No","Yes")</f>
        <v>Yes</v>
      </c>
      <c r="AC103" s="128" t="str">
        <f>IF(ISNA(VLOOKUP($D103,'Feb 12'!$F:$F,1,0)),"No","Yes")</f>
        <v>Yes</v>
      </c>
      <c r="AD103" s="128" t="str">
        <f>IF(ISNA(VLOOKUP($D103,'Feb 5'!$F:$F,1,0)),"No","Yes")</f>
        <v>Yes</v>
      </c>
      <c r="AE103" s="128" t="str">
        <f>IF(ISNA(VLOOKUP($D103,'Jan 29'!$F:$F,1,0)),"No","Yes")</f>
        <v>Yes</v>
      </c>
      <c r="AF103" s="128" t="str">
        <f>IF(ISNA(VLOOKUP(D103,'Jan 22'!F:F,1,0)),"No","Yes")</f>
        <v>Yes</v>
      </c>
      <c r="AG103" s="104"/>
      <c r="AH103" s="107"/>
      <c r="AI103" s="107"/>
      <c r="AJ103" s="107"/>
      <c r="AK103" s="107"/>
      <c r="AL103" s="107"/>
      <c r="AM103" s="110"/>
      <c r="AN103" s="104"/>
      <c r="AO103" s="107"/>
      <c r="AP103" s="107"/>
      <c r="AQ103" s="107"/>
      <c r="AR103" s="107"/>
      <c r="AS103" s="107"/>
      <c r="AT103" s="110"/>
      <c r="AU103" s="104"/>
      <c r="AV103" s="107"/>
      <c r="AW103" s="107"/>
      <c r="AX103" s="107"/>
      <c r="AY103" s="107"/>
      <c r="AZ103" s="107"/>
    </row>
    <row r="104" spans="1:52" x14ac:dyDescent="0.25">
      <c r="A104" s="266"/>
      <c r="B104" s="101" t="s">
        <v>1345</v>
      </c>
      <c r="C104" s="111" t="s">
        <v>294</v>
      </c>
      <c r="D104" s="114" t="s">
        <v>847</v>
      </c>
      <c r="E104" s="107" t="s">
        <v>848</v>
      </c>
      <c r="F104" s="107" t="s">
        <v>289</v>
      </c>
      <c r="G104" s="107" t="s">
        <v>1019</v>
      </c>
      <c r="H104" s="128" t="str">
        <f>IF(ISNA(VLOOKUP($D104,'Jul 9'!$F:$F,1,0)),"No","Yes")</f>
        <v>Yes</v>
      </c>
      <c r="I104" s="128" t="str">
        <f>IF(ISNA(VLOOKUP($D104,'Jul 2'!$F:$F,1,0)),"No","Yes")</f>
        <v>Yes</v>
      </c>
      <c r="J104" s="128" t="str">
        <f>IF(ISNA(VLOOKUP($D104,'Jun 25'!$F:$F,1,0)),"No","Yes")</f>
        <v>Yes</v>
      </c>
      <c r="K104" s="128" t="str">
        <f>IF(ISNA(VLOOKUP($D104,'Jun 18'!$F:$F,1,0)),"No","Yes")</f>
        <v>Yes</v>
      </c>
      <c r="L104" s="128" t="str">
        <f>IF(ISNA(VLOOKUP($D104,'Jun 11'!$F:$F,1,0)),"No","Yes")</f>
        <v>Yes</v>
      </c>
      <c r="M104" s="128" t="str">
        <f>IF(ISNA(VLOOKUP($D104,'Jun 4'!$F:$F,1,0)),"No","Yes")</f>
        <v>Yes</v>
      </c>
      <c r="N104" s="128" t="str">
        <f>IF(ISNA(VLOOKUP($D104,'May 28'!$F:$F,1,0)),"No","Yes")</f>
        <v>Yes</v>
      </c>
      <c r="O104" s="128" t="str">
        <f>IF(ISNA(VLOOKUP($D104,'May 21'!$F:$F,1,0)),"No","Yes")</f>
        <v>Yes</v>
      </c>
      <c r="P104" s="128" t="str">
        <f>IF(ISNA(VLOOKUP($D104,'May 14'!$F:$F,1,0)),"No","Yes")</f>
        <v>Yes</v>
      </c>
      <c r="Q104" s="128" t="str">
        <f>IF(ISNA(VLOOKUP($D104,'May 9'!$F:$F,1,0)),"No","Yes")</f>
        <v>Yes</v>
      </c>
      <c r="R104" s="128" t="str">
        <f>IF(ISNA(VLOOKUP($D104,'May 2'!$F:$F,1,0)),"No","Yes")</f>
        <v>Yes</v>
      </c>
      <c r="S104" s="128" t="str">
        <f>IF(ISNA(VLOOKUP($D104,'Apr 23'!$F:$F,1,0)),"No","Yes")</f>
        <v>No</v>
      </c>
      <c r="T104" s="128" t="str">
        <f>IF(ISNA(VLOOKUP($D104,'Apr 16'!$F:$F,1,0)),"No","Yes")</f>
        <v>No</v>
      </c>
      <c r="U104" s="128" t="str">
        <f>IF(ISNA(VLOOKUP($D104,'Apr 9'!$F:$F,1,0)),"No","Yes")</f>
        <v>Yes</v>
      </c>
      <c r="V104" s="128" t="str">
        <f>IF(ISNA(VLOOKUP($D104,'Apr 2'!$F:$F,1,0)),"No","Yes")</f>
        <v>Yes</v>
      </c>
      <c r="W104" s="128" t="str">
        <f>IF(ISNA(VLOOKUP($D104,'Mar 26'!$F:$F,1,0)),"No","Yes")</f>
        <v>Yes</v>
      </c>
      <c r="X104" s="128" t="str">
        <f>IF(ISNA(VLOOKUP($D104,'Mar 19'!$F:$F,1,0)),"No","Yes")</f>
        <v>Yes</v>
      </c>
      <c r="Y104" s="128" t="str">
        <f>IF(ISNA(VLOOKUP($D104,'Mar 12'!$F:$F,1,0)),"No","Yes")</f>
        <v>Yes</v>
      </c>
      <c r="Z104" s="128" t="str">
        <f>IF(ISNA(VLOOKUP($D104,'Mar 5'!$F:$F,1,0)),"No","Yes")</f>
        <v>Yes</v>
      </c>
      <c r="AA104" s="128" t="str">
        <f>IF(ISNA(VLOOKUP($D104,'Feb 26'!$F:$F,1,0)),"No","Yes")</f>
        <v>Yes</v>
      </c>
      <c r="AB104" s="128" t="str">
        <f>IF(ISNA(VLOOKUP($D104,'Feb 26'!$F:$F,1,0)),"No","Yes")</f>
        <v>Yes</v>
      </c>
      <c r="AC104" s="128" t="str">
        <f>IF(ISNA(VLOOKUP($D104,'Feb 12'!$F:$F,1,0)),"No","Yes")</f>
        <v>Yes</v>
      </c>
      <c r="AD104" s="128" t="str">
        <f>IF(ISNA(VLOOKUP($D104,'Feb 5'!$F:$F,1,0)),"No","Yes")</f>
        <v>Yes</v>
      </c>
      <c r="AE104" s="128" t="str">
        <f>IF(ISNA(VLOOKUP($D104,'Jan 29'!$F:$F,1,0)),"No","Yes")</f>
        <v>Yes</v>
      </c>
      <c r="AF104" s="128" t="str">
        <f>IF(ISNA(VLOOKUP(D104,'Jan 22'!F:F,1,0)),"No","Yes")</f>
        <v>Yes</v>
      </c>
      <c r="AG104" s="104"/>
      <c r="AH104" s="107"/>
      <c r="AI104" s="107"/>
      <c r="AJ104" s="107"/>
      <c r="AK104" s="107"/>
      <c r="AL104" s="107"/>
      <c r="AM104" s="110"/>
      <c r="AN104" s="104"/>
      <c r="AO104" s="107"/>
      <c r="AP104" s="107"/>
      <c r="AQ104" s="107"/>
      <c r="AR104" s="107"/>
      <c r="AS104" s="107"/>
      <c r="AT104" s="110"/>
      <c r="AU104" s="104"/>
      <c r="AV104" s="107"/>
      <c r="AW104" s="107"/>
      <c r="AX104" s="107"/>
      <c r="AY104" s="107"/>
      <c r="AZ104" s="107"/>
    </row>
    <row r="105" spans="1:52" s="172" customFormat="1" x14ac:dyDescent="0.25">
      <c r="A105" s="266"/>
      <c r="B105" s="101" t="s">
        <v>1411</v>
      </c>
      <c r="C105" s="107" t="s">
        <v>294</v>
      </c>
      <c r="D105" s="174" t="s">
        <v>532</v>
      </c>
      <c r="E105" s="107" t="s">
        <v>533</v>
      </c>
      <c r="F105" s="107" t="s">
        <v>516</v>
      </c>
      <c r="G105" s="107" t="s">
        <v>1019</v>
      </c>
      <c r="H105" s="128" t="str">
        <f>IF(ISNA(VLOOKUP($D105,'Jul 9'!$F:$F,1,0)),"No","Yes")</f>
        <v>Yes</v>
      </c>
      <c r="I105" s="128" t="str">
        <f>IF(ISNA(VLOOKUP($D105,'Jul 2'!$F:$F,1,0)),"No","Yes")</f>
        <v>Yes</v>
      </c>
      <c r="J105" s="128" t="str">
        <f>IF(ISNA(VLOOKUP($D105,'Jun 25'!$F:$F,1,0)),"No","Yes")</f>
        <v>Yes</v>
      </c>
      <c r="K105" s="128" t="str">
        <f>IF(ISNA(VLOOKUP($D105,'Jun 18'!$F:$F,1,0)),"No","Yes")</f>
        <v>Yes</v>
      </c>
      <c r="L105" s="128" t="str">
        <f>IF(ISNA(VLOOKUP($D105,'Jun 11'!$F:$F,1,0)),"No","Yes")</f>
        <v>Yes</v>
      </c>
      <c r="M105" s="128" t="str">
        <f>IF(ISNA(VLOOKUP($D105,'Jun 4'!$F:$F,1,0)),"No","Yes")</f>
        <v>Yes</v>
      </c>
      <c r="N105" s="128" t="str">
        <f>IF(ISNA(VLOOKUP($D105,'May 28'!$F:$F,1,0)),"No","Yes")</f>
        <v>Yes</v>
      </c>
      <c r="O105" s="128" t="str">
        <f>IF(ISNA(VLOOKUP($D105,'May 21'!$F:$F,1,0)),"No","Yes")</f>
        <v>Yes</v>
      </c>
      <c r="P105" s="128" t="str">
        <f>IF(ISNA(VLOOKUP($D105,'May 14'!$F:$F,1,0)),"No","Yes")</f>
        <v>Yes</v>
      </c>
      <c r="Q105" s="128" t="str">
        <f>IF(ISNA(VLOOKUP($D105,'May 9'!$F:$F,1,0)),"No","Yes")</f>
        <v>Yes</v>
      </c>
      <c r="R105" s="128" t="str">
        <f>IF(ISNA(VLOOKUP($D105,'May 2'!$F:$F,1,0)),"No","Yes")</f>
        <v>No</v>
      </c>
      <c r="S105" s="128" t="str">
        <f>IF(ISNA(VLOOKUP($D105,'Apr 23'!$F:$F,1,0)),"No","Yes")</f>
        <v>No</v>
      </c>
      <c r="T105" s="128" t="str">
        <f>IF(ISNA(VLOOKUP($D105,'Apr 16'!$F:$F,1,0)),"No","Yes")</f>
        <v>Yes</v>
      </c>
      <c r="U105" s="128" t="str">
        <f>IF(ISNA(VLOOKUP($D105,'Apr 9'!$F:$F,1,0)),"No","Yes")</f>
        <v>No</v>
      </c>
      <c r="V105" s="128" t="str">
        <f>IF(ISNA(VLOOKUP($D105,'Apr 2'!$F:$F,1,0)),"No","Yes")</f>
        <v>No</v>
      </c>
      <c r="W105" s="128" t="str">
        <f>IF(ISNA(VLOOKUP($D105,'Mar 26'!$F:$F,1,0)),"No","Yes")</f>
        <v>No</v>
      </c>
      <c r="X105" s="128" t="str">
        <f>IF(ISNA(VLOOKUP($D105,'Mar 19'!$F:$F,1,0)),"No","Yes")</f>
        <v>No</v>
      </c>
      <c r="Y105" s="128" t="str">
        <f>IF(ISNA(VLOOKUP($D105,'Mar 12'!$F:$F,1,0)),"No","Yes")</f>
        <v>No</v>
      </c>
      <c r="Z105" s="128" t="str">
        <f>IF(ISNA(VLOOKUP($D105,'Mar 5'!$F:$F,1,0)),"No","Yes")</f>
        <v>No</v>
      </c>
      <c r="AA105" s="128" t="str">
        <f>IF(ISNA(VLOOKUP($D105,'Feb 26'!$F:$F,1,0)),"No","Yes")</f>
        <v>No</v>
      </c>
      <c r="AB105" s="128" t="str">
        <f>IF(ISNA(VLOOKUP($D105,'Feb 26'!$F:$F,1,0)),"No","Yes")</f>
        <v>No</v>
      </c>
      <c r="AC105" s="128" t="str">
        <f>IF(ISNA(VLOOKUP($D105,'Feb 12'!$F:$F,1,0)),"No","Yes")</f>
        <v>No</v>
      </c>
      <c r="AD105" s="128" t="str">
        <f>IF(ISNA(VLOOKUP($D105,'Feb 5'!$F:$F,1,0)),"No","Yes")</f>
        <v>No</v>
      </c>
      <c r="AE105" s="128" t="str">
        <f>IF(ISNA(VLOOKUP($D105,'Jan 29'!$F:$F,1,0)),"No","Yes")</f>
        <v>No</v>
      </c>
      <c r="AF105" s="128" t="str">
        <f>IF(ISNA(VLOOKUP(D105,'Jan 22'!F:F,1,0)),"No","Yes")</f>
        <v>No</v>
      </c>
      <c r="AG105" s="104"/>
      <c r="AH105" s="107"/>
      <c r="AI105" s="107"/>
      <c r="AJ105" s="107"/>
      <c r="AK105" s="107"/>
      <c r="AL105" s="107"/>
      <c r="AM105" s="110"/>
      <c r="AN105" s="104"/>
      <c r="AO105" s="107"/>
      <c r="AP105" s="107"/>
      <c r="AQ105" s="107"/>
      <c r="AR105" s="107"/>
      <c r="AS105" s="107"/>
      <c r="AT105" s="110"/>
      <c r="AU105" s="104"/>
      <c r="AV105" s="107"/>
      <c r="AW105" s="107"/>
      <c r="AX105" s="107"/>
      <c r="AY105" s="107"/>
      <c r="AZ105" s="107"/>
    </row>
    <row r="106" spans="1:52" x14ac:dyDescent="0.25">
      <c r="A106" s="266"/>
      <c r="B106" s="101" t="s">
        <v>1346</v>
      </c>
      <c r="C106" s="111" t="s">
        <v>294</v>
      </c>
      <c r="D106" s="114" t="s">
        <v>626</v>
      </c>
      <c r="E106" s="124" t="s">
        <v>627</v>
      </c>
      <c r="F106" s="124" t="s">
        <v>289</v>
      </c>
      <c r="G106" s="124" t="s">
        <v>666</v>
      </c>
      <c r="H106" s="128" t="str">
        <f>IF(ISNA(VLOOKUP($D106,'Jul 9'!$F:$F,1,0)),"No","Yes")</f>
        <v>No</v>
      </c>
      <c r="I106" s="128" t="str">
        <f>IF(ISNA(VLOOKUP($D106,'Jul 2'!$F:$F,1,0)),"No","Yes")</f>
        <v>No</v>
      </c>
      <c r="J106" s="128" t="str">
        <f>IF(ISNA(VLOOKUP($D106,'Jun 25'!$F:$F,1,0)),"No","Yes")</f>
        <v>No</v>
      </c>
      <c r="K106" s="128" t="str">
        <f>IF(ISNA(VLOOKUP($D106,'Jun 18'!$F:$F,1,0)),"No","Yes")</f>
        <v>No</v>
      </c>
      <c r="L106" s="128" t="str">
        <f>IF(ISNA(VLOOKUP($D106,'Jun 11'!$F:$F,1,0)),"No","Yes")</f>
        <v>No</v>
      </c>
      <c r="M106" s="128" t="str">
        <f>IF(ISNA(VLOOKUP($D106,'Jun 4'!$F:$F,1,0)),"No","Yes")</f>
        <v>No</v>
      </c>
      <c r="N106" s="128" t="str">
        <f>IF(ISNA(VLOOKUP($D106,'May 28'!$F:$F,1,0)),"No","Yes")</f>
        <v>No</v>
      </c>
      <c r="O106" s="128" t="str">
        <f>IF(ISNA(VLOOKUP($D106,'May 21'!$F:$F,1,0)),"No","Yes")</f>
        <v>No</v>
      </c>
      <c r="P106" s="128" t="str">
        <f>IF(ISNA(VLOOKUP($D106,'May 14'!$F:$F,1,0)),"No","Yes")</f>
        <v>No</v>
      </c>
      <c r="Q106" s="128" t="str">
        <f>IF(ISNA(VLOOKUP($D106,'May 9'!$F:$F,1,0)),"No","Yes")</f>
        <v>No</v>
      </c>
      <c r="R106" s="128" t="str">
        <f>IF(ISNA(VLOOKUP($D106,'May 2'!$F:$F,1,0)),"No","Yes")</f>
        <v>No</v>
      </c>
      <c r="S106" s="128" t="str">
        <f>IF(ISNA(VLOOKUP($D106,'Apr 23'!$F:$F,1,0)),"No","Yes")</f>
        <v>No</v>
      </c>
      <c r="T106" s="128" t="str">
        <f>IF(ISNA(VLOOKUP($D106,'Apr 16'!$F:$F,1,0)),"No","Yes")</f>
        <v>No</v>
      </c>
      <c r="U106" s="128" t="str">
        <f>IF(ISNA(VLOOKUP($D106,'Apr 9'!$F:$F,1,0)),"No","Yes")</f>
        <v>No</v>
      </c>
      <c r="V106" s="128" t="str">
        <f>IF(ISNA(VLOOKUP($D106,'Apr 2'!$F:$F,1,0)),"No","Yes")</f>
        <v>Yes</v>
      </c>
      <c r="W106" s="128" t="str">
        <f>IF(ISNA(VLOOKUP($D106,'Mar 26'!$F:$F,1,0)),"No","Yes")</f>
        <v>Yes</v>
      </c>
      <c r="X106" s="128" t="str">
        <f>IF(ISNA(VLOOKUP($D106,'Mar 19'!$F:$F,1,0)),"No","Yes")</f>
        <v>Yes</v>
      </c>
      <c r="Y106" s="128" t="str">
        <f>IF(ISNA(VLOOKUP($D106,'Mar 12'!$F:$F,1,0)),"No","Yes")</f>
        <v>Yes</v>
      </c>
      <c r="Z106" s="128" t="str">
        <f>IF(ISNA(VLOOKUP($D106,'Mar 5'!$F:$F,1,0)),"No","Yes")</f>
        <v>Yes</v>
      </c>
      <c r="AA106" s="128" t="str">
        <f>IF(ISNA(VLOOKUP($D106,'Feb 26'!$F:$F,1,0)),"No","Yes")</f>
        <v>Yes</v>
      </c>
      <c r="AB106" s="128" t="str">
        <f>IF(ISNA(VLOOKUP($D106,'Feb 26'!$F:$F,1,0)),"No","Yes")</f>
        <v>Yes</v>
      </c>
      <c r="AC106" s="128" t="str">
        <f>IF(ISNA(VLOOKUP($D106,'Feb 12'!$F:$F,1,0)),"No","Yes")</f>
        <v>Yes</v>
      </c>
      <c r="AD106" s="128" t="str">
        <f>IF(ISNA(VLOOKUP($D106,'Feb 5'!$F:$F,1,0)),"No","Yes")</f>
        <v>Yes</v>
      </c>
      <c r="AE106" s="128" t="str">
        <f>IF(ISNA(VLOOKUP($D106,'Jan 29'!$F:$F,1,0)),"No","Yes")</f>
        <v>Yes</v>
      </c>
      <c r="AF106" s="128" t="str">
        <f>IF(ISNA(VLOOKUP(D106,'Jan 22'!F:F,1,0)),"No","Yes")</f>
        <v>Yes</v>
      </c>
      <c r="AG106" s="104"/>
      <c r="AH106" s="107"/>
      <c r="AI106" s="107"/>
      <c r="AJ106" s="107"/>
      <c r="AK106" s="107"/>
      <c r="AL106" s="107"/>
      <c r="AM106" s="110"/>
      <c r="AN106" s="104"/>
      <c r="AO106" s="107"/>
      <c r="AP106" s="107"/>
      <c r="AQ106" s="107"/>
      <c r="AR106" s="107"/>
      <c r="AS106" s="107"/>
      <c r="AT106" s="110"/>
      <c r="AU106" s="104"/>
      <c r="AV106" s="107"/>
      <c r="AW106" s="107"/>
      <c r="AX106" s="107"/>
      <c r="AY106" s="107"/>
      <c r="AZ106" s="107"/>
    </row>
    <row r="107" spans="1:52" x14ac:dyDescent="0.25">
      <c r="A107" s="266"/>
      <c r="B107" s="125" t="s">
        <v>1321</v>
      </c>
      <c r="C107" s="111" t="s">
        <v>294</v>
      </c>
      <c r="D107" s="101" t="s">
        <v>563</v>
      </c>
      <c r="E107" s="107"/>
      <c r="F107" s="116"/>
      <c r="G107" s="116"/>
      <c r="H107" s="128" t="str">
        <f>IF(ISNA(VLOOKUP($D107,'Jul 9'!$F:$F,1,0)),"No","Yes")</f>
        <v>No</v>
      </c>
      <c r="I107" s="128" t="str">
        <f>IF(ISNA(VLOOKUP($D107,'Jul 2'!$F:$F,1,0)),"No","Yes")</f>
        <v>No</v>
      </c>
      <c r="J107" s="128" t="str">
        <f>IF(ISNA(VLOOKUP($D107,'Jun 25'!$F:$F,1,0)),"No","Yes")</f>
        <v>No</v>
      </c>
      <c r="K107" s="128" t="str">
        <f>IF(ISNA(VLOOKUP($D107,'Jun 18'!$F:$F,1,0)),"No","Yes")</f>
        <v>No</v>
      </c>
      <c r="L107" s="128" t="str">
        <f>IF(ISNA(VLOOKUP($D107,'Jun 11'!$F:$F,1,0)),"No","Yes")</f>
        <v>No</v>
      </c>
      <c r="M107" s="128" t="str">
        <f>IF(ISNA(VLOOKUP($D107,'Jun 4'!$F:$F,1,0)),"No","Yes")</f>
        <v>No</v>
      </c>
      <c r="N107" s="128" t="str">
        <f>IF(ISNA(VLOOKUP($D107,'May 28'!$F:$F,1,0)),"No","Yes")</f>
        <v>No</v>
      </c>
      <c r="O107" s="128" t="str">
        <f>IF(ISNA(VLOOKUP($D107,'May 21'!$F:$F,1,0)),"No","Yes")</f>
        <v>No</v>
      </c>
      <c r="P107" s="128" t="str">
        <f>IF(ISNA(VLOOKUP($D107,'May 14'!$F:$F,1,0)),"No","Yes")</f>
        <v>No</v>
      </c>
      <c r="Q107" s="128" t="str">
        <f>IF(ISNA(VLOOKUP($D107,'May 9'!$F:$F,1,0)),"No","Yes")</f>
        <v>No</v>
      </c>
      <c r="R107" s="128" t="str">
        <f>IF(ISNA(VLOOKUP($D107,'May 2'!$F:$F,1,0)),"No","Yes")</f>
        <v>No</v>
      </c>
      <c r="S107" s="128" t="str">
        <f>IF(ISNA(VLOOKUP($D107,'Apr 23'!$F:$F,1,0)),"No","Yes")</f>
        <v>No</v>
      </c>
      <c r="T107" s="128" t="str">
        <f>IF(ISNA(VLOOKUP($D107,'Apr 16'!$F:$F,1,0)),"No","Yes")</f>
        <v>No</v>
      </c>
      <c r="U107" s="128" t="str">
        <f>IF(ISNA(VLOOKUP($D107,'Apr 9'!$F:$F,1,0)),"No","Yes")</f>
        <v>No</v>
      </c>
      <c r="V107" s="128" t="str">
        <f>IF(ISNA(VLOOKUP($D107,'Apr 2'!$F:$F,1,0)),"No","Yes")</f>
        <v>No</v>
      </c>
      <c r="W107" s="128" t="str">
        <f>IF(ISNA(VLOOKUP($D107,'Mar 26'!$F:$F,1,0)),"No","Yes")</f>
        <v>No</v>
      </c>
      <c r="X107" s="128" t="str">
        <f>IF(ISNA(VLOOKUP($D107,'Mar 19'!$F:$F,1,0)),"No","Yes")</f>
        <v>No</v>
      </c>
      <c r="Y107" s="128" t="str">
        <f>IF(ISNA(VLOOKUP($D107,'Mar 12'!$F:$F,1,0)),"No","Yes")</f>
        <v>No</v>
      </c>
      <c r="Z107" s="128" t="str">
        <f>IF(ISNA(VLOOKUP($D107,'Mar 5'!$F:$F,1,0)),"No","Yes")</f>
        <v>No</v>
      </c>
      <c r="AA107" s="128" t="str">
        <f>IF(ISNA(VLOOKUP($D107,'Feb 26'!$F:$F,1,0)),"No","Yes")</f>
        <v>No</v>
      </c>
      <c r="AB107" s="128" t="str">
        <f>IF(ISNA(VLOOKUP($D107,'Feb 26'!$F:$F,1,0)),"No","Yes")</f>
        <v>No</v>
      </c>
      <c r="AC107" s="128" t="str">
        <f>IF(ISNA(VLOOKUP($D107,'Feb 12'!$F:$F,1,0)),"No","Yes")</f>
        <v>No</v>
      </c>
      <c r="AD107" s="128" t="str">
        <f>IF(ISNA(VLOOKUP($D107,'Feb 5'!$F:$F,1,0)),"No","Yes")</f>
        <v>No</v>
      </c>
      <c r="AE107" s="128" t="str">
        <f>IF(ISNA(VLOOKUP($D107,'Jan 29'!$F:$F,1,0)),"No","Yes")</f>
        <v>No</v>
      </c>
      <c r="AF107" s="128" t="str">
        <f>IF(ISNA(VLOOKUP(D107,'Jan 22'!F:F,1,0)),"No","Yes")</f>
        <v>No</v>
      </c>
      <c r="AG107" s="104"/>
      <c r="AH107" s="107"/>
      <c r="AI107" s="107"/>
      <c r="AJ107" s="107"/>
      <c r="AK107" s="107"/>
      <c r="AL107" s="107"/>
      <c r="AM107" s="110"/>
      <c r="AN107" s="104"/>
      <c r="AO107" s="107"/>
      <c r="AP107" s="107"/>
      <c r="AQ107" s="107"/>
      <c r="AR107" s="107"/>
      <c r="AS107" s="107"/>
      <c r="AT107" s="110"/>
      <c r="AU107" s="104"/>
      <c r="AV107" s="107"/>
      <c r="AW107" s="107"/>
      <c r="AX107" s="107"/>
      <c r="AY107" s="107"/>
      <c r="AZ107" s="107"/>
    </row>
    <row r="108" spans="1:52" s="99" customFormat="1" x14ac:dyDescent="0.25">
      <c r="A108" s="269" t="s">
        <v>488</v>
      </c>
      <c r="B108" s="101" t="s">
        <v>1366</v>
      </c>
      <c r="C108" s="107" t="s">
        <v>473</v>
      </c>
      <c r="D108" s="107" t="s">
        <v>472</v>
      </c>
      <c r="E108" s="107" t="s">
        <v>474</v>
      </c>
      <c r="F108" s="107" t="s">
        <v>475</v>
      </c>
      <c r="G108" s="107" t="s">
        <v>1050</v>
      </c>
      <c r="H108" s="128" t="str">
        <f>IF(ISNA(VLOOKUP($D108,'Jul 9'!$F:$F,1,0)),"No","Yes")</f>
        <v>Yes</v>
      </c>
      <c r="I108" s="128" t="str">
        <f>IF(ISNA(VLOOKUP($D108,'Jul 2'!$F:$F,1,0)),"No","Yes")</f>
        <v>Yes</v>
      </c>
      <c r="J108" s="128" t="str">
        <f>IF(ISNA(VLOOKUP($D108,'Jun 25'!$F:$F,1,0)),"No","Yes")</f>
        <v>Yes</v>
      </c>
      <c r="K108" s="128" t="str">
        <f>IF(ISNA(VLOOKUP($D108,'Jun 18'!$F:$F,1,0)),"No","Yes")</f>
        <v>Yes</v>
      </c>
      <c r="L108" s="128" t="str">
        <f>IF(ISNA(VLOOKUP($D108,'Jun 11'!$F:$F,1,0)),"No","Yes")</f>
        <v>Yes</v>
      </c>
      <c r="M108" s="128" t="str">
        <f>IF(ISNA(VLOOKUP($D108,'Jun 4'!$F:$F,1,0)),"No","Yes")</f>
        <v>Yes</v>
      </c>
      <c r="N108" s="128" t="str">
        <f>IF(ISNA(VLOOKUP($D108,'May 28'!$F:$F,1,0)),"No","Yes")</f>
        <v>Yes</v>
      </c>
      <c r="O108" s="128" t="str">
        <f>IF(ISNA(VLOOKUP($D108,'May 21'!$F:$F,1,0)),"No","Yes")</f>
        <v>Yes</v>
      </c>
      <c r="P108" s="128" t="str">
        <f>IF(ISNA(VLOOKUP($D108,'May 14'!$F:$F,1,0)),"No","Yes")</f>
        <v>Yes</v>
      </c>
      <c r="Q108" s="128" t="str">
        <f>IF(ISNA(VLOOKUP($D108,'May 9'!$F:$F,1,0)),"No","Yes")</f>
        <v>Yes</v>
      </c>
      <c r="R108" s="128" t="str">
        <f>IF(ISNA(VLOOKUP($D108,'May 2'!$F:$F,1,0)),"No","Yes")</f>
        <v>Yes</v>
      </c>
      <c r="S108" s="128" t="str">
        <f>IF(ISNA(VLOOKUP($D108,'Apr 23'!$F:$F,1,0)),"No","Yes")</f>
        <v>Yes</v>
      </c>
      <c r="T108" s="128" t="str">
        <f>IF(ISNA(VLOOKUP($D108,'Apr 16'!$F:$F,1,0)),"No","Yes")</f>
        <v>Yes</v>
      </c>
      <c r="U108" s="128" t="str">
        <f>IF(ISNA(VLOOKUP($D108,'Apr 9'!$F:$F,1,0)),"No","Yes")</f>
        <v>Yes</v>
      </c>
      <c r="V108" s="128" t="str">
        <f>IF(ISNA(VLOOKUP($D108,'Apr 2'!$F:$F,1,0)),"No","Yes")</f>
        <v>Yes</v>
      </c>
      <c r="W108" s="128" t="str">
        <f>IF(ISNA(VLOOKUP($D108,'Mar 26'!$F:$F,1,0)),"No","Yes")</f>
        <v>Yes</v>
      </c>
      <c r="X108" s="128" t="str">
        <f>IF(ISNA(VLOOKUP($D108,'Mar 19'!$F:$F,1,0)),"No","Yes")</f>
        <v>Yes</v>
      </c>
      <c r="Y108" s="128" t="str">
        <f>IF(ISNA(VLOOKUP($D108,'Mar 12'!$F:$F,1,0)),"No","Yes")</f>
        <v>Yes</v>
      </c>
      <c r="Z108" s="128" t="str">
        <f>IF(ISNA(VLOOKUP($D108,'Mar 5'!$F:$F,1,0)),"No","Yes")</f>
        <v>Yes</v>
      </c>
      <c r="AA108" s="128" t="str">
        <f>IF(ISNA(VLOOKUP($D108,'Feb 26'!$F:$F,1,0)),"No","Yes")</f>
        <v>Yes</v>
      </c>
      <c r="AB108" s="128" t="str">
        <f>IF(ISNA(VLOOKUP($D108,'Feb 26'!$F:$F,1,0)),"No","Yes")</f>
        <v>Yes</v>
      </c>
      <c r="AC108" s="128" t="str">
        <f>IF(ISNA(VLOOKUP($D108,'Feb 12'!$F:$F,1,0)),"No","Yes")</f>
        <v>Yes</v>
      </c>
      <c r="AD108" s="128" t="str">
        <f>IF(ISNA(VLOOKUP($D108,'Feb 5'!$F:$F,1,0)),"No","Yes")</f>
        <v>Yes</v>
      </c>
      <c r="AE108" s="128" t="str">
        <f>IF(ISNA(VLOOKUP($D108,'Jan 29'!$F:$F,1,0)),"No","Yes")</f>
        <v>Yes</v>
      </c>
      <c r="AF108" s="128" t="str">
        <f>IF(ISNA(VLOOKUP(D108,'Jan 22'!F:F,1,0)),"No","Yes")</f>
        <v>Yes</v>
      </c>
      <c r="AG108" s="104"/>
      <c r="AH108" s="107"/>
      <c r="AI108" s="107"/>
      <c r="AJ108" s="107"/>
      <c r="AK108" s="107"/>
      <c r="AL108" s="107"/>
      <c r="AM108" s="110"/>
      <c r="AN108" s="104"/>
      <c r="AO108" s="107"/>
      <c r="AP108" s="107"/>
      <c r="AQ108" s="107"/>
      <c r="AR108" s="107"/>
      <c r="AS108" s="107"/>
      <c r="AT108" s="110"/>
      <c r="AU108" s="104"/>
      <c r="AV108" s="107"/>
      <c r="AW108" s="107"/>
      <c r="AX108" s="107"/>
      <c r="AY108" s="107"/>
      <c r="AZ108" s="107"/>
    </row>
    <row r="109" spans="1:52" s="242" customFormat="1" x14ac:dyDescent="0.25">
      <c r="A109" s="269"/>
      <c r="B109" s="245" t="s">
        <v>1552</v>
      </c>
      <c r="C109" s="178" t="s">
        <v>1237</v>
      </c>
      <c r="D109" s="178" t="s">
        <v>1545</v>
      </c>
      <c r="E109" s="178" t="s">
        <v>1546</v>
      </c>
      <c r="F109" s="178" t="s">
        <v>1535</v>
      </c>
      <c r="G109" s="178" t="s">
        <v>1136</v>
      </c>
      <c r="H109" s="128" t="str">
        <f>IF(ISNA(VLOOKUP($D109,'Jul 9'!$F:$F,1,0)),"No","Yes")</f>
        <v>Yes</v>
      </c>
      <c r="I109" s="128" t="str">
        <f>IF(ISNA(VLOOKUP($D109,'Jul 2'!$F:$F,1,0)),"No","Yes")</f>
        <v>Yes</v>
      </c>
      <c r="J109" s="128" t="str">
        <f>IF(ISNA(VLOOKUP($D109,'Jun 25'!$F:$F,1,0)),"No","Yes")</f>
        <v>No</v>
      </c>
      <c r="K109" s="128" t="str">
        <f>IF(ISNA(VLOOKUP($D109,'Jun 18'!$F:$F,1,0)),"No","Yes")</f>
        <v>No</v>
      </c>
      <c r="L109" s="128" t="str">
        <f>IF(ISNA(VLOOKUP($D109,'Jun 11'!$F:$F,1,0)),"No","Yes")</f>
        <v>No</v>
      </c>
      <c r="M109" s="128" t="str">
        <f>IF(ISNA(VLOOKUP($D109,'Jun 4'!$F:$F,1,0)),"No","Yes")</f>
        <v>No</v>
      </c>
      <c r="N109" s="128" t="str">
        <f>IF(ISNA(VLOOKUP($D109,'May 28'!$F:$F,1,0)),"No","Yes")</f>
        <v>No</v>
      </c>
      <c r="O109" s="128" t="str">
        <f>IF(ISNA(VLOOKUP($D109,'May 21'!$F:$F,1,0)),"No","Yes")</f>
        <v>No</v>
      </c>
      <c r="P109" s="128" t="str">
        <f>IF(ISNA(VLOOKUP($D109,'May 14'!$F:$F,1,0)),"No","Yes")</f>
        <v>No</v>
      </c>
      <c r="Q109" s="128" t="str">
        <f>IF(ISNA(VLOOKUP($D109,'May 9'!$F:$F,1,0)),"No","Yes")</f>
        <v>No</v>
      </c>
      <c r="R109" s="128" t="str">
        <f>IF(ISNA(VLOOKUP($D109,'May 2'!$F:$F,1,0)),"No","Yes")</f>
        <v>No</v>
      </c>
      <c r="S109" s="128" t="str">
        <f>IF(ISNA(VLOOKUP($D109,'Apr 23'!$F:$F,1,0)),"No","Yes")</f>
        <v>No</v>
      </c>
      <c r="T109" s="128" t="str">
        <f>IF(ISNA(VLOOKUP($D109,'Apr 16'!$F:$F,1,0)),"No","Yes")</f>
        <v>No</v>
      </c>
      <c r="U109" s="128" t="str">
        <f>IF(ISNA(VLOOKUP($D109,'Apr 9'!$F:$F,1,0)),"No","Yes")</f>
        <v>No</v>
      </c>
      <c r="V109" s="128" t="str">
        <f>IF(ISNA(VLOOKUP($D109,'Apr 2'!$F:$F,1,0)),"No","Yes")</f>
        <v>No</v>
      </c>
      <c r="W109" s="128" t="str">
        <f>IF(ISNA(VLOOKUP($D109,'Mar 26'!$F:$F,1,0)),"No","Yes")</f>
        <v>No</v>
      </c>
      <c r="X109" s="128" t="str">
        <f>IF(ISNA(VLOOKUP($D109,'Mar 19'!$F:$F,1,0)),"No","Yes")</f>
        <v>No</v>
      </c>
      <c r="Y109" s="128" t="str">
        <f>IF(ISNA(VLOOKUP($D109,'Mar 12'!$F:$F,1,0)),"No","Yes")</f>
        <v>No</v>
      </c>
      <c r="Z109" s="128" t="str">
        <f>IF(ISNA(VLOOKUP($D109,'Mar 5'!$F:$F,1,0)),"No","Yes")</f>
        <v>No</v>
      </c>
      <c r="AA109" s="128" t="str">
        <f>IF(ISNA(VLOOKUP($D109,'Feb 26'!$F:$F,1,0)),"No","Yes")</f>
        <v>No</v>
      </c>
      <c r="AB109" s="128" t="str">
        <f>IF(ISNA(VLOOKUP($D109,'Feb 26'!$F:$F,1,0)),"No","Yes")</f>
        <v>No</v>
      </c>
      <c r="AC109" s="128" t="str">
        <f>IF(ISNA(VLOOKUP($D109,'Feb 12'!$F:$F,1,0)),"No","Yes")</f>
        <v>No</v>
      </c>
      <c r="AD109" s="128" t="str">
        <f>IF(ISNA(VLOOKUP($D109,'Feb 5'!$F:$F,1,0)),"No","Yes")</f>
        <v>No</v>
      </c>
      <c r="AE109" s="128" t="str">
        <f>IF(ISNA(VLOOKUP($D109,'Jan 29'!$F:$F,1,0)),"No","Yes")</f>
        <v>No</v>
      </c>
      <c r="AF109" s="128" t="str">
        <f>IF(ISNA(VLOOKUP(D109,'Jan 22'!F:F,1,0)),"No","Yes")</f>
        <v>No</v>
      </c>
      <c r="AG109" s="104"/>
      <c r="AH109" s="107"/>
      <c r="AI109" s="107"/>
      <c r="AJ109" s="107"/>
      <c r="AK109" s="107"/>
      <c r="AL109" s="107"/>
      <c r="AM109" s="110"/>
      <c r="AN109" s="104"/>
      <c r="AO109" s="107"/>
      <c r="AP109" s="107"/>
      <c r="AQ109" s="107"/>
      <c r="AR109" s="107"/>
      <c r="AS109" s="107"/>
      <c r="AT109" s="110"/>
      <c r="AU109" s="104"/>
      <c r="AV109" s="107"/>
      <c r="AW109" s="107"/>
      <c r="AX109" s="107"/>
      <c r="AY109" s="107"/>
      <c r="AZ109" s="107"/>
    </row>
    <row r="110" spans="1:52" s="238" customFormat="1" x14ac:dyDescent="0.25">
      <c r="A110" s="269"/>
      <c r="B110" s="244" t="s">
        <v>1541</v>
      </c>
      <c r="C110" s="178" t="s">
        <v>1237</v>
      </c>
      <c r="D110" s="178" t="s">
        <v>1537</v>
      </c>
      <c r="E110" s="178" t="s">
        <v>1538</v>
      </c>
      <c r="F110" s="178" t="s">
        <v>1535</v>
      </c>
      <c r="G110" s="178" t="s">
        <v>1136</v>
      </c>
      <c r="H110" s="128" t="str">
        <f>IF(ISNA(VLOOKUP($D110,'Jul 9'!$F:$F,1,0)),"No","Yes")</f>
        <v>No</v>
      </c>
      <c r="I110" s="128" t="str">
        <f>IF(ISNA(VLOOKUP($D110,'Jul 2'!$F:$F,1,0)),"No","Yes")</f>
        <v>No</v>
      </c>
      <c r="J110" s="128" t="str">
        <f>IF(ISNA(VLOOKUP($D110,'Jun 25'!$F:$F,1,0)),"No","Yes")</f>
        <v>Yes</v>
      </c>
      <c r="K110" s="128" t="str">
        <f>IF(ISNA(VLOOKUP($D110,'Jun 18'!$F:$F,1,0)),"No","Yes")</f>
        <v>Yes</v>
      </c>
      <c r="L110" s="128" t="str">
        <f>IF(ISNA(VLOOKUP($D110,'Jun 11'!$F:$F,1,0)),"No","Yes")</f>
        <v>No</v>
      </c>
      <c r="M110" s="128" t="str">
        <f>IF(ISNA(VLOOKUP($D110,'Jun 4'!$F:$F,1,0)),"No","Yes")</f>
        <v>No</v>
      </c>
      <c r="N110" s="128" t="str">
        <f>IF(ISNA(VLOOKUP($D110,'May 28'!$F:$F,1,0)),"No","Yes")</f>
        <v>No</v>
      </c>
      <c r="O110" s="128" t="str">
        <f>IF(ISNA(VLOOKUP($D110,'May 21'!$F:$F,1,0)),"No","Yes")</f>
        <v>No</v>
      </c>
      <c r="P110" s="128" t="str">
        <f>IF(ISNA(VLOOKUP($D110,'May 14'!$F:$F,1,0)),"No","Yes")</f>
        <v>No</v>
      </c>
      <c r="Q110" s="128" t="str">
        <f>IF(ISNA(VLOOKUP($D110,'May 9'!$F:$F,1,0)),"No","Yes")</f>
        <v>No</v>
      </c>
      <c r="R110" s="128" t="str">
        <f>IF(ISNA(VLOOKUP($D110,'May 2'!$F:$F,1,0)),"No","Yes")</f>
        <v>No</v>
      </c>
      <c r="S110" s="128" t="str">
        <f>IF(ISNA(VLOOKUP($D110,'Apr 23'!$F:$F,1,0)),"No","Yes")</f>
        <v>No</v>
      </c>
      <c r="T110" s="128" t="str">
        <f>IF(ISNA(VLOOKUP($D110,'Apr 16'!$F:$F,1,0)),"No","Yes")</f>
        <v>No</v>
      </c>
      <c r="U110" s="128" t="str">
        <f>IF(ISNA(VLOOKUP($D110,'Apr 9'!$F:$F,1,0)),"No","Yes")</f>
        <v>No</v>
      </c>
      <c r="V110" s="128" t="str">
        <f>IF(ISNA(VLOOKUP($D110,'Apr 2'!$F:$F,1,0)),"No","Yes")</f>
        <v>No</v>
      </c>
      <c r="W110" s="128" t="str">
        <f>IF(ISNA(VLOOKUP($D110,'Mar 26'!$F:$F,1,0)),"No","Yes")</f>
        <v>No</v>
      </c>
      <c r="X110" s="128" t="str">
        <f>IF(ISNA(VLOOKUP($D110,'Mar 19'!$F:$F,1,0)),"No","Yes")</f>
        <v>No</v>
      </c>
      <c r="Y110" s="128" t="str">
        <f>IF(ISNA(VLOOKUP($D110,'Mar 12'!$F:$F,1,0)),"No","Yes")</f>
        <v>No</v>
      </c>
      <c r="Z110" s="128" t="str">
        <f>IF(ISNA(VLOOKUP($D110,'Mar 5'!$F:$F,1,0)),"No","Yes")</f>
        <v>No</v>
      </c>
      <c r="AA110" s="128" t="str">
        <f>IF(ISNA(VLOOKUP($D110,'Feb 26'!$F:$F,1,0)),"No","Yes")</f>
        <v>No</v>
      </c>
      <c r="AB110" s="128" t="str">
        <f>IF(ISNA(VLOOKUP($D110,'Feb 26'!$F:$F,1,0)),"No","Yes")</f>
        <v>No</v>
      </c>
      <c r="AC110" s="128" t="str">
        <f>IF(ISNA(VLOOKUP($D110,'Feb 12'!$F:$F,1,0)),"No","Yes")</f>
        <v>No</v>
      </c>
      <c r="AD110" s="128" t="str">
        <f>IF(ISNA(VLOOKUP($D110,'Feb 5'!$F:$F,1,0)),"No","Yes")</f>
        <v>No</v>
      </c>
      <c r="AE110" s="128" t="str">
        <f>IF(ISNA(VLOOKUP($D110,'Jan 29'!$F:$F,1,0)),"No","Yes")</f>
        <v>No</v>
      </c>
      <c r="AF110" s="128" t="str">
        <f>IF(ISNA(VLOOKUP(D110,'Jan 22'!F:F,1,0)),"No","Yes")</f>
        <v>No</v>
      </c>
      <c r="AG110" s="104"/>
      <c r="AH110" s="107"/>
      <c r="AI110" s="107"/>
      <c r="AJ110" s="107"/>
      <c r="AK110" s="107"/>
      <c r="AL110" s="107"/>
      <c r="AM110" s="110"/>
      <c r="AN110" s="104"/>
      <c r="AO110" s="107"/>
      <c r="AP110" s="107"/>
      <c r="AQ110" s="107"/>
      <c r="AR110" s="107"/>
      <c r="AS110" s="107"/>
      <c r="AT110" s="110"/>
      <c r="AU110" s="104"/>
      <c r="AV110" s="107"/>
      <c r="AW110" s="107"/>
      <c r="AX110" s="107"/>
      <c r="AY110" s="107"/>
      <c r="AZ110" s="107"/>
    </row>
    <row r="111" spans="1:52" s="238" customFormat="1" x14ac:dyDescent="0.25">
      <c r="A111" s="269"/>
      <c r="B111" s="244" t="s">
        <v>1541</v>
      </c>
      <c r="C111" s="178" t="s">
        <v>1237</v>
      </c>
      <c r="D111" s="178" t="s">
        <v>1533</v>
      </c>
      <c r="E111" s="178" t="s">
        <v>1534</v>
      </c>
      <c r="F111" s="178" t="s">
        <v>1535</v>
      </c>
      <c r="G111" s="178" t="s">
        <v>1136</v>
      </c>
      <c r="H111" s="128" t="str">
        <f>IF(ISNA(VLOOKUP($D111,'Jul 9'!$F:$F,1,0)),"No","Yes")</f>
        <v>No</v>
      </c>
      <c r="I111" s="128" t="str">
        <f>IF(ISNA(VLOOKUP($D111,'Jul 2'!$F:$F,1,0)),"No","Yes")</f>
        <v>No</v>
      </c>
      <c r="J111" s="128" t="str">
        <f>IF(ISNA(VLOOKUP($D111,'Jun 25'!$F:$F,1,0)),"No","Yes")</f>
        <v>No</v>
      </c>
      <c r="K111" s="128" t="str">
        <f>IF(ISNA(VLOOKUP($D111,'Jun 18'!$F:$F,1,0)),"No","Yes")</f>
        <v>Yes</v>
      </c>
      <c r="L111" s="128" t="str">
        <f>IF(ISNA(VLOOKUP($D111,'Jun 11'!$F:$F,1,0)),"No","Yes")</f>
        <v>No</v>
      </c>
      <c r="M111" s="128" t="str">
        <f>IF(ISNA(VLOOKUP($D111,'Jun 4'!$F:$F,1,0)),"No","Yes")</f>
        <v>No</v>
      </c>
      <c r="N111" s="128" t="str">
        <f>IF(ISNA(VLOOKUP($D111,'May 28'!$F:$F,1,0)),"No","Yes")</f>
        <v>No</v>
      </c>
      <c r="O111" s="128" t="str">
        <f>IF(ISNA(VLOOKUP($D111,'May 21'!$F:$F,1,0)),"No","Yes")</f>
        <v>No</v>
      </c>
      <c r="P111" s="128" t="str">
        <f>IF(ISNA(VLOOKUP($D111,'May 14'!$F:$F,1,0)),"No","Yes")</f>
        <v>No</v>
      </c>
      <c r="Q111" s="128" t="str">
        <f>IF(ISNA(VLOOKUP($D111,'May 9'!$F:$F,1,0)),"No","Yes")</f>
        <v>No</v>
      </c>
      <c r="R111" s="128" t="str">
        <f>IF(ISNA(VLOOKUP($D111,'May 2'!$F:$F,1,0)),"No","Yes")</f>
        <v>No</v>
      </c>
      <c r="S111" s="128" t="str">
        <f>IF(ISNA(VLOOKUP($D111,'Apr 23'!$F:$F,1,0)),"No","Yes")</f>
        <v>No</v>
      </c>
      <c r="T111" s="128" t="str">
        <f>IF(ISNA(VLOOKUP($D111,'Apr 16'!$F:$F,1,0)),"No","Yes")</f>
        <v>No</v>
      </c>
      <c r="U111" s="128" t="str">
        <f>IF(ISNA(VLOOKUP($D111,'Apr 9'!$F:$F,1,0)),"No","Yes")</f>
        <v>No</v>
      </c>
      <c r="V111" s="128" t="str">
        <f>IF(ISNA(VLOOKUP($D111,'Apr 2'!$F:$F,1,0)),"No","Yes")</f>
        <v>No</v>
      </c>
      <c r="W111" s="128" t="str">
        <f>IF(ISNA(VLOOKUP($D111,'Mar 26'!$F:$F,1,0)),"No","Yes")</f>
        <v>No</v>
      </c>
      <c r="X111" s="128" t="str">
        <f>IF(ISNA(VLOOKUP($D111,'Mar 19'!$F:$F,1,0)),"No","Yes")</f>
        <v>No</v>
      </c>
      <c r="Y111" s="128" t="str">
        <f>IF(ISNA(VLOOKUP($D111,'Mar 12'!$F:$F,1,0)),"No","Yes")</f>
        <v>No</v>
      </c>
      <c r="Z111" s="128" t="str">
        <f>IF(ISNA(VLOOKUP($D111,'Mar 5'!$F:$F,1,0)),"No","Yes")</f>
        <v>No</v>
      </c>
      <c r="AA111" s="128" t="str">
        <f>IF(ISNA(VLOOKUP($D111,'Feb 26'!$F:$F,1,0)),"No","Yes")</f>
        <v>No</v>
      </c>
      <c r="AB111" s="128" t="str">
        <f>IF(ISNA(VLOOKUP($D111,'Feb 26'!$F:$F,1,0)),"No","Yes")</f>
        <v>No</v>
      </c>
      <c r="AC111" s="128" t="str">
        <f>IF(ISNA(VLOOKUP($D111,'Feb 12'!$F:$F,1,0)),"No","Yes")</f>
        <v>No</v>
      </c>
      <c r="AD111" s="128" t="str">
        <f>IF(ISNA(VLOOKUP($D111,'Feb 5'!$F:$F,1,0)),"No","Yes")</f>
        <v>No</v>
      </c>
      <c r="AE111" s="128" t="str">
        <f>IF(ISNA(VLOOKUP($D111,'Jan 29'!$F:$F,1,0)),"No","Yes")</f>
        <v>No</v>
      </c>
      <c r="AF111" s="128" t="str">
        <f>IF(ISNA(VLOOKUP(D111,'Jan 22'!F:F,1,0)),"No","Yes")</f>
        <v>No</v>
      </c>
      <c r="AG111" s="104"/>
      <c r="AH111" s="107"/>
      <c r="AI111" s="107"/>
      <c r="AJ111" s="107"/>
      <c r="AK111" s="107"/>
      <c r="AL111" s="107"/>
      <c r="AM111" s="110"/>
      <c r="AN111" s="104"/>
      <c r="AO111" s="107"/>
      <c r="AP111" s="107"/>
      <c r="AQ111" s="107"/>
      <c r="AR111" s="107"/>
      <c r="AS111" s="107"/>
      <c r="AT111" s="110"/>
      <c r="AU111" s="104"/>
      <c r="AV111" s="107"/>
      <c r="AW111" s="107"/>
      <c r="AX111" s="107"/>
      <c r="AY111" s="107"/>
      <c r="AZ111" s="107"/>
    </row>
    <row r="112" spans="1:52" s="152" customFormat="1" x14ac:dyDescent="0.25">
      <c r="A112" s="269"/>
      <c r="B112" s="101" t="s">
        <v>1371</v>
      </c>
      <c r="C112" s="107" t="s">
        <v>781</v>
      </c>
      <c r="D112" s="107" t="s">
        <v>1040</v>
      </c>
      <c r="E112" s="107" t="s">
        <v>1042</v>
      </c>
      <c r="F112" s="107" t="s">
        <v>1043</v>
      </c>
      <c r="G112" s="107" t="s">
        <v>1050</v>
      </c>
      <c r="H112" s="128" t="str">
        <f>IF(ISNA(VLOOKUP($D112,'Jul 9'!$F:$F,1,0)),"No","Yes")</f>
        <v>Yes</v>
      </c>
      <c r="I112" s="128" t="str">
        <f>IF(ISNA(VLOOKUP($D112,'Jul 2'!$F:$F,1,0)),"No","Yes")</f>
        <v>Yes</v>
      </c>
      <c r="J112" s="128" t="str">
        <f>IF(ISNA(VLOOKUP($D112,'Jun 25'!$F:$F,1,0)),"No","Yes")</f>
        <v>Yes</v>
      </c>
      <c r="K112" s="128" t="str">
        <f>IF(ISNA(VLOOKUP($D112,'Jun 18'!$F:$F,1,0)),"No","Yes")</f>
        <v>Yes</v>
      </c>
      <c r="L112" s="128" t="str">
        <f>IF(ISNA(VLOOKUP($D112,'Jun 11'!$F:$F,1,0)),"No","Yes")</f>
        <v>Yes</v>
      </c>
      <c r="M112" s="128" t="str">
        <f>IF(ISNA(VLOOKUP($D112,'Jun 4'!$F:$F,1,0)),"No","Yes")</f>
        <v>Yes</v>
      </c>
      <c r="N112" s="128" t="str">
        <f>IF(ISNA(VLOOKUP($D112,'May 28'!$F:$F,1,0)),"No","Yes")</f>
        <v>Yes</v>
      </c>
      <c r="O112" s="128" t="str">
        <f>IF(ISNA(VLOOKUP($D112,'May 21'!$F:$F,1,0)),"No","Yes")</f>
        <v>Yes</v>
      </c>
      <c r="P112" s="128" t="str">
        <f>IF(ISNA(VLOOKUP($D112,'May 14'!$F:$F,1,0)),"No","Yes")</f>
        <v>Yes</v>
      </c>
      <c r="Q112" s="128" t="str">
        <f>IF(ISNA(VLOOKUP($D112,'May 9'!$F:$F,1,0)),"No","Yes")</f>
        <v>Yes</v>
      </c>
      <c r="R112" s="128" t="str">
        <f>IF(ISNA(VLOOKUP($D112,'May 2'!$F:$F,1,0)),"No","Yes")</f>
        <v>Yes</v>
      </c>
      <c r="S112" s="128" t="str">
        <f>IF(ISNA(VLOOKUP($D112,'Apr 23'!$F:$F,1,0)),"No","Yes")</f>
        <v>Yes</v>
      </c>
      <c r="T112" s="128" t="str">
        <f>IF(ISNA(VLOOKUP($D112,'Apr 16'!$F:$F,1,0)),"No","Yes")</f>
        <v>Yes</v>
      </c>
      <c r="U112" s="128" t="str">
        <f>IF(ISNA(VLOOKUP($D112,'Apr 9'!$F:$F,1,0)),"No","Yes")</f>
        <v>Yes</v>
      </c>
      <c r="V112" s="128" t="str">
        <f>IF(ISNA(VLOOKUP($D112,'Apr 2'!$F:$F,1,0)),"No","Yes")</f>
        <v>Yes</v>
      </c>
      <c r="W112" s="128" t="str">
        <f>IF(ISNA(VLOOKUP($D112,'Mar 26'!$F:$F,1,0)),"No","Yes")</f>
        <v>No</v>
      </c>
      <c r="X112" s="128" t="str">
        <f>IF(ISNA(VLOOKUP($D112,'Mar 19'!$F:$F,1,0)),"No","Yes")</f>
        <v>Yes</v>
      </c>
      <c r="Y112" s="128" t="str">
        <f>IF(ISNA(VLOOKUP($D112,'Mar 12'!$F:$F,1,0)),"No","Yes")</f>
        <v>No</v>
      </c>
      <c r="Z112" s="128" t="str">
        <f>IF(ISNA(VLOOKUP($D112,'Mar 5'!$F:$F,1,0)),"No","Yes")</f>
        <v>No</v>
      </c>
      <c r="AA112" s="128" t="str">
        <f>IF(ISNA(VLOOKUP($D112,'Feb 26'!$F:$F,1,0)),"No","Yes")</f>
        <v>Yes</v>
      </c>
      <c r="AB112" s="128" t="str">
        <f>IF(ISNA(VLOOKUP($D112,'Feb 26'!$F:$F,1,0)),"No","Yes")</f>
        <v>Yes</v>
      </c>
      <c r="AC112" s="128" t="str">
        <f>IF(ISNA(VLOOKUP($D112,'Feb 12'!$F:$F,1,0)),"No","Yes")</f>
        <v>No</v>
      </c>
      <c r="AD112" s="128" t="str">
        <f>IF(ISNA(VLOOKUP($D112,'Feb 5'!$F:$F,1,0)),"No","Yes")</f>
        <v>No</v>
      </c>
      <c r="AE112" s="128" t="str">
        <f>IF(ISNA(VLOOKUP($D112,'Jan 29'!$F:$F,1,0)),"No","Yes")</f>
        <v>No</v>
      </c>
      <c r="AF112" s="128" t="str">
        <f>IF(ISNA(VLOOKUP(D112,'Jan 22'!F:F,1,0)),"No","Yes")</f>
        <v>No</v>
      </c>
      <c r="AG112" s="104"/>
      <c r="AH112" s="107"/>
      <c r="AI112" s="107"/>
      <c r="AJ112" s="107"/>
      <c r="AK112" s="107"/>
      <c r="AL112" s="107"/>
      <c r="AM112" s="110"/>
      <c r="AN112" s="104"/>
      <c r="AO112" s="107"/>
      <c r="AP112" s="107"/>
      <c r="AQ112" s="107"/>
      <c r="AR112" s="107"/>
      <c r="AS112" s="107"/>
      <c r="AT112" s="110"/>
      <c r="AU112" s="104"/>
      <c r="AV112" s="107"/>
      <c r="AW112" s="107"/>
      <c r="AX112" s="107"/>
      <c r="AY112" s="107"/>
      <c r="AZ112" s="107"/>
    </row>
    <row r="113" spans="1:52" s="99" customFormat="1" x14ac:dyDescent="0.25">
      <c r="A113" s="269"/>
      <c r="B113" s="101" t="s">
        <v>1275</v>
      </c>
      <c r="C113" s="107" t="s">
        <v>473</v>
      </c>
      <c r="D113" s="107" t="s">
        <v>480</v>
      </c>
      <c r="E113" s="107" t="s">
        <v>481</v>
      </c>
      <c r="F113" s="107" t="s">
        <v>475</v>
      </c>
      <c r="G113" s="107" t="s">
        <v>1050</v>
      </c>
      <c r="H113" s="128" t="str">
        <f>IF(ISNA(VLOOKUP($D113,'Jul 9'!$F:$F,1,0)),"No","Yes")</f>
        <v>Yes</v>
      </c>
      <c r="I113" s="128" t="str">
        <f>IF(ISNA(VLOOKUP($D113,'Jul 2'!$F:$F,1,0)),"No","Yes")</f>
        <v>Yes</v>
      </c>
      <c r="J113" s="128" t="str">
        <f>IF(ISNA(VLOOKUP($D113,'Jun 25'!$F:$F,1,0)),"No","Yes")</f>
        <v>Yes</v>
      </c>
      <c r="K113" s="128" t="str">
        <f>IF(ISNA(VLOOKUP($D113,'Jun 18'!$F:$F,1,0)),"No","Yes")</f>
        <v>Yes</v>
      </c>
      <c r="L113" s="128" t="str">
        <f>IF(ISNA(VLOOKUP($D113,'Jun 11'!$F:$F,1,0)),"No","Yes")</f>
        <v>Yes</v>
      </c>
      <c r="M113" s="128" t="str">
        <f>IF(ISNA(VLOOKUP($D113,'Jun 4'!$F:$F,1,0)),"No","Yes")</f>
        <v>Yes</v>
      </c>
      <c r="N113" s="128" t="str">
        <f>IF(ISNA(VLOOKUP($D113,'May 28'!$F:$F,1,0)),"No","Yes")</f>
        <v>Yes</v>
      </c>
      <c r="O113" s="128" t="str">
        <f>IF(ISNA(VLOOKUP($D113,'May 21'!$F:$F,1,0)),"No","Yes")</f>
        <v>Yes</v>
      </c>
      <c r="P113" s="128" t="str">
        <f>IF(ISNA(VLOOKUP($D113,'May 14'!$F:$F,1,0)),"No","Yes")</f>
        <v>Yes</v>
      </c>
      <c r="Q113" s="128" t="str">
        <f>IF(ISNA(VLOOKUP($D113,'May 9'!$F:$F,1,0)),"No","Yes")</f>
        <v>Yes</v>
      </c>
      <c r="R113" s="128" t="str">
        <f>IF(ISNA(VLOOKUP($D113,'May 2'!$F:$F,1,0)),"No","Yes")</f>
        <v>Yes</v>
      </c>
      <c r="S113" s="128" t="str">
        <f>IF(ISNA(VLOOKUP($D113,'Apr 23'!$F:$F,1,0)),"No","Yes")</f>
        <v>Yes</v>
      </c>
      <c r="T113" s="128" t="str">
        <f>IF(ISNA(VLOOKUP($D113,'Apr 16'!$F:$F,1,0)),"No","Yes")</f>
        <v>Yes</v>
      </c>
      <c r="U113" s="128" t="str">
        <f>IF(ISNA(VLOOKUP($D113,'Apr 9'!$F:$F,1,0)),"No","Yes")</f>
        <v>Yes</v>
      </c>
      <c r="V113" s="128" t="str">
        <f>IF(ISNA(VLOOKUP($D113,'Apr 2'!$F:$F,1,0)),"No","Yes")</f>
        <v>Yes</v>
      </c>
      <c r="W113" s="128" t="str">
        <f>IF(ISNA(VLOOKUP($D113,'Mar 26'!$F:$F,1,0)),"No","Yes")</f>
        <v>Yes</v>
      </c>
      <c r="X113" s="128" t="str">
        <f>IF(ISNA(VLOOKUP($D113,'Mar 19'!$F:$F,1,0)),"No","Yes")</f>
        <v>Yes</v>
      </c>
      <c r="Y113" s="128" t="str">
        <f>IF(ISNA(VLOOKUP($D113,'Mar 12'!$F:$F,1,0)),"No","Yes")</f>
        <v>Yes</v>
      </c>
      <c r="Z113" s="128" t="str">
        <f>IF(ISNA(VLOOKUP($D113,'Mar 5'!$F:$F,1,0)),"No","Yes")</f>
        <v>Yes</v>
      </c>
      <c r="AA113" s="128" t="str">
        <f>IF(ISNA(VLOOKUP($D113,'Feb 26'!$F:$F,1,0)),"No","Yes")</f>
        <v>Yes</v>
      </c>
      <c r="AB113" s="128" t="str">
        <f>IF(ISNA(VLOOKUP($D113,'Feb 26'!$F:$F,1,0)),"No","Yes")</f>
        <v>Yes</v>
      </c>
      <c r="AC113" s="128" t="str">
        <f>IF(ISNA(VLOOKUP($D113,'Feb 12'!$F:$F,1,0)),"No","Yes")</f>
        <v>Yes</v>
      </c>
      <c r="AD113" s="128" t="str">
        <f>IF(ISNA(VLOOKUP($D113,'Feb 5'!$F:$F,1,0)),"No","Yes")</f>
        <v>Yes</v>
      </c>
      <c r="AE113" s="128" t="str">
        <f>IF(ISNA(VLOOKUP($D113,'Jan 29'!$F:$F,1,0)),"No","Yes")</f>
        <v>Yes</v>
      </c>
      <c r="AF113" s="128" t="str">
        <f>IF(ISNA(VLOOKUP(D113,'Jan 22'!F:F,1,0)),"No","Yes")</f>
        <v>Yes</v>
      </c>
      <c r="AG113" s="104"/>
      <c r="AH113" s="107"/>
      <c r="AI113" s="107"/>
      <c r="AJ113" s="107"/>
      <c r="AK113" s="107"/>
      <c r="AL113" s="107"/>
      <c r="AM113" s="110"/>
      <c r="AN113" s="104"/>
      <c r="AO113" s="107"/>
      <c r="AP113" s="107"/>
      <c r="AQ113" s="107"/>
      <c r="AR113" s="107"/>
      <c r="AS113" s="107"/>
      <c r="AT113" s="110"/>
      <c r="AU113" s="104"/>
      <c r="AV113" s="107"/>
      <c r="AW113" s="107"/>
      <c r="AX113" s="107"/>
      <c r="AY113" s="107"/>
      <c r="AZ113" s="107"/>
    </row>
    <row r="114" spans="1:52" ht="15" customHeight="1" x14ac:dyDescent="0.25">
      <c r="A114" s="269"/>
      <c r="B114" s="120" t="s">
        <v>1349</v>
      </c>
      <c r="C114" s="107" t="s">
        <v>8</v>
      </c>
      <c r="D114" s="121" t="s">
        <v>794</v>
      </c>
      <c r="E114" s="121" t="s">
        <v>1430</v>
      </c>
      <c r="F114" s="107"/>
      <c r="G114" s="107"/>
      <c r="H114" s="128" t="str">
        <f>IF(ISNA(VLOOKUP($D114,'Jul 9'!$F:$F,1,0)),"No","Yes")</f>
        <v>No</v>
      </c>
      <c r="I114" s="128" t="str">
        <f>IF(ISNA(VLOOKUP($D114,'Jul 2'!$F:$F,1,0)),"No","Yes")</f>
        <v>No</v>
      </c>
      <c r="J114" s="128" t="str">
        <f>IF(ISNA(VLOOKUP($D114,'Jun 25'!$F:$F,1,0)),"No","Yes")</f>
        <v>No</v>
      </c>
      <c r="K114" s="128" t="str">
        <f>IF(ISNA(VLOOKUP($D114,'Jun 18'!$F:$F,1,0)),"No","Yes")</f>
        <v>No</v>
      </c>
      <c r="L114" s="128" t="str">
        <f>IF(ISNA(VLOOKUP($D114,'Jun 11'!$F:$F,1,0)),"No","Yes")</f>
        <v>No</v>
      </c>
      <c r="M114" s="128" t="str">
        <f>IF(ISNA(VLOOKUP($D114,'Jun 4'!$F:$F,1,0)),"No","Yes")</f>
        <v>No</v>
      </c>
      <c r="N114" s="128" t="str">
        <f>IF(ISNA(VLOOKUP($D114,'May 28'!$F:$F,1,0)),"No","Yes")</f>
        <v>No</v>
      </c>
      <c r="O114" s="128" t="str">
        <f>IF(ISNA(VLOOKUP($D114,'May 21'!$F:$F,1,0)),"No","Yes")</f>
        <v>No</v>
      </c>
      <c r="P114" s="128" t="str">
        <f>IF(ISNA(VLOOKUP($D114,'May 14'!$F:$F,1,0)),"No","Yes")</f>
        <v>No</v>
      </c>
      <c r="Q114" s="128" t="str">
        <f>IF(ISNA(VLOOKUP($D114,'May 9'!$F:$F,1,0)),"No","Yes")</f>
        <v>Yes</v>
      </c>
      <c r="R114" s="128" t="str">
        <f>IF(ISNA(VLOOKUP($D114,'May 2'!$F:$F,1,0)),"No","Yes")</f>
        <v>No</v>
      </c>
      <c r="S114" s="128" t="str">
        <f>IF(ISNA(VLOOKUP($D114,'Apr 23'!$F:$F,1,0)),"No","Yes")</f>
        <v>No</v>
      </c>
      <c r="T114" s="128" t="str">
        <f>IF(ISNA(VLOOKUP($D114,'Apr 16'!$F:$F,1,0)),"No","Yes")</f>
        <v>No</v>
      </c>
      <c r="U114" s="128" t="str">
        <f>IF(ISNA(VLOOKUP($D114,'Apr 9'!$F:$F,1,0)),"No","Yes")</f>
        <v>No</v>
      </c>
      <c r="V114" s="128" t="str">
        <f>IF(ISNA(VLOOKUP($D114,'Apr 2'!$F:$F,1,0)),"No","Yes")</f>
        <v>No</v>
      </c>
      <c r="W114" s="128" t="str">
        <f>IF(ISNA(VLOOKUP($D114,'Mar 26'!$F:$F,1,0)),"No","Yes")</f>
        <v>No</v>
      </c>
      <c r="X114" s="128" t="str">
        <f>IF(ISNA(VLOOKUP($D114,'Mar 19'!$F:$F,1,0)),"No","Yes")</f>
        <v>No</v>
      </c>
      <c r="Y114" s="128" t="str">
        <f>IF(ISNA(VLOOKUP($D114,'Mar 12'!$F:$F,1,0)),"No","Yes")</f>
        <v>No</v>
      </c>
      <c r="Z114" s="128" t="str">
        <f>IF(ISNA(VLOOKUP($D114,'Mar 5'!$F:$F,1,0)),"No","Yes")</f>
        <v>No</v>
      </c>
      <c r="AA114" s="128" t="str">
        <f>IF(ISNA(VLOOKUP($D114,'Feb 26'!$F:$F,1,0)),"No","Yes")</f>
        <v>No</v>
      </c>
      <c r="AB114" s="128" t="str">
        <f>IF(ISNA(VLOOKUP($D114,'Feb 26'!$F:$F,1,0)),"No","Yes")</f>
        <v>No</v>
      </c>
      <c r="AC114" s="128" t="str">
        <f>IF(ISNA(VLOOKUP($D114,'Feb 12'!$F:$F,1,0)),"No","Yes")</f>
        <v>No</v>
      </c>
      <c r="AD114" s="128" t="str">
        <f>IF(ISNA(VLOOKUP($D114,'Feb 5'!$F:$F,1,0)),"No","Yes")</f>
        <v>No</v>
      </c>
      <c r="AE114" s="128" t="str">
        <f>IF(ISNA(VLOOKUP($D114,'Jan 29'!$F:$F,1,0)),"No","Yes")</f>
        <v>No</v>
      </c>
      <c r="AF114" s="128" t="str">
        <f>IF(ISNA(VLOOKUP(D114,'Jan 22'!F:F,1,0)),"No","Yes")</f>
        <v>No</v>
      </c>
    </row>
    <row r="115" spans="1:52" x14ac:dyDescent="0.25">
      <c r="A115" s="269"/>
      <c r="B115" s="233" t="s">
        <v>1372</v>
      </c>
      <c r="C115" s="107" t="s">
        <v>8</v>
      </c>
      <c r="D115" s="121" t="s">
        <v>823</v>
      </c>
      <c r="E115" s="121" t="s">
        <v>824</v>
      </c>
      <c r="F115" s="178" t="s">
        <v>9</v>
      </c>
      <c r="G115" s="107" t="s">
        <v>1469</v>
      </c>
      <c r="H115" s="128" t="str">
        <f>IF(ISNA(VLOOKUP($D115,'Jul 9'!$F:$F,1,0)),"No","Yes")</f>
        <v>Yes</v>
      </c>
      <c r="I115" s="128" t="str">
        <f>IF(ISNA(VLOOKUP($D115,'Jul 2'!$F:$F,1,0)),"No","Yes")</f>
        <v>Yes</v>
      </c>
      <c r="J115" s="128" t="str">
        <f>IF(ISNA(VLOOKUP($D115,'Jun 25'!$F:$F,1,0)),"No","Yes")</f>
        <v>Yes</v>
      </c>
      <c r="K115" s="128" t="str">
        <f>IF(ISNA(VLOOKUP($D115,'Jun 18'!$F:$F,1,0)),"No","Yes")</f>
        <v>No</v>
      </c>
      <c r="L115" s="128" t="str">
        <f>IF(ISNA(VLOOKUP($D115,'Jun 11'!$F:$F,1,0)),"No","Yes")</f>
        <v>Yes</v>
      </c>
      <c r="M115" s="128" t="str">
        <f>IF(ISNA(VLOOKUP($D115,'Jun 4'!$F:$F,1,0)),"No","Yes")</f>
        <v>Yes</v>
      </c>
      <c r="N115" s="128" t="str">
        <f>IF(ISNA(VLOOKUP($D115,'May 28'!$F:$F,1,0)),"No","Yes")</f>
        <v>Yes</v>
      </c>
      <c r="O115" s="128" t="str">
        <f>IF(ISNA(VLOOKUP($D115,'May 21'!$F:$F,1,0)),"No","Yes")</f>
        <v>Yes</v>
      </c>
      <c r="P115" s="128" t="str">
        <f>IF(ISNA(VLOOKUP($D115,'May 14'!$F:$F,1,0)),"No","Yes")</f>
        <v>Yes</v>
      </c>
      <c r="Q115" s="128" t="str">
        <f>IF(ISNA(VLOOKUP($D115,'May 9'!$F:$F,1,0)),"No","Yes")</f>
        <v>No</v>
      </c>
      <c r="R115" s="128" t="str">
        <f>IF(ISNA(VLOOKUP($D115,'May 2'!$F:$F,1,0)),"No","Yes")</f>
        <v>No</v>
      </c>
      <c r="S115" s="128" t="str">
        <f>IF(ISNA(VLOOKUP($D115,'Apr 23'!$F:$F,1,0)),"No","Yes")</f>
        <v>No</v>
      </c>
      <c r="T115" s="128" t="str">
        <f>IF(ISNA(VLOOKUP($D115,'Apr 16'!$F:$F,1,0)),"No","Yes")</f>
        <v>No</v>
      </c>
      <c r="U115" s="128" t="str">
        <f>IF(ISNA(VLOOKUP($D115,'Apr 9'!$F:$F,1,0)),"No","Yes")</f>
        <v>No</v>
      </c>
      <c r="V115" s="128" t="str">
        <f>IF(ISNA(VLOOKUP($D115,'Apr 2'!$F:$F,1,0)),"No","Yes")</f>
        <v>No</v>
      </c>
      <c r="W115" s="128" t="str">
        <f>IF(ISNA(VLOOKUP($D115,'Mar 26'!$F:$F,1,0)),"No","Yes")</f>
        <v>No</v>
      </c>
      <c r="X115" s="128" t="str">
        <f>IF(ISNA(VLOOKUP($D115,'Mar 19'!$F:$F,1,0)),"No","Yes")</f>
        <v>No</v>
      </c>
      <c r="Y115" s="128" t="str">
        <f>IF(ISNA(VLOOKUP($D115,'Mar 12'!$F:$F,1,0)),"No","Yes")</f>
        <v>No</v>
      </c>
      <c r="Z115" s="128" t="str">
        <f>IF(ISNA(VLOOKUP($D115,'Mar 5'!$F:$F,1,0)),"No","Yes")</f>
        <v>No</v>
      </c>
      <c r="AA115" s="128" t="str">
        <f>IF(ISNA(VLOOKUP($D115,'Feb 26'!$F:$F,1,0)),"No","Yes")</f>
        <v>No</v>
      </c>
      <c r="AB115" s="128" t="str">
        <f>IF(ISNA(VLOOKUP($D115,'Feb 26'!$F:$F,1,0)),"No","Yes")</f>
        <v>No</v>
      </c>
      <c r="AC115" s="128" t="str">
        <f>IF(ISNA(VLOOKUP($D115,'Feb 12'!$F:$F,1,0)),"No","Yes")</f>
        <v>No</v>
      </c>
      <c r="AD115" s="128" t="str">
        <f>IF(ISNA(VLOOKUP($D115,'Feb 5'!$F:$F,1,0)),"No","Yes")</f>
        <v>No</v>
      </c>
      <c r="AE115" s="128" t="str">
        <f>IF(ISNA(VLOOKUP($D115,'Jan 29'!$F:$F,1,0)),"No","Yes")</f>
        <v>No</v>
      </c>
      <c r="AF115" s="128" t="str">
        <f>IF(ISNA(VLOOKUP(D115,'Jan 22'!F:F,1,0)),"No","Yes")</f>
        <v>No</v>
      </c>
    </row>
    <row r="116" spans="1:52" x14ac:dyDescent="0.25">
      <c r="A116" s="269"/>
      <c r="B116" s="120" t="s">
        <v>1350</v>
      </c>
      <c r="C116" s="107" t="s">
        <v>8</v>
      </c>
      <c r="D116" s="117" t="s">
        <v>199</v>
      </c>
      <c r="E116" s="117" t="s">
        <v>200</v>
      </c>
      <c r="F116" s="107"/>
      <c r="G116" s="107"/>
      <c r="H116" s="128" t="str">
        <f>IF(ISNA(VLOOKUP($D116,'Jul 9'!$F:$F,1,0)),"No","Yes")</f>
        <v>No</v>
      </c>
      <c r="I116" s="128" t="str">
        <f>IF(ISNA(VLOOKUP($D116,'Jul 2'!$F:$F,1,0)),"No","Yes")</f>
        <v>No</v>
      </c>
      <c r="J116" s="128" t="str">
        <f>IF(ISNA(VLOOKUP($D116,'Jun 25'!$F:$F,1,0)),"No","Yes")</f>
        <v>No</v>
      </c>
      <c r="K116" s="128" t="str">
        <f>IF(ISNA(VLOOKUP($D116,'Jun 18'!$F:$F,1,0)),"No","Yes")</f>
        <v>No</v>
      </c>
      <c r="L116" s="128" t="str">
        <f>IF(ISNA(VLOOKUP($D116,'Jun 11'!$F:$F,1,0)),"No","Yes")</f>
        <v>No</v>
      </c>
      <c r="M116" s="128" t="str">
        <f>IF(ISNA(VLOOKUP($D116,'Jun 4'!$F:$F,1,0)),"No","Yes")</f>
        <v>No</v>
      </c>
      <c r="N116" s="128" t="str">
        <f>IF(ISNA(VLOOKUP($D116,'May 28'!$F:$F,1,0)),"No","Yes")</f>
        <v>No</v>
      </c>
      <c r="O116" s="128" t="str">
        <f>IF(ISNA(VLOOKUP($D116,'May 21'!$F:$F,1,0)),"No","Yes")</f>
        <v>No</v>
      </c>
      <c r="P116" s="128" t="str">
        <f>IF(ISNA(VLOOKUP($D116,'May 14'!$F:$F,1,0)),"No","Yes")</f>
        <v>No</v>
      </c>
      <c r="Q116" s="128" t="str">
        <f>IF(ISNA(VLOOKUP($D116,'May 9'!$F:$F,1,0)),"No","Yes")</f>
        <v>No</v>
      </c>
      <c r="R116" s="128" t="str">
        <f>IF(ISNA(VLOOKUP($D116,'May 2'!$F:$F,1,0)),"No","Yes")</f>
        <v>No</v>
      </c>
      <c r="S116" s="128" t="str">
        <f>IF(ISNA(VLOOKUP($D116,'Apr 23'!$F:$F,1,0)),"No","Yes")</f>
        <v>No</v>
      </c>
      <c r="T116" s="128" t="str">
        <f>IF(ISNA(VLOOKUP($D116,'Apr 16'!$F:$F,1,0)),"No","Yes")</f>
        <v>No</v>
      </c>
      <c r="U116" s="128" t="str">
        <f>IF(ISNA(VLOOKUP($D116,'Apr 9'!$F:$F,1,0)),"No","Yes")</f>
        <v>No</v>
      </c>
      <c r="V116" s="128" t="str">
        <f>IF(ISNA(VLOOKUP($D116,'Apr 2'!$F:$F,1,0)),"No","Yes")</f>
        <v>No</v>
      </c>
      <c r="W116" s="128" t="str">
        <f>IF(ISNA(VLOOKUP($D116,'Mar 26'!$F:$F,1,0)),"No","Yes")</f>
        <v>No</v>
      </c>
      <c r="X116" s="128" t="str">
        <f>IF(ISNA(VLOOKUP($D116,'Mar 19'!$F:$F,1,0)),"No","Yes")</f>
        <v>No</v>
      </c>
      <c r="Y116" s="128" t="str">
        <f>IF(ISNA(VLOOKUP($D116,'Mar 12'!$F:$F,1,0)),"No","Yes")</f>
        <v>No</v>
      </c>
      <c r="Z116" s="128" t="str">
        <f>IF(ISNA(VLOOKUP($D116,'Mar 5'!$F:$F,1,0)),"No","Yes")</f>
        <v>No</v>
      </c>
      <c r="AA116" s="128" t="str">
        <f>IF(ISNA(VLOOKUP($D116,'Feb 26'!$F:$F,1,0)),"No","Yes")</f>
        <v>No</v>
      </c>
      <c r="AB116" s="128" t="str">
        <f>IF(ISNA(VLOOKUP($D116,'Feb 26'!$F:$F,1,0)),"No","Yes")</f>
        <v>No</v>
      </c>
      <c r="AC116" s="128" t="str">
        <f>IF(ISNA(VLOOKUP($D116,'Feb 12'!$F:$F,1,0)),"No","Yes")</f>
        <v>No</v>
      </c>
      <c r="AD116" s="128" t="str">
        <f>IF(ISNA(VLOOKUP($D116,'Feb 5'!$F:$F,1,0)),"No","Yes")</f>
        <v>No</v>
      </c>
      <c r="AE116" s="128" t="str">
        <f>IF(ISNA(VLOOKUP($D116,'Jan 29'!$F:$F,1,0)),"No","Yes")</f>
        <v>No</v>
      </c>
      <c r="AF116" s="128" t="str">
        <f>IF(ISNA(VLOOKUP(D116,'Jan 22'!F:F,1,0)),"No","Yes")</f>
        <v>No</v>
      </c>
    </row>
    <row r="117" spans="1:52" x14ac:dyDescent="0.25">
      <c r="A117" s="269"/>
      <c r="B117" s="120" t="s">
        <v>1351</v>
      </c>
      <c r="C117" s="107" t="s">
        <v>8</v>
      </c>
      <c r="D117" s="117" t="s">
        <v>187</v>
      </c>
      <c r="E117" s="117" t="s">
        <v>188</v>
      </c>
      <c r="F117" s="107"/>
      <c r="G117" s="107"/>
      <c r="H117" s="128" t="str">
        <f>IF(ISNA(VLOOKUP($D117,'Jul 9'!$F:$F,1,0)),"No","Yes")</f>
        <v>No</v>
      </c>
      <c r="I117" s="128" t="str">
        <f>IF(ISNA(VLOOKUP($D117,'Jul 2'!$F:$F,1,0)),"No","Yes")</f>
        <v>No</v>
      </c>
      <c r="J117" s="128" t="str">
        <f>IF(ISNA(VLOOKUP($D117,'Jun 25'!$F:$F,1,0)),"No","Yes")</f>
        <v>No</v>
      </c>
      <c r="K117" s="128" t="str">
        <f>IF(ISNA(VLOOKUP($D117,'Jun 18'!$F:$F,1,0)),"No","Yes")</f>
        <v>No</v>
      </c>
      <c r="L117" s="128" t="str">
        <f>IF(ISNA(VLOOKUP($D117,'Jun 11'!$F:$F,1,0)),"No","Yes")</f>
        <v>No</v>
      </c>
      <c r="M117" s="128" t="str">
        <f>IF(ISNA(VLOOKUP($D117,'Jun 4'!$F:$F,1,0)),"No","Yes")</f>
        <v>No</v>
      </c>
      <c r="N117" s="128" t="str">
        <f>IF(ISNA(VLOOKUP($D117,'May 28'!$F:$F,1,0)),"No","Yes")</f>
        <v>No</v>
      </c>
      <c r="O117" s="128" t="str">
        <f>IF(ISNA(VLOOKUP($D117,'May 21'!$F:$F,1,0)),"No","Yes")</f>
        <v>No</v>
      </c>
      <c r="P117" s="128" t="str">
        <f>IF(ISNA(VLOOKUP($D117,'May 14'!$F:$F,1,0)),"No","Yes")</f>
        <v>No</v>
      </c>
      <c r="Q117" s="128" t="str">
        <f>IF(ISNA(VLOOKUP($D117,'May 9'!$F:$F,1,0)),"No","Yes")</f>
        <v>No</v>
      </c>
      <c r="R117" s="128" t="str">
        <f>IF(ISNA(VLOOKUP($D117,'May 2'!$F:$F,1,0)),"No","Yes")</f>
        <v>No</v>
      </c>
      <c r="S117" s="128" t="str">
        <f>IF(ISNA(VLOOKUP($D117,'Apr 23'!$F:$F,1,0)),"No","Yes")</f>
        <v>No</v>
      </c>
      <c r="T117" s="128" t="str">
        <f>IF(ISNA(VLOOKUP($D117,'Apr 16'!$F:$F,1,0)),"No","Yes")</f>
        <v>No</v>
      </c>
      <c r="U117" s="128" t="str">
        <f>IF(ISNA(VLOOKUP($D117,'Apr 9'!$F:$F,1,0)),"No","Yes")</f>
        <v>No</v>
      </c>
      <c r="V117" s="128" t="str">
        <f>IF(ISNA(VLOOKUP($D117,'Apr 2'!$F:$F,1,0)),"No","Yes")</f>
        <v>No</v>
      </c>
      <c r="W117" s="128" t="str">
        <f>IF(ISNA(VLOOKUP($D117,'Mar 26'!$F:$F,1,0)),"No","Yes")</f>
        <v>No</v>
      </c>
      <c r="X117" s="128" t="str">
        <f>IF(ISNA(VLOOKUP($D117,'Mar 19'!$F:$F,1,0)),"No","Yes")</f>
        <v>No</v>
      </c>
      <c r="Y117" s="128" t="str">
        <f>IF(ISNA(VLOOKUP($D117,'Mar 12'!$F:$F,1,0)),"No","Yes")</f>
        <v>No</v>
      </c>
      <c r="Z117" s="128" t="str">
        <f>IF(ISNA(VLOOKUP($D117,'Mar 5'!$F:$F,1,0)),"No","Yes")</f>
        <v>No</v>
      </c>
      <c r="AA117" s="128" t="str">
        <f>IF(ISNA(VLOOKUP($D117,'Feb 26'!$F:$F,1,0)),"No","Yes")</f>
        <v>No</v>
      </c>
      <c r="AB117" s="128" t="str">
        <f>IF(ISNA(VLOOKUP($D117,'Feb 26'!$F:$F,1,0)),"No","Yes")</f>
        <v>No</v>
      </c>
      <c r="AC117" s="128" t="str">
        <f>IF(ISNA(VLOOKUP($D117,'Feb 12'!$F:$F,1,0)),"No","Yes")</f>
        <v>No</v>
      </c>
      <c r="AD117" s="128" t="str">
        <f>IF(ISNA(VLOOKUP($D117,'Feb 5'!$F:$F,1,0)),"No","Yes")</f>
        <v>No</v>
      </c>
      <c r="AE117" s="128" t="str">
        <f>IF(ISNA(VLOOKUP($D117,'Jan 29'!$F:$F,1,0)),"No","Yes")</f>
        <v>No</v>
      </c>
      <c r="AF117" s="128" t="str">
        <f>IF(ISNA(VLOOKUP(D117,'Jan 22'!F:F,1,0)),"No","Yes")</f>
        <v>No</v>
      </c>
    </row>
    <row r="118" spans="1:52" x14ac:dyDescent="0.25">
      <c r="A118" s="269"/>
      <c r="B118" s="122" t="s">
        <v>1373</v>
      </c>
      <c r="C118" s="107" t="s">
        <v>8</v>
      </c>
      <c r="D118" s="117" t="s">
        <v>128</v>
      </c>
      <c r="E118" s="117" t="s">
        <v>129</v>
      </c>
      <c r="F118" s="107"/>
      <c r="G118" s="107"/>
      <c r="H118" s="128" t="str">
        <f>IF(ISNA(VLOOKUP($D118,'Jul 9'!$F:$F,1,0)),"No","Yes")</f>
        <v>No</v>
      </c>
      <c r="I118" s="128" t="str">
        <f>IF(ISNA(VLOOKUP($D118,'Jul 2'!$F:$F,1,0)),"No","Yes")</f>
        <v>No</v>
      </c>
      <c r="J118" s="128" t="str">
        <f>IF(ISNA(VLOOKUP($D118,'Jun 25'!$F:$F,1,0)),"No","Yes")</f>
        <v>No</v>
      </c>
      <c r="K118" s="128" t="str">
        <f>IF(ISNA(VLOOKUP($D118,'Jun 18'!$F:$F,1,0)),"No","Yes")</f>
        <v>No</v>
      </c>
      <c r="L118" s="128" t="str">
        <f>IF(ISNA(VLOOKUP($D118,'Jun 11'!$F:$F,1,0)),"No","Yes")</f>
        <v>No</v>
      </c>
      <c r="M118" s="128" t="str">
        <f>IF(ISNA(VLOOKUP($D118,'Jun 4'!$F:$F,1,0)),"No","Yes")</f>
        <v>No</v>
      </c>
      <c r="N118" s="128" t="str">
        <f>IF(ISNA(VLOOKUP($D118,'May 28'!$F:$F,1,0)),"No","Yes")</f>
        <v>No</v>
      </c>
      <c r="O118" s="128" t="str">
        <f>IF(ISNA(VLOOKUP($D118,'May 21'!$F:$F,1,0)),"No","Yes")</f>
        <v>No</v>
      </c>
      <c r="P118" s="128" t="str">
        <f>IF(ISNA(VLOOKUP($D118,'May 14'!$F:$F,1,0)),"No","Yes")</f>
        <v>No</v>
      </c>
      <c r="Q118" s="128" t="str">
        <f>IF(ISNA(VLOOKUP($D118,'May 9'!$F:$F,1,0)),"No","Yes")</f>
        <v>No</v>
      </c>
      <c r="R118" s="128" t="str">
        <f>IF(ISNA(VLOOKUP($D118,'May 2'!$F:$F,1,0)),"No","Yes")</f>
        <v>No</v>
      </c>
      <c r="S118" s="128" t="str">
        <f>IF(ISNA(VLOOKUP($D118,'Apr 23'!$F:$F,1,0)),"No","Yes")</f>
        <v>No</v>
      </c>
      <c r="T118" s="128" t="str">
        <f>IF(ISNA(VLOOKUP($D118,'Apr 16'!$F:$F,1,0)),"No","Yes")</f>
        <v>No</v>
      </c>
      <c r="U118" s="128" t="str">
        <f>IF(ISNA(VLOOKUP($D118,'Apr 9'!$F:$F,1,0)),"No","Yes")</f>
        <v>No</v>
      </c>
      <c r="V118" s="128" t="str">
        <f>IF(ISNA(VLOOKUP($D118,'Apr 2'!$F:$F,1,0)),"No","Yes")</f>
        <v>No</v>
      </c>
      <c r="W118" s="128" t="str">
        <f>IF(ISNA(VLOOKUP($D118,'Mar 26'!$F:$F,1,0)),"No","Yes")</f>
        <v>No</v>
      </c>
      <c r="X118" s="128" t="str">
        <f>IF(ISNA(VLOOKUP($D118,'Mar 19'!$F:$F,1,0)),"No","Yes")</f>
        <v>No</v>
      </c>
      <c r="Y118" s="128" t="str">
        <f>IF(ISNA(VLOOKUP($D118,'Mar 12'!$F:$F,1,0)),"No","Yes")</f>
        <v>No</v>
      </c>
      <c r="Z118" s="128" t="str">
        <f>IF(ISNA(VLOOKUP($D118,'Mar 5'!$F:$F,1,0)),"No","Yes")</f>
        <v>No</v>
      </c>
      <c r="AA118" s="128" t="str">
        <f>IF(ISNA(VLOOKUP($D118,'Feb 26'!$F:$F,1,0)),"No","Yes")</f>
        <v>No</v>
      </c>
      <c r="AB118" s="128" t="str">
        <f>IF(ISNA(VLOOKUP($D118,'Feb 26'!$F:$F,1,0)),"No","Yes")</f>
        <v>No</v>
      </c>
      <c r="AC118" s="128" t="str">
        <f>IF(ISNA(VLOOKUP($D118,'Feb 12'!$F:$F,1,0)),"No","Yes")</f>
        <v>No</v>
      </c>
      <c r="AD118" s="128" t="str">
        <f>IF(ISNA(VLOOKUP($D118,'Feb 5'!$F:$F,1,0)),"No","Yes")</f>
        <v>No</v>
      </c>
      <c r="AE118" s="128" t="str">
        <f>IF(ISNA(VLOOKUP($D118,'Jan 29'!$F:$F,1,0)),"No","Yes")</f>
        <v>No</v>
      </c>
      <c r="AF118" s="128" t="str">
        <f>IF(ISNA(VLOOKUP(D118,'Jan 22'!F:F,1,0)),"No","Yes")</f>
        <v>No</v>
      </c>
    </row>
    <row r="119" spans="1:52" x14ac:dyDescent="0.25">
      <c r="A119" s="269"/>
      <c r="B119" s="233" t="s">
        <v>1374</v>
      </c>
      <c r="C119" s="107" t="s">
        <v>8</v>
      </c>
      <c r="D119" s="117" t="s">
        <v>927</v>
      </c>
      <c r="E119" s="117" t="s">
        <v>928</v>
      </c>
      <c r="F119" s="242" t="s">
        <v>9</v>
      </c>
      <c r="G119" s="242" t="s">
        <v>1469</v>
      </c>
      <c r="H119" s="128" t="str">
        <f>IF(ISNA(VLOOKUP($D119,'Jul 9'!$F:$F,1,0)),"No","Yes")</f>
        <v>Yes</v>
      </c>
      <c r="I119" s="128" t="str">
        <f>IF(ISNA(VLOOKUP($D119,'Jul 2'!$F:$F,1,0)),"No","Yes")</f>
        <v>Yes</v>
      </c>
      <c r="J119" s="128" t="str">
        <f>IF(ISNA(VLOOKUP($D119,'Jun 25'!$F:$F,1,0)),"No","Yes")</f>
        <v>No</v>
      </c>
      <c r="K119" s="128" t="str">
        <f>IF(ISNA(VLOOKUP($D119,'Jun 18'!$F:$F,1,0)),"No","Yes")</f>
        <v>No</v>
      </c>
      <c r="L119" s="128" t="str">
        <f>IF(ISNA(VLOOKUP($D119,'Jun 11'!$F:$F,1,0)),"No","Yes")</f>
        <v>No</v>
      </c>
      <c r="M119" s="128" t="str">
        <f>IF(ISNA(VLOOKUP($D119,'Jun 4'!$F:$F,1,0)),"No","Yes")</f>
        <v>Yes</v>
      </c>
      <c r="N119" s="128" t="str">
        <f>IF(ISNA(VLOOKUP($D119,'May 28'!$F:$F,1,0)),"No","Yes")</f>
        <v>Yes</v>
      </c>
      <c r="O119" s="128" t="str">
        <f>IF(ISNA(VLOOKUP($D119,'May 21'!$F:$F,1,0)),"No","Yes")</f>
        <v>Yes</v>
      </c>
      <c r="P119" s="128" t="str">
        <f>IF(ISNA(VLOOKUP($D119,'May 14'!$F:$F,1,0)),"No","Yes")</f>
        <v>Yes</v>
      </c>
      <c r="Q119" s="128" t="str">
        <f>IF(ISNA(VLOOKUP($D119,'May 9'!$F:$F,1,0)),"No","Yes")</f>
        <v>No</v>
      </c>
      <c r="R119" s="128" t="str">
        <f>IF(ISNA(VLOOKUP($D119,'May 2'!$F:$F,1,0)),"No","Yes")</f>
        <v>No</v>
      </c>
      <c r="S119" s="128" t="str">
        <f>IF(ISNA(VLOOKUP($D119,'Apr 23'!$F:$F,1,0)),"No","Yes")</f>
        <v>No</v>
      </c>
      <c r="T119" s="128" t="str">
        <f>IF(ISNA(VLOOKUP($D119,'Apr 16'!$F:$F,1,0)),"No","Yes")</f>
        <v>No</v>
      </c>
      <c r="U119" s="128" t="str">
        <f>IF(ISNA(VLOOKUP($D119,'Apr 9'!$F:$F,1,0)),"No","Yes")</f>
        <v>No</v>
      </c>
      <c r="V119" s="128" t="str">
        <f>IF(ISNA(VLOOKUP($D119,'Apr 2'!$F:$F,1,0)),"No","Yes")</f>
        <v>No</v>
      </c>
      <c r="W119" s="128" t="str">
        <f>IF(ISNA(VLOOKUP($D119,'Mar 26'!$F:$F,1,0)),"No","Yes")</f>
        <v>No</v>
      </c>
      <c r="X119" s="128" t="str">
        <f>IF(ISNA(VLOOKUP($D119,'Mar 19'!$F:$F,1,0)),"No","Yes")</f>
        <v>No</v>
      </c>
      <c r="Y119" s="128" t="str">
        <f>IF(ISNA(VLOOKUP($D119,'Mar 12'!$F:$F,1,0)),"No","Yes")</f>
        <v>No</v>
      </c>
      <c r="Z119" s="128" t="str">
        <f>IF(ISNA(VLOOKUP($D119,'Mar 5'!$F:$F,1,0)),"No","Yes")</f>
        <v>No</v>
      </c>
      <c r="AA119" s="128" t="str">
        <f>IF(ISNA(VLOOKUP($D119,'Feb 26'!$F:$F,1,0)),"No","Yes")</f>
        <v>No</v>
      </c>
      <c r="AB119" s="128" t="str">
        <f>IF(ISNA(VLOOKUP($D119,'Feb 26'!$F:$F,1,0)),"No","Yes")</f>
        <v>No</v>
      </c>
      <c r="AC119" s="128" t="str">
        <f>IF(ISNA(VLOOKUP($D119,'Feb 12'!$F:$F,1,0)),"No","Yes")</f>
        <v>No</v>
      </c>
      <c r="AD119" s="128" t="str">
        <f>IF(ISNA(VLOOKUP($D119,'Feb 5'!$F:$F,1,0)),"No","Yes")</f>
        <v>No</v>
      </c>
      <c r="AE119" s="128" t="str">
        <f>IF(ISNA(VLOOKUP($D119,'Jan 29'!$F:$F,1,0)),"No","Yes")</f>
        <v>No</v>
      </c>
      <c r="AF119" s="128" t="str">
        <f>IF(ISNA(VLOOKUP(D119,'Jan 22'!F:F,1,0)),"No","Yes")</f>
        <v>No</v>
      </c>
    </row>
    <row r="120" spans="1:52" x14ac:dyDescent="0.25">
      <c r="A120" s="269"/>
      <c r="B120" s="120" t="s">
        <v>1352</v>
      </c>
      <c r="C120" s="107" t="s">
        <v>8</v>
      </c>
      <c r="D120" s="121" t="s">
        <v>1431</v>
      </c>
      <c r="E120" s="121" t="s">
        <v>1432</v>
      </c>
      <c r="F120" s="107"/>
      <c r="G120" s="107"/>
      <c r="H120" s="128" t="str">
        <f>IF(ISNA(VLOOKUP($D120,'Jul 9'!$F:$F,1,0)),"No","Yes")</f>
        <v>No</v>
      </c>
      <c r="I120" s="128" t="str">
        <f>IF(ISNA(VLOOKUP($D120,'Jul 2'!$F:$F,1,0)),"No","Yes")</f>
        <v>No</v>
      </c>
      <c r="J120" s="128" t="str">
        <f>IF(ISNA(VLOOKUP($D120,'Jun 25'!$F:$F,1,0)),"No","Yes")</f>
        <v>No</v>
      </c>
      <c r="K120" s="128" t="str">
        <f>IF(ISNA(VLOOKUP($D120,'Jun 18'!$F:$F,1,0)),"No","Yes")</f>
        <v>No</v>
      </c>
      <c r="L120" s="128" t="str">
        <f>IF(ISNA(VLOOKUP($D120,'Jun 11'!$F:$F,1,0)),"No","Yes")</f>
        <v>No</v>
      </c>
      <c r="M120" s="128" t="str">
        <f>IF(ISNA(VLOOKUP($D120,'Jun 4'!$F:$F,1,0)),"No","Yes")</f>
        <v>No</v>
      </c>
      <c r="N120" s="128" t="str">
        <f>IF(ISNA(VLOOKUP($D120,'May 28'!$F:$F,1,0)),"No","Yes")</f>
        <v>No</v>
      </c>
      <c r="O120" s="128" t="str">
        <f>IF(ISNA(VLOOKUP($D120,'May 21'!$F:$F,1,0)),"No","Yes")</f>
        <v>No</v>
      </c>
      <c r="P120" s="128" t="str">
        <f>IF(ISNA(VLOOKUP($D120,'May 14'!$F:$F,1,0)),"No","Yes")</f>
        <v>No</v>
      </c>
      <c r="Q120" s="128" t="str">
        <f>IF(ISNA(VLOOKUP($D120,'May 9'!$F:$F,1,0)),"No","Yes")</f>
        <v>No</v>
      </c>
      <c r="R120" s="128" t="str">
        <f>IF(ISNA(VLOOKUP($D120,'May 2'!$F:$F,1,0)),"No","Yes")</f>
        <v>No</v>
      </c>
      <c r="S120" s="128" t="str">
        <f>IF(ISNA(VLOOKUP($D120,'Apr 23'!$F:$F,1,0)),"No","Yes")</f>
        <v>No</v>
      </c>
      <c r="T120" s="128" t="str">
        <f>IF(ISNA(VLOOKUP($D120,'Apr 16'!$F:$F,1,0)),"No","Yes")</f>
        <v>No</v>
      </c>
      <c r="U120" s="128" t="str">
        <f>IF(ISNA(VLOOKUP($D120,'Apr 9'!$F:$F,1,0)),"No","Yes")</f>
        <v>No</v>
      </c>
      <c r="V120" s="128" t="str">
        <f>IF(ISNA(VLOOKUP($D120,'Apr 2'!$F:$F,1,0)),"No","Yes")</f>
        <v>No</v>
      </c>
      <c r="W120" s="128" t="str">
        <f>IF(ISNA(VLOOKUP($D120,'Mar 26'!$F:$F,1,0)),"No","Yes")</f>
        <v>No</v>
      </c>
      <c r="X120" s="128" t="str">
        <f>IF(ISNA(VLOOKUP($D120,'Mar 19'!$F:$F,1,0)),"No","Yes")</f>
        <v>No</v>
      </c>
      <c r="Y120" s="128" t="str">
        <f>IF(ISNA(VLOOKUP($D120,'Mar 12'!$F:$F,1,0)),"No","Yes")</f>
        <v>No</v>
      </c>
      <c r="Z120" s="128" t="str">
        <f>IF(ISNA(VLOOKUP($D120,'Mar 5'!$F:$F,1,0)),"No","Yes")</f>
        <v>No</v>
      </c>
      <c r="AA120" s="128" t="str">
        <f>IF(ISNA(VLOOKUP($D120,'Feb 26'!$F:$F,1,0)),"No","Yes")</f>
        <v>No</v>
      </c>
      <c r="AB120" s="128" t="str">
        <f>IF(ISNA(VLOOKUP($D120,'Feb 26'!$F:$F,1,0)),"No","Yes")</f>
        <v>No</v>
      </c>
      <c r="AC120" s="128" t="str">
        <f>IF(ISNA(VLOOKUP($D120,'Feb 12'!$F:$F,1,0)),"No","Yes")</f>
        <v>No</v>
      </c>
      <c r="AD120" s="128" t="str">
        <f>IF(ISNA(VLOOKUP($D120,'Feb 5'!$F:$F,1,0)),"No","Yes")</f>
        <v>No</v>
      </c>
      <c r="AE120" s="128" t="str">
        <f>IF(ISNA(VLOOKUP($D120,'Jan 29'!$F:$F,1,0)),"No","Yes")</f>
        <v>No</v>
      </c>
      <c r="AF120" s="128" t="str">
        <f>IF(ISNA(VLOOKUP(D120,'Jan 22'!F:F,1,0)),"No","Yes")</f>
        <v>No</v>
      </c>
    </row>
    <row r="121" spans="1:52" x14ac:dyDescent="0.25">
      <c r="A121" s="269"/>
      <c r="B121" s="120" t="s">
        <v>1353</v>
      </c>
      <c r="C121" s="107" t="s">
        <v>8</v>
      </c>
      <c r="D121" s="120" t="s">
        <v>1433</v>
      </c>
      <c r="E121" s="120" t="s">
        <v>1434</v>
      </c>
      <c r="F121" s="107"/>
      <c r="G121" s="107"/>
      <c r="H121" s="128" t="str">
        <f>IF(ISNA(VLOOKUP($D121,'Jul 9'!$F:$F,1,0)),"No","Yes")</f>
        <v>No</v>
      </c>
      <c r="I121" s="128" t="str">
        <f>IF(ISNA(VLOOKUP($D121,'Jul 2'!$F:$F,1,0)),"No","Yes")</f>
        <v>No</v>
      </c>
      <c r="J121" s="128" t="str">
        <f>IF(ISNA(VLOOKUP($D121,'Jun 25'!$F:$F,1,0)),"No","Yes")</f>
        <v>No</v>
      </c>
      <c r="K121" s="128" t="str">
        <f>IF(ISNA(VLOOKUP($D121,'Jun 18'!$F:$F,1,0)),"No","Yes")</f>
        <v>No</v>
      </c>
      <c r="L121" s="128" t="str">
        <f>IF(ISNA(VLOOKUP($D121,'Jun 11'!$F:$F,1,0)),"No","Yes")</f>
        <v>No</v>
      </c>
      <c r="M121" s="128" t="str">
        <f>IF(ISNA(VLOOKUP($D121,'Jun 4'!$F:$F,1,0)),"No","Yes")</f>
        <v>No</v>
      </c>
      <c r="N121" s="128" t="str">
        <f>IF(ISNA(VLOOKUP($D121,'May 28'!$F:$F,1,0)),"No","Yes")</f>
        <v>No</v>
      </c>
      <c r="O121" s="128" t="str">
        <f>IF(ISNA(VLOOKUP($D121,'May 21'!$F:$F,1,0)),"No","Yes")</f>
        <v>No</v>
      </c>
      <c r="P121" s="128" t="str">
        <f>IF(ISNA(VLOOKUP($D121,'May 14'!$F:$F,1,0)),"No","Yes")</f>
        <v>No</v>
      </c>
      <c r="Q121" s="128" t="str">
        <f>IF(ISNA(VLOOKUP($D121,'May 9'!$F:$F,1,0)),"No","Yes")</f>
        <v>No</v>
      </c>
      <c r="R121" s="128" t="str">
        <f>IF(ISNA(VLOOKUP($D121,'May 2'!$F:$F,1,0)),"No","Yes")</f>
        <v>No</v>
      </c>
      <c r="S121" s="128" t="str">
        <f>IF(ISNA(VLOOKUP($D121,'Apr 23'!$F:$F,1,0)),"No","Yes")</f>
        <v>No</v>
      </c>
      <c r="T121" s="128" t="str">
        <f>IF(ISNA(VLOOKUP($D121,'Apr 16'!$F:$F,1,0)),"No","Yes")</f>
        <v>No</v>
      </c>
      <c r="U121" s="128" t="str">
        <f>IF(ISNA(VLOOKUP($D121,'Apr 9'!$F:$F,1,0)),"No","Yes")</f>
        <v>No</v>
      </c>
      <c r="V121" s="128" t="str">
        <f>IF(ISNA(VLOOKUP($D121,'Apr 2'!$F:$F,1,0)),"No","Yes")</f>
        <v>No</v>
      </c>
      <c r="W121" s="128" t="str">
        <f>IF(ISNA(VLOOKUP($D121,'Mar 26'!$F:$F,1,0)),"No","Yes")</f>
        <v>No</v>
      </c>
      <c r="X121" s="128" t="str">
        <f>IF(ISNA(VLOOKUP($D121,'Mar 19'!$F:$F,1,0)),"No","Yes")</f>
        <v>No</v>
      </c>
      <c r="Y121" s="128" t="str">
        <f>IF(ISNA(VLOOKUP($D121,'Mar 12'!$F:$F,1,0)),"No","Yes")</f>
        <v>No</v>
      </c>
      <c r="Z121" s="128" t="str">
        <f>IF(ISNA(VLOOKUP($D121,'Mar 5'!$F:$F,1,0)),"No","Yes")</f>
        <v>No</v>
      </c>
      <c r="AA121" s="128" t="str">
        <f>IF(ISNA(VLOOKUP($D121,'Feb 26'!$F:$F,1,0)),"No","Yes")</f>
        <v>No</v>
      </c>
      <c r="AB121" s="128" t="str">
        <f>IF(ISNA(VLOOKUP($D121,'Feb 26'!$F:$F,1,0)),"No","Yes")</f>
        <v>No</v>
      </c>
      <c r="AC121" s="128" t="str">
        <f>IF(ISNA(VLOOKUP($D121,'Feb 12'!$F:$F,1,0)),"No","Yes")</f>
        <v>No</v>
      </c>
      <c r="AD121" s="128" t="str">
        <f>IF(ISNA(VLOOKUP($D121,'Feb 5'!$F:$F,1,0)),"No","Yes")</f>
        <v>No</v>
      </c>
      <c r="AE121" s="128" t="str">
        <f>IF(ISNA(VLOOKUP($D121,'Jan 29'!$F:$F,1,0)),"No","Yes")</f>
        <v>No</v>
      </c>
      <c r="AF121" s="128" t="str">
        <f>IF(ISNA(VLOOKUP(D121,'Jan 22'!F:F,1,0)),"No","Yes")</f>
        <v>No</v>
      </c>
    </row>
    <row r="122" spans="1:52" x14ac:dyDescent="0.25">
      <c r="A122" s="269"/>
      <c r="B122" s="120" t="s">
        <v>1354</v>
      </c>
      <c r="C122" s="107" t="s">
        <v>8</v>
      </c>
      <c r="D122" s="121" t="s">
        <v>169</v>
      </c>
      <c r="E122" s="121" t="s">
        <v>170</v>
      </c>
      <c r="F122" s="107" t="s">
        <v>9</v>
      </c>
      <c r="G122" s="107" t="s">
        <v>1136</v>
      </c>
      <c r="H122" s="128" t="str">
        <f>IF(ISNA(VLOOKUP($D122,'Jul 9'!$F:$F,1,0)),"No","Yes")</f>
        <v>Yes</v>
      </c>
      <c r="I122" s="128" t="str">
        <f>IF(ISNA(VLOOKUP($D122,'Jul 2'!$F:$F,1,0)),"No","Yes")</f>
        <v>Yes</v>
      </c>
      <c r="J122" s="128" t="str">
        <f>IF(ISNA(VLOOKUP($D122,'Jun 25'!$F:$F,1,0)),"No","Yes")</f>
        <v>Yes</v>
      </c>
      <c r="K122" s="128" t="str">
        <f>IF(ISNA(VLOOKUP($D122,'Jun 18'!$F:$F,1,0)),"No","Yes")</f>
        <v>Yes</v>
      </c>
      <c r="L122" s="128" t="str">
        <f>IF(ISNA(VLOOKUP($D122,'Jun 11'!$F:$F,1,0)),"No","Yes")</f>
        <v>Yes</v>
      </c>
      <c r="M122" s="128" t="str">
        <f>IF(ISNA(VLOOKUP($D122,'Jun 4'!$F:$F,1,0)),"No","Yes")</f>
        <v>Yes</v>
      </c>
      <c r="N122" s="128" t="str">
        <f>IF(ISNA(VLOOKUP($D122,'May 28'!$F:$F,1,0)),"No","Yes")</f>
        <v>Yes</v>
      </c>
      <c r="O122" s="128" t="str">
        <f>IF(ISNA(VLOOKUP($D122,'May 21'!$F:$F,1,0)),"No","Yes")</f>
        <v>Yes</v>
      </c>
      <c r="P122" s="128" t="str">
        <f>IF(ISNA(VLOOKUP($D122,'May 14'!$F:$F,1,0)),"No","Yes")</f>
        <v>Yes</v>
      </c>
      <c r="Q122" s="128" t="str">
        <f>IF(ISNA(VLOOKUP($D122,'May 9'!$F:$F,1,0)),"No","Yes")</f>
        <v>Yes</v>
      </c>
      <c r="R122" s="128" t="str">
        <f>IF(ISNA(VLOOKUP($D122,'May 2'!$F:$F,1,0)),"No","Yes")</f>
        <v>No</v>
      </c>
      <c r="S122" s="128" t="str">
        <f>IF(ISNA(VLOOKUP($D122,'Apr 23'!$F:$F,1,0)),"No","Yes")</f>
        <v>Yes</v>
      </c>
      <c r="T122" s="128" t="str">
        <f>IF(ISNA(VLOOKUP($D122,'Apr 16'!$F:$F,1,0)),"No","Yes")</f>
        <v>Yes</v>
      </c>
      <c r="U122" s="128" t="str">
        <f>IF(ISNA(VLOOKUP($D122,'Apr 9'!$F:$F,1,0)),"No","Yes")</f>
        <v>No</v>
      </c>
      <c r="V122" s="128" t="str">
        <f>IF(ISNA(VLOOKUP($D122,'Apr 2'!$F:$F,1,0)),"No","Yes")</f>
        <v>Yes</v>
      </c>
      <c r="W122" s="128" t="str">
        <f>IF(ISNA(VLOOKUP($D122,'Mar 26'!$F:$F,1,0)),"No","Yes")</f>
        <v>Yes</v>
      </c>
      <c r="X122" s="128" t="str">
        <f>IF(ISNA(VLOOKUP($D122,'Mar 19'!$F:$F,1,0)),"No","Yes")</f>
        <v>Yes</v>
      </c>
      <c r="Y122" s="128" t="str">
        <f>IF(ISNA(VLOOKUP($D122,'Mar 12'!$F:$F,1,0)),"No","Yes")</f>
        <v>Yes</v>
      </c>
      <c r="Z122" s="128" t="str">
        <f>IF(ISNA(VLOOKUP($D122,'Mar 5'!$F:$F,1,0)),"No","Yes")</f>
        <v>Yes</v>
      </c>
      <c r="AA122" s="128" t="str">
        <f>IF(ISNA(VLOOKUP($D122,'Feb 26'!$F:$F,1,0)),"No","Yes")</f>
        <v>Yes</v>
      </c>
      <c r="AB122" s="128" t="str">
        <f>IF(ISNA(VLOOKUP($D122,'Feb 26'!$F:$F,1,0)),"No","Yes")</f>
        <v>Yes</v>
      </c>
      <c r="AC122" s="128" t="str">
        <f>IF(ISNA(VLOOKUP($D122,'Feb 12'!$F:$F,1,0)),"No","Yes")</f>
        <v>Yes</v>
      </c>
      <c r="AD122" s="128" t="str">
        <f>IF(ISNA(VLOOKUP($D122,'Feb 5'!$F:$F,1,0)),"No","Yes")</f>
        <v>Yes</v>
      </c>
      <c r="AE122" s="128" t="str">
        <f>IF(ISNA(VLOOKUP($D122,'Jan 29'!$F:$F,1,0)),"No","Yes")</f>
        <v>Yes</v>
      </c>
      <c r="AF122" s="128" t="str">
        <f>IF(ISNA(VLOOKUP(D122,'Jan 22'!F:F,1,0)),"No","Yes")</f>
        <v>Yes</v>
      </c>
    </row>
    <row r="123" spans="1:52" x14ac:dyDescent="0.25">
      <c r="A123" s="269"/>
      <c r="B123" s="120" t="s">
        <v>1355</v>
      </c>
      <c r="C123" s="107" t="s">
        <v>8</v>
      </c>
      <c r="D123" s="121" t="s">
        <v>643</v>
      </c>
      <c r="E123" s="121" t="s">
        <v>644</v>
      </c>
      <c r="F123" s="107"/>
      <c r="G123" s="107"/>
      <c r="H123" s="128" t="str">
        <f>IF(ISNA(VLOOKUP($D123,'Jul 9'!$F:$F,1,0)),"No","Yes")</f>
        <v>No</v>
      </c>
      <c r="I123" s="128" t="str">
        <f>IF(ISNA(VLOOKUP($D123,'Jul 2'!$F:$F,1,0)),"No","Yes")</f>
        <v>No</v>
      </c>
      <c r="J123" s="128" t="str">
        <f>IF(ISNA(VLOOKUP($D123,'Jun 25'!$F:$F,1,0)),"No","Yes")</f>
        <v>No</v>
      </c>
      <c r="K123" s="128" t="str">
        <f>IF(ISNA(VLOOKUP($D123,'Jun 18'!$F:$F,1,0)),"No","Yes")</f>
        <v>No</v>
      </c>
      <c r="L123" s="128" t="str">
        <f>IF(ISNA(VLOOKUP($D123,'Jun 11'!$F:$F,1,0)),"No","Yes")</f>
        <v>No</v>
      </c>
      <c r="M123" s="128" t="str">
        <f>IF(ISNA(VLOOKUP($D123,'Jun 4'!$F:$F,1,0)),"No","Yes")</f>
        <v>No</v>
      </c>
      <c r="N123" s="128" t="str">
        <f>IF(ISNA(VLOOKUP($D123,'May 28'!$F:$F,1,0)),"No","Yes")</f>
        <v>No</v>
      </c>
      <c r="O123" s="128" t="str">
        <f>IF(ISNA(VLOOKUP($D123,'May 21'!$F:$F,1,0)),"No","Yes")</f>
        <v>No</v>
      </c>
      <c r="P123" s="128" t="str">
        <f>IF(ISNA(VLOOKUP($D123,'May 14'!$F:$F,1,0)),"No","Yes")</f>
        <v>No</v>
      </c>
      <c r="Q123" s="128" t="str">
        <f>IF(ISNA(VLOOKUP($D123,'May 9'!$F:$F,1,0)),"No","Yes")</f>
        <v>No</v>
      </c>
      <c r="R123" s="128" t="str">
        <f>IF(ISNA(VLOOKUP($D123,'May 2'!$F:$F,1,0)),"No","Yes")</f>
        <v>No</v>
      </c>
      <c r="S123" s="128" t="str">
        <f>IF(ISNA(VLOOKUP($D123,'Apr 23'!$F:$F,1,0)),"No","Yes")</f>
        <v>No</v>
      </c>
      <c r="T123" s="128" t="str">
        <f>IF(ISNA(VLOOKUP($D123,'Apr 16'!$F:$F,1,0)),"No","Yes")</f>
        <v>No</v>
      </c>
      <c r="U123" s="128" t="str">
        <f>IF(ISNA(VLOOKUP($D123,'Apr 9'!$F:$F,1,0)),"No","Yes")</f>
        <v>No</v>
      </c>
      <c r="V123" s="128" t="str">
        <f>IF(ISNA(VLOOKUP($D123,'Apr 2'!$F:$F,1,0)),"No","Yes")</f>
        <v>No</v>
      </c>
      <c r="W123" s="128" t="str">
        <f>IF(ISNA(VLOOKUP($D123,'Mar 26'!$F:$F,1,0)),"No","Yes")</f>
        <v>No</v>
      </c>
      <c r="X123" s="128" t="str">
        <f>IF(ISNA(VLOOKUP($D123,'Mar 19'!$F:$F,1,0)),"No","Yes")</f>
        <v>No</v>
      </c>
      <c r="Y123" s="128" t="str">
        <f>IF(ISNA(VLOOKUP($D123,'Mar 12'!$F:$F,1,0)),"No","Yes")</f>
        <v>No</v>
      </c>
      <c r="Z123" s="128" t="str">
        <f>IF(ISNA(VLOOKUP($D123,'Mar 5'!$F:$F,1,0)),"No","Yes")</f>
        <v>No</v>
      </c>
      <c r="AA123" s="128" t="str">
        <f>IF(ISNA(VLOOKUP($D123,'Feb 26'!$F:$F,1,0)),"No","Yes")</f>
        <v>No</v>
      </c>
      <c r="AB123" s="128" t="str">
        <f>IF(ISNA(VLOOKUP($D123,'Feb 26'!$F:$F,1,0)),"No","Yes")</f>
        <v>No</v>
      </c>
      <c r="AC123" s="128" t="str">
        <f>IF(ISNA(VLOOKUP($D123,'Feb 12'!$F:$F,1,0)),"No","Yes")</f>
        <v>No</v>
      </c>
      <c r="AD123" s="128" t="str">
        <f>IF(ISNA(VLOOKUP($D123,'Feb 5'!$F:$F,1,0)),"No","Yes")</f>
        <v>No</v>
      </c>
      <c r="AE123" s="128" t="str">
        <f>IF(ISNA(VLOOKUP($D123,'Jan 29'!$F:$F,1,0)),"No","Yes")</f>
        <v>No</v>
      </c>
      <c r="AF123" s="128" t="str">
        <f>IF(ISNA(VLOOKUP(D123,'Jan 22'!F:F,1,0)),"No","Yes")</f>
        <v>No</v>
      </c>
    </row>
    <row r="124" spans="1:52" x14ac:dyDescent="0.25">
      <c r="A124" s="269"/>
      <c r="B124" s="120" t="s">
        <v>1356</v>
      </c>
      <c r="C124" s="107" t="s">
        <v>8</v>
      </c>
      <c r="D124" s="117" t="s">
        <v>879</v>
      </c>
      <c r="E124" s="117" t="s">
        <v>880</v>
      </c>
      <c r="F124" s="107"/>
      <c r="G124" s="107"/>
      <c r="H124" s="128" t="str">
        <f>IF(ISNA(VLOOKUP($D124,'Jul 9'!$F:$F,1,0)),"No","Yes")</f>
        <v>Yes</v>
      </c>
      <c r="I124" s="128" t="str">
        <f>IF(ISNA(VLOOKUP($D124,'Jul 2'!$F:$F,1,0)),"No","Yes")</f>
        <v>Yes</v>
      </c>
      <c r="J124" s="128" t="str">
        <f>IF(ISNA(VLOOKUP($D124,'Jun 25'!$F:$F,1,0)),"No","Yes")</f>
        <v>Yes</v>
      </c>
      <c r="K124" s="128" t="str">
        <f>IF(ISNA(VLOOKUP($D124,'Jun 18'!$F:$F,1,0)),"No","Yes")</f>
        <v>Yes</v>
      </c>
      <c r="L124" s="128" t="str">
        <f>IF(ISNA(VLOOKUP($D124,'Jun 11'!$F:$F,1,0)),"No","Yes")</f>
        <v>Yes</v>
      </c>
      <c r="M124" s="128" t="str">
        <f>IF(ISNA(VLOOKUP($D124,'Jun 4'!$F:$F,1,0)),"No","Yes")</f>
        <v>Yes</v>
      </c>
      <c r="N124" s="128" t="str">
        <f>IF(ISNA(VLOOKUP($D124,'May 28'!$F:$F,1,0)),"No","Yes")</f>
        <v>Yes</v>
      </c>
      <c r="O124" s="128" t="str">
        <f>IF(ISNA(VLOOKUP($D124,'May 21'!$F:$F,1,0)),"No","Yes")</f>
        <v>Yes</v>
      </c>
      <c r="P124" s="128" t="str">
        <f>IF(ISNA(VLOOKUP($D124,'May 14'!$F:$F,1,0)),"No","Yes")</f>
        <v>Yes</v>
      </c>
      <c r="Q124" s="128" t="str">
        <f>IF(ISNA(VLOOKUP($D124,'May 9'!$F:$F,1,0)),"No","Yes")</f>
        <v>Yes</v>
      </c>
      <c r="R124" s="128" t="str">
        <f>IF(ISNA(VLOOKUP($D124,'May 2'!$F:$F,1,0)),"No","Yes")</f>
        <v>No</v>
      </c>
      <c r="S124" s="128" t="str">
        <f>IF(ISNA(VLOOKUP($D124,'Apr 23'!$F:$F,1,0)),"No","Yes")</f>
        <v>No</v>
      </c>
      <c r="T124" s="128" t="str">
        <f>IF(ISNA(VLOOKUP($D124,'Apr 16'!$F:$F,1,0)),"No","Yes")</f>
        <v>No</v>
      </c>
      <c r="U124" s="128" t="str">
        <f>IF(ISNA(VLOOKUP($D124,'Apr 9'!$F:$F,1,0)),"No","Yes")</f>
        <v>No</v>
      </c>
      <c r="V124" s="128" t="str">
        <f>IF(ISNA(VLOOKUP($D124,'Apr 2'!$F:$F,1,0)),"No","Yes")</f>
        <v>No</v>
      </c>
      <c r="W124" s="128" t="str">
        <f>IF(ISNA(VLOOKUP($D124,'Mar 26'!$F:$F,1,0)),"No","Yes")</f>
        <v>No</v>
      </c>
      <c r="X124" s="128" t="str">
        <f>IF(ISNA(VLOOKUP($D124,'Mar 19'!$F:$F,1,0)),"No","Yes")</f>
        <v>No</v>
      </c>
      <c r="Y124" s="128" t="str">
        <f>IF(ISNA(VLOOKUP($D124,'Mar 12'!$F:$F,1,0)),"No","Yes")</f>
        <v>No</v>
      </c>
      <c r="Z124" s="128" t="str">
        <f>IF(ISNA(VLOOKUP($D124,'Mar 5'!$F:$F,1,0)),"No","Yes")</f>
        <v>No</v>
      </c>
      <c r="AA124" s="128" t="str">
        <f>IF(ISNA(VLOOKUP($D124,'Feb 26'!$F:$F,1,0)),"No","Yes")</f>
        <v>No</v>
      </c>
      <c r="AB124" s="128" t="str">
        <f>IF(ISNA(VLOOKUP($D124,'Feb 26'!$F:$F,1,0)),"No","Yes")</f>
        <v>No</v>
      </c>
      <c r="AC124" s="128" t="str">
        <f>IF(ISNA(VLOOKUP($D124,'Feb 12'!$F:$F,1,0)),"No","Yes")</f>
        <v>No</v>
      </c>
      <c r="AD124" s="128" t="str">
        <f>IF(ISNA(VLOOKUP($D124,'Feb 5'!$F:$F,1,0)),"No","Yes")</f>
        <v>No</v>
      </c>
      <c r="AE124" s="128" t="str">
        <f>IF(ISNA(VLOOKUP($D124,'Jan 29'!$F:$F,1,0)),"No","Yes")</f>
        <v>No</v>
      </c>
      <c r="AF124" s="128" t="str">
        <f>IF(ISNA(VLOOKUP(D124,'Jan 22'!F:F,1,0)),"No","Yes")</f>
        <v>No</v>
      </c>
    </row>
    <row r="125" spans="1:52" x14ac:dyDescent="0.25">
      <c r="A125" s="269"/>
      <c r="B125" s="191" t="s">
        <v>1357</v>
      </c>
      <c r="C125" s="107" t="s">
        <v>8</v>
      </c>
      <c r="D125" s="117" t="s">
        <v>800</v>
      </c>
      <c r="E125" s="117" t="s">
        <v>801</v>
      </c>
      <c r="F125" s="107" t="s">
        <v>9</v>
      </c>
      <c r="G125" s="107" t="s">
        <v>960</v>
      </c>
      <c r="H125" s="128" t="str">
        <f>IF(ISNA(VLOOKUP($D125,'Jul 9'!$F:$F,1,0)),"No","Yes")</f>
        <v>Yes</v>
      </c>
      <c r="I125" s="128" t="str">
        <f>IF(ISNA(VLOOKUP($D125,'Jul 2'!$F:$F,1,0)),"No","Yes")</f>
        <v>Yes</v>
      </c>
      <c r="J125" s="128" t="str">
        <f>IF(ISNA(VLOOKUP($D125,'Jun 25'!$F:$F,1,0)),"No","Yes")</f>
        <v>Yes</v>
      </c>
      <c r="K125" s="128" t="str">
        <f>IF(ISNA(VLOOKUP($D125,'Jun 18'!$F:$F,1,0)),"No","Yes")</f>
        <v>Yes</v>
      </c>
      <c r="L125" s="128" t="str">
        <f>IF(ISNA(VLOOKUP($D125,'Jun 11'!$F:$F,1,0)),"No","Yes")</f>
        <v>Yes</v>
      </c>
      <c r="M125" s="128" t="str">
        <f>IF(ISNA(VLOOKUP($D125,'Jun 4'!$F:$F,1,0)),"No","Yes")</f>
        <v>Yes</v>
      </c>
      <c r="N125" s="128" t="str">
        <f>IF(ISNA(VLOOKUP($D125,'May 28'!$F:$F,1,0)),"No","Yes")</f>
        <v>Yes</v>
      </c>
      <c r="O125" s="128" t="str">
        <f>IF(ISNA(VLOOKUP($D125,'May 21'!$F:$F,1,0)),"No","Yes")</f>
        <v>Yes</v>
      </c>
      <c r="P125" s="128" t="str">
        <f>IF(ISNA(VLOOKUP($D125,'May 14'!$F:$F,1,0)),"No","Yes")</f>
        <v>No</v>
      </c>
      <c r="Q125" s="128" t="str">
        <f>IF(ISNA(VLOOKUP($D125,'May 9'!$F:$F,1,0)),"No","Yes")</f>
        <v>Yes</v>
      </c>
      <c r="R125" s="128" t="str">
        <f>IF(ISNA(VLOOKUP($D125,'May 2'!$F:$F,1,0)),"No","Yes")</f>
        <v>Yes</v>
      </c>
      <c r="S125" s="128" t="str">
        <f>IF(ISNA(VLOOKUP($D125,'Apr 23'!$F:$F,1,0)),"No","Yes")</f>
        <v>Yes</v>
      </c>
      <c r="T125" s="128" t="str">
        <f>IF(ISNA(VLOOKUP($D125,'Apr 16'!$F:$F,1,0)),"No","Yes")</f>
        <v>Yes</v>
      </c>
      <c r="U125" s="128" t="str">
        <f>IF(ISNA(VLOOKUP($D125,'Apr 9'!$F:$F,1,0)),"No","Yes")</f>
        <v>Yes</v>
      </c>
      <c r="V125" s="128" t="str">
        <f>IF(ISNA(VLOOKUP($D125,'Apr 2'!$F:$F,1,0)),"No","Yes")</f>
        <v>Yes</v>
      </c>
      <c r="W125" s="128" t="str">
        <f>IF(ISNA(VLOOKUP($D125,'Mar 26'!$F:$F,1,0)),"No","Yes")</f>
        <v>Yes</v>
      </c>
      <c r="X125" s="128" t="str">
        <f>IF(ISNA(VLOOKUP($D125,'Mar 19'!$F:$F,1,0)),"No","Yes")</f>
        <v>Yes</v>
      </c>
      <c r="Y125" s="128" t="str">
        <f>IF(ISNA(VLOOKUP($D125,'Mar 12'!$F:$F,1,0)),"No","Yes")</f>
        <v>Yes</v>
      </c>
      <c r="Z125" s="128" t="str">
        <f>IF(ISNA(VLOOKUP($D125,'Mar 5'!$F:$F,1,0)),"No","Yes")</f>
        <v>Yes</v>
      </c>
      <c r="AA125" s="128" t="str">
        <f>IF(ISNA(VLOOKUP($D125,'Feb 26'!$F:$F,1,0)),"No","Yes")</f>
        <v>Yes</v>
      </c>
      <c r="AB125" s="128" t="str">
        <f>IF(ISNA(VLOOKUP($D125,'Feb 26'!$F:$F,1,0)),"No","Yes")</f>
        <v>Yes</v>
      </c>
      <c r="AC125" s="128" t="str">
        <f>IF(ISNA(VLOOKUP($D125,'Feb 12'!$F:$F,1,0)),"No","Yes")</f>
        <v>Yes</v>
      </c>
      <c r="AD125" s="128" t="str">
        <f>IF(ISNA(VLOOKUP($D125,'Feb 5'!$F:$F,1,0)),"No","Yes")</f>
        <v>Yes</v>
      </c>
      <c r="AE125" s="128" t="str">
        <f>IF(ISNA(VLOOKUP($D125,'Jan 29'!$F:$F,1,0)),"No","Yes")</f>
        <v>Yes</v>
      </c>
      <c r="AF125" s="128" t="str">
        <f>IF(ISNA(VLOOKUP(D125,'Jan 22'!F:F,1,0)),"No","Yes")</f>
        <v>Yes</v>
      </c>
    </row>
    <row r="126" spans="1:52" x14ac:dyDescent="0.25">
      <c r="A126" s="269"/>
      <c r="B126" s="122" t="s">
        <v>1358</v>
      </c>
      <c r="C126" s="107" t="s">
        <v>8</v>
      </c>
      <c r="D126" s="121" t="s">
        <v>1435</v>
      </c>
      <c r="E126" s="121" t="s">
        <v>1436</v>
      </c>
      <c r="F126" s="107"/>
      <c r="G126" s="107"/>
      <c r="H126" s="128" t="str">
        <f>IF(ISNA(VLOOKUP($D126,'Jul 9'!$F:$F,1,0)),"No","Yes")</f>
        <v>No</v>
      </c>
      <c r="I126" s="128" t="str">
        <f>IF(ISNA(VLOOKUP($D126,'Jul 2'!$F:$F,1,0)),"No","Yes")</f>
        <v>No</v>
      </c>
      <c r="J126" s="128" t="str">
        <f>IF(ISNA(VLOOKUP($D126,'Jun 25'!$F:$F,1,0)),"No","Yes")</f>
        <v>No</v>
      </c>
      <c r="K126" s="128" t="str">
        <f>IF(ISNA(VLOOKUP($D126,'Jun 18'!$F:$F,1,0)),"No","Yes")</f>
        <v>No</v>
      </c>
      <c r="L126" s="128" t="str">
        <f>IF(ISNA(VLOOKUP($D126,'Jun 11'!$F:$F,1,0)),"No","Yes")</f>
        <v>No</v>
      </c>
      <c r="M126" s="128" t="str">
        <f>IF(ISNA(VLOOKUP($D126,'Jun 4'!$F:$F,1,0)),"No","Yes")</f>
        <v>No</v>
      </c>
      <c r="N126" s="128" t="str">
        <f>IF(ISNA(VLOOKUP($D126,'May 28'!$F:$F,1,0)),"No","Yes")</f>
        <v>No</v>
      </c>
      <c r="O126" s="128" t="str">
        <f>IF(ISNA(VLOOKUP($D126,'May 21'!$F:$F,1,0)),"No","Yes")</f>
        <v>No</v>
      </c>
      <c r="P126" s="128" t="str">
        <f>IF(ISNA(VLOOKUP($D126,'May 14'!$F:$F,1,0)),"No","Yes")</f>
        <v>No</v>
      </c>
      <c r="Q126" s="128" t="str">
        <f>IF(ISNA(VLOOKUP($D126,'May 9'!$F:$F,1,0)),"No","Yes")</f>
        <v>No</v>
      </c>
      <c r="R126" s="128" t="str">
        <f>IF(ISNA(VLOOKUP($D126,'May 2'!$F:$F,1,0)),"No","Yes")</f>
        <v>No</v>
      </c>
      <c r="S126" s="128" t="str">
        <f>IF(ISNA(VLOOKUP($D126,'Apr 23'!$F:$F,1,0)),"No","Yes")</f>
        <v>No</v>
      </c>
      <c r="T126" s="128" t="str">
        <f>IF(ISNA(VLOOKUP($D126,'Apr 16'!$F:$F,1,0)),"No","Yes")</f>
        <v>No</v>
      </c>
      <c r="U126" s="128" t="str">
        <f>IF(ISNA(VLOOKUP($D126,'Apr 9'!$F:$F,1,0)),"No","Yes")</f>
        <v>No</v>
      </c>
      <c r="V126" s="128" t="str">
        <f>IF(ISNA(VLOOKUP($D126,'Apr 2'!$F:$F,1,0)),"No","Yes")</f>
        <v>No</v>
      </c>
      <c r="W126" s="128" t="str">
        <f>IF(ISNA(VLOOKUP($D126,'Mar 26'!$F:$F,1,0)),"No","Yes")</f>
        <v>No</v>
      </c>
      <c r="X126" s="128" t="str">
        <f>IF(ISNA(VLOOKUP($D126,'Mar 19'!$F:$F,1,0)),"No","Yes")</f>
        <v>No</v>
      </c>
      <c r="Y126" s="128" t="str">
        <f>IF(ISNA(VLOOKUP($D126,'Mar 12'!$F:$F,1,0)),"No","Yes")</f>
        <v>No</v>
      </c>
      <c r="Z126" s="128" t="str">
        <f>IF(ISNA(VLOOKUP($D126,'Mar 5'!$F:$F,1,0)),"No","Yes")</f>
        <v>No</v>
      </c>
      <c r="AA126" s="128" t="str">
        <f>IF(ISNA(VLOOKUP($D126,'Feb 26'!$F:$F,1,0)),"No","Yes")</f>
        <v>No</v>
      </c>
      <c r="AB126" s="128" t="str">
        <f>IF(ISNA(VLOOKUP($D126,'Feb 26'!$F:$F,1,0)),"No","Yes")</f>
        <v>No</v>
      </c>
      <c r="AC126" s="128" t="str">
        <f>IF(ISNA(VLOOKUP($D126,'Feb 12'!$F:$F,1,0)),"No","Yes")</f>
        <v>No</v>
      </c>
      <c r="AD126" s="128" t="str">
        <f>IF(ISNA(VLOOKUP($D126,'Feb 5'!$F:$F,1,0)),"No","Yes")</f>
        <v>No</v>
      </c>
      <c r="AE126" s="128" t="str">
        <f>IF(ISNA(VLOOKUP($D126,'Jan 29'!$F:$F,1,0)),"No","Yes")</f>
        <v>No</v>
      </c>
      <c r="AF126" s="128" t="str">
        <f>IF(ISNA(VLOOKUP(D126,'Jan 22'!F:F,1,0)),"No","Yes")</f>
        <v>No</v>
      </c>
    </row>
    <row r="127" spans="1:52" x14ac:dyDescent="0.25">
      <c r="A127" s="269"/>
      <c r="B127" s="120" t="s">
        <v>1359</v>
      </c>
      <c r="C127" s="107" t="s">
        <v>8</v>
      </c>
      <c r="D127" s="117" t="s">
        <v>1437</v>
      </c>
      <c r="E127" s="117" t="s">
        <v>1438</v>
      </c>
      <c r="F127" s="107"/>
      <c r="G127" s="107"/>
      <c r="H127" s="128" t="str">
        <f>IF(ISNA(VLOOKUP($D127,'Jul 9'!$F:$F,1,0)),"No","Yes")</f>
        <v>No</v>
      </c>
      <c r="I127" s="128" t="str">
        <f>IF(ISNA(VLOOKUP($D127,'Jul 2'!$F:$F,1,0)),"No","Yes")</f>
        <v>No</v>
      </c>
      <c r="J127" s="128" t="str">
        <f>IF(ISNA(VLOOKUP($D127,'Jun 25'!$F:$F,1,0)),"No","Yes")</f>
        <v>No</v>
      </c>
      <c r="K127" s="128" t="str">
        <f>IF(ISNA(VLOOKUP($D127,'Jun 18'!$F:$F,1,0)),"No","Yes")</f>
        <v>No</v>
      </c>
      <c r="L127" s="128" t="str">
        <f>IF(ISNA(VLOOKUP($D127,'Jun 11'!$F:$F,1,0)),"No","Yes")</f>
        <v>No</v>
      </c>
      <c r="M127" s="128" t="str">
        <f>IF(ISNA(VLOOKUP($D127,'Jun 4'!$F:$F,1,0)),"No","Yes")</f>
        <v>No</v>
      </c>
      <c r="N127" s="128" t="str">
        <f>IF(ISNA(VLOOKUP($D127,'May 28'!$F:$F,1,0)),"No","Yes")</f>
        <v>No</v>
      </c>
      <c r="O127" s="128" t="str">
        <f>IF(ISNA(VLOOKUP($D127,'May 21'!$F:$F,1,0)),"No","Yes")</f>
        <v>No</v>
      </c>
      <c r="P127" s="128" t="str">
        <f>IF(ISNA(VLOOKUP($D127,'May 14'!$F:$F,1,0)),"No","Yes")</f>
        <v>No</v>
      </c>
      <c r="Q127" s="128" t="str">
        <f>IF(ISNA(VLOOKUP($D127,'May 9'!$F:$F,1,0)),"No","Yes")</f>
        <v>No</v>
      </c>
      <c r="R127" s="128" t="str">
        <f>IF(ISNA(VLOOKUP($D127,'May 2'!$F:$F,1,0)),"No","Yes")</f>
        <v>No</v>
      </c>
      <c r="S127" s="128" t="str">
        <f>IF(ISNA(VLOOKUP($D127,'Apr 23'!$F:$F,1,0)),"No","Yes")</f>
        <v>No</v>
      </c>
      <c r="T127" s="128" t="str">
        <f>IF(ISNA(VLOOKUP($D127,'Apr 16'!$F:$F,1,0)),"No","Yes")</f>
        <v>No</v>
      </c>
      <c r="U127" s="128" t="str">
        <f>IF(ISNA(VLOOKUP($D127,'Apr 9'!$F:$F,1,0)),"No","Yes")</f>
        <v>No</v>
      </c>
      <c r="V127" s="128" t="str">
        <f>IF(ISNA(VLOOKUP($D127,'Apr 2'!$F:$F,1,0)),"No","Yes")</f>
        <v>No</v>
      </c>
      <c r="W127" s="128" t="str">
        <f>IF(ISNA(VLOOKUP($D127,'Mar 26'!$F:$F,1,0)),"No","Yes")</f>
        <v>No</v>
      </c>
      <c r="X127" s="128" t="str">
        <f>IF(ISNA(VLOOKUP($D127,'Mar 19'!$F:$F,1,0)),"No","Yes")</f>
        <v>No</v>
      </c>
      <c r="Y127" s="128" t="str">
        <f>IF(ISNA(VLOOKUP($D127,'Mar 12'!$F:$F,1,0)),"No","Yes")</f>
        <v>No</v>
      </c>
      <c r="Z127" s="128" t="str">
        <f>IF(ISNA(VLOOKUP($D127,'Mar 5'!$F:$F,1,0)),"No","Yes")</f>
        <v>No</v>
      </c>
      <c r="AA127" s="128" t="str">
        <f>IF(ISNA(VLOOKUP($D127,'Feb 26'!$F:$F,1,0)),"No","Yes")</f>
        <v>No</v>
      </c>
      <c r="AB127" s="128" t="str">
        <f>IF(ISNA(VLOOKUP($D127,'Feb 26'!$F:$F,1,0)),"No","Yes")</f>
        <v>No</v>
      </c>
      <c r="AC127" s="128" t="str">
        <f>IF(ISNA(VLOOKUP($D127,'Feb 12'!$F:$F,1,0)),"No","Yes")</f>
        <v>No</v>
      </c>
      <c r="AD127" s="128" t="str">
        <f>IF(ISNA(VLOOKUP($D127,'Feb 5'!$F:$F,1,0)),"No","Yes")</f>
        <v>No</v>
      </c>
      <c r="AE127" s="128" t="str">
        <f>IF(ISNA(VLOOKUP($D127,'Jan 29'!$F:$F,1,0)),"No","Yes")</f>
        <v>No</v>
      </c>
      <c r="AF127" s="128" t="str">
        <f>IF(ISNA(VLOOKUP(D127,'Jan 22'!F:F,1,0)),"No","Yes")</f>
        <v>No</v>
      </c>
    </row>
    <row r="128" spans="1:52" x14ac:dyDescent="0.25">
      <c r="A128" s="269"/>
      <c r="B128" s="122" t="s">
        <v>1360</v>
      </c>
      <c r="C128" s="107" t="s">
        <v>8</v>
      </c>
      <c r="D128" s="117" t="s">
        <v>815</v>
      </c>
      <c r="E128" s="117" t="s">
        <v>817</v>
      </c>
      <c r="F128" s="107"/>
      <c r="G128" s="107"/>
      <c r="H128" s="128" t="str">
        <f>IF(ISNA(VLOOKUP($D128,'Jul 9'!$F:$F,1,0)),"No","Yes")</f>
        <v>Yes</v>
      </c>
      <c r="I128" s="128" t="str">
        <f>IF(ISNA(VLOOKUP($D128,'Jul 2'!$F:$F,1,0)),"No","Yes")</f>
        <v>Yes</v>
      </c>
      <c r="J128" s="128" t="str">
        <f>IF(ISNA(VLOOKUP($D128,'Jun 25'!$F:$F,1,0)),"No","Yes")</f>
        <v>Yes</v>
      </c>
      <c r="K128" s="128" t="str">
        <f>IF(ISNA(VLOOKUP($D128,'Jun 18'!$F:$F,1,0)),"No","Yes")</f>
        <v>Yes</v>
      </c>
      <c r="L128" s="128" t="str">
        <f>IF(ISNA(VLOOKUP($D128,'Jun 11'!$F:$F,1,0)),"No","Yes")</f>
        <v>Yes</v>
      </c>
      <c r="M128" s="128" t="str">
        <f>IF(ISNA(VLOOKUP($D128,'Jun 4'!$F:$F,1,0)),"No","Yes")</f>
        <v>Yes</v>
      </c>
      <c r="N128" s="128" t="str">
        <f>IF(ISNA(VLOOKUP($D128,'May 28'!$F:$F,1,0)),"No","Yes")</f>
        <v>Yes</v>
      </c>
      <c r="O128" s="128" t="str">
        <f>IF(ISNA(VLOOKUP($D128,'May 21'!$F:$F,1,0)),"No","Yes")</f>
        <v>Yes</v>
      </c>
      <c r="P128" s="128" t="str">
        <f>IF(ISNA(VLOOKUP($D128,'May 14'!$F:$F,1,0)),"No","Yes")</f>
        <v>Yes</v>
      </c>
      <c r="Q128" s="128" t="str">
        <f>IF(ISNA(VLOOKUP($D128,'May 9'!$F:$F,1,0)),"No","Yes")</f>
        <v>Yes</v>
      </c>
      <c r="R128" s="128" t="str">
        <f>IF(ISNA(VLOOKUP($D128,'May 2'!$F:$F,1,0)),"No","Yes")</f>
        <v>No</v>
      </c>
      <c r="S128" s="128" t="str">
        <f>IF(ISNA(VLOOKUP($D128,'Apr 23'!$F:$F,1,0)),"No","Yes")</f>
        <v>No</v>
      </c>
      <c r="T128" s="128" t="str">
        <f>IF(ISNA(VLOOKUP($D128,'Apr 16'!$F:$F,1,0)),"No","Yes")</f>
        <v>No</v>
      </c>
      <c r="U128" s="128" t="str">
        <f>IF(ISNA(VLOOKUP($D128,'Apr 9'!$F:$F,1,0)),"No","Yes")</f>
        <v>No</v>
      </c>
      <c r="V128" s="128" t="str">
        <f>IF(ISNA(VLOOKUP($D128,'Apr 2'!$F:$F,1,0)),"No","Yes")</f>
        <v>No</v>
      </c>
      <c r="W128" s="128" t="str">
        <f>IF(ISNA(VLOOKUP($D128,'Mar 26'!$F:$F,1,0)),"No","Yes")</f>
        <v>No</v>
      </c>
      <c r="X128" s="128" t="str">
        <f>IF(ISNA(VLOOKUP($D128,'Mar 19'!$F:$F,1,0)),"No","Yes")</f>
        <v>No</v>
      </c>
      <c r="Y128" s="128" t="str">
        <f>IF(ISNA(VLOOKUP($D128,'Mar 12'!$F:$F,1,0)),"No","Yes")</f>
        <v>No</v>
      </c>
      <c r="Z128" s="128" t="str">
        <f>IF(ISNA(VLOOKUP($D128,'Mar 5'!$F:$F,1,0)),"No","Yes")</f>
        <v>No</v>
      </c>
      <c r="AA128" s="128" t="str">
        <f>IF(ISNA(VLOOKUP($D128,'Feb 26'!$F:$F,1,0)),"No","Yes")</f>
        <v>No</v>
      </c>
      <c r="AB128" s="128" t="str">
        <f>IF(ISNA(VLOOKUP($D128,'Feb 26'!$F:$F,1,0)),"No","Yes")</f>
        <v>No</v>
      </c>
      <c r="AC128" s="128" t="str">
        <f>IF(ISNA(VLOOKUP($D128,'Feb 12'!$F:$F,1,0)),"No","Yes")</f>
        <v>No</v>
      </c>
      <c r="AD128" s="128" t="str">
        <f>IF(ISNA(VLOOKUP($D128,'Feb 5'!$F:$F,1,0)),"No","Yes")</f>
        <v>No</v>
      </c>
      <c r="AE128" s="128" t="str">
        <f>IF(ISNA(VLOOKUP($D128,'Jan 29'!$F:$F,1,0)),"No","Yes")</f>
        <v>No</v>
      </c>
      <c r="AF128" s="128" t="str">
        <f>IF(ISNA(VLOOKUP(D128,'Jan 22'!F:F,1,0)),"No","Yes")</f>
        <v>No</v>
      </c>
    </row>
    <row r="129" spans="1:32" x14ac:dyDescent="0.25">
      <c r="A129" s="269"/>
      <c r="B129" s="122" t="s">
        <v>1361</v>
      </c>
      <c r="C129" s="107" t="s">
        <v>8</v>
      </c>
      <c r="D129" s="117" t="s">
        <v>883</v>
      </c>
      <c r="E129" s="117" t="s">
        <v>884</v>
      </c>
      <c r="F129" s="107"/>
      <c r="G129" s="107"/>
      <c r="H129" s="128" t="str">
        <f>IF(ISNA(VLOOKUP($D129,'Jul 9'!$F:$F,1,0)),"No","Yes")</f>
        <v>No</v>
      </c>
      <c r="I129" s="128" t="str">
        <f>IF(ISNA(VLOOKUP($D129,'Jul 2'!$F:$F,1,0)),"No","Yes")</f>
        <v>No</v>
      </c>
      <c r="J129" s="128" t="str">
        <f>IF(ISNA(VLOOKUP($D129,'Jun 25'!$F:$F,1,0)),"No","Yes")</f>
        <v>No</v>
      </c>
      <c r="K129" s="128" t="str">
        <f>IF(ISNA(VLOOKUP($D129,'Jun 18'!$F:$F,1,0)),"No","Yes")</f>
        <v>No</v>
      </c>
      <c r="L129" s="128" t="str">
        <f>IF(ISNA(VLOOKUP($D129,'Jun 11'!$F:$F,1,0)),"No","Yes")</f>
        <v>No</v>
      </c>
      <c r="M129" s="128" t="str">
        <f>IF(ISNA(VLOOKUP($D129,'Jun 4'!$F:$F,1,0)),"No","Yes")</f>
        <v>No</v>
      </c>
      <c r="N129" s="128" t="str">
        <f>IF(ISNA(VLOOKUP($D129,'May 28'!$F:$F,1,0)),"No","Yes")</f>
        <v>No</v>
      </c>
      <c r="O129" s="128" t="str">
        <f>IF(ISNA(VLOOKUP($D129,'May 21'!$F:$F,1,0)),"No","Yes")</f>
        <v>No</v>
      </c>
      <c r="P129" s="128" t="str">
        <f>IF(ISNA(VLOOKUP($D129,'May 14'!$F:$F,1,0)),"No","Yes")</f>
        <v>No</v>
      </c>
      <c r="Q129" s="128" t="str">
        <f>IF(ISNA(VLOOKUP($D129,'May 9'!$F:$F,1,0)),"No","Yes")</f>
        <v>No</v>
      </c>
      <c r="R129" s="128" t="str">
        <f>IF(ISNA(VLOOKUP($D129,'May 2'!$F:$F,1,0)),"No","Yes")</f>
        <v>Yes</v>
      </c>
      <c r="S129" s="128" t="str">
        <f>IF(ISNA(VLOOKUP($D129,'Apr 23'!$F:$F,1,0)),"No","Yes")</f>
        <v>No</v>
      </c>
      <c r="T129" s="128" t="str">
        <f>IF(ISNA(VLOOKUP($D129,'Apr 16'!$F:$F,1,0)),"No","Yes")</f>
        <v>No</v>
      </c>
      <c r="U129" s="128" t="str">
        <f>IF(ISNA(VLOOKUP($D129,'Apr 9'!$F:$F,1,0)),"No","Yes")</f>
        <v>Yes</v>
      </c>
      <c r="V129" s="128" t="str">
        <f>IF(ISNA(VLOOKUP($D129,'Apr 2'!$F:$F,1,0)),"No","Yes")</f>
        <v>Yes</v>
      </c>
      <c r="W129" s="128" t="str">
        <f>IF(ISNA(VLOOKUP($D129,'Mar 26'!$F:$F,1,0)),"No","Yes")</f>
        <v>Yes</v>
      </c>
      <c r="X129" s="128" t="str">
        <f>IF(ISNA(VLOOKUP($D129,'Mar 19'!$F:$F,1,0)),"No","Yes")</f>
        <v>Yes</v>
      </c>
      <c r="Y129" s="128" t="str">
        <f>IF(ISNA(VLOOKUP($D129,'Mar 12'!$F:$F,1,0)),"No","Yes")</f>
        <v>No</v>
      </c>
      <c r="Z129" s="128" t="str">
        <f>IF(ISNA(VLOOKUP($D129,'Mar 5'!$F:$F,1,0)),"No","Yes")</f>
        <v>No</v>
      </c>
      <c r="AA129" s="128" t="str">
        <f>IF(ISNA(VLOOKUP($D129,'Feb 26'!$F:$F,1,0)),"No","Yes")</f>
        <v>No</v>
      </c>
      <c r="AB129" s="128" t="str">
        <f>IF(ISNA(VLOOKUP($D129,'Feb 26'!$F:$F,1,0)),"No","Yes")</f>
        <v>No</v>
      </c>
      <c r="AC129" s="128" t="str">
        <f>IF(ISNA(VLOOKUP($D129,'Feb 12'!$F:$F,1,0)),"No","Yes")</f>
        <v>No</v>
      </c>
      <c r="AD129" s="128" t="str">
        <f>IF(ISNA(VLOOKUP($D129,'Feb 5'!$F:$F,1,0)),"No","Yes")</f>
        <v>No</v>
      </c>
      <c r="AE129" s="128" t="str">
        <f>IF(ISNA(VLOOKUP($D129,'Jan 29'!$F:$F,1,0)),"No","Yes")</f>
        <v>No</v>
      </c>
      <c r="AF129" s="128" t="str">
        <f>IF(ISNA(VLOOKUP(D129,'Jan 22'!F:F,1,0)),"No","Yes")</f>
        <v>No</v>
      </c>
    </row>
    <row r="130" spans="1:32" x14ac:dyDescent="0.25">
      <c r="A130" s="269"/>
      <c r="B130" s="120" t="s">
        <v>1362</v>
      </c>
      <c r="C130" s="107" t="s">
        <v>8</v>
      </c>
      <c r="D130" s="117" t="s">
        <v>992</v>
      </c>
      <c r="E130" s="117" t="s">
        <v>994</v>
      </c>
      <c r="F130" s="107"/>
      <c r="G130" s="107"/>
      <c r="H130" s="128" t="str">
        <f>IF(ISNA(VLOOKUP($D130,'Jul 9'!$F:$F,1,0)),"No","Yes")</f>
        <v>No</v>
      </c>
      <c r="I130" s="128" t="str">
        <f>IF(ISNA(VLOOKUP($D130,'Jul 2'!$F:$F,1,0)),"No","Yes")</f>
        <v>No</v>
      </c>
      <c r="J130" s="128" t="str">
        <f>IF(ISNA(VLOOKUP($D130,'Jun 25'!$F:$F,1,0)),"No","Yes")</f>
        <v>No</v>
      </c>
      <c r="K130" s="128" t="str">
        <f>IF(ISNA(VLOOKUP($D130,'Jun 18'!$F:$F,1,0)),"No","Yes")</f>
        <v>No</v>
      </c>
      <c r="L130" s="128" t="str">
        <f>IF(ISNA(VLOOKUP($D130,'Jun 11'!$F:$F,1,0)),"No","Yes")</f>
        <v>No</v>
      </c>
      <c r="M130" s="128" t="str">
        <f>IF(ISNA(VLOOKUP($D130,'Jun 4'!$F:$F,1,0)),"No","Yes")</f>
        <v>No</v>
      </c>
      <c r="N130" s="128" t="str">
        <f>IF(ISNA(VLOOKUP($D130,'May 28'!$F:$F,1,0)),"No","Yes")</f>
        <v>No</v>
      </c>
      <c r="O130" s="128" t="str">
        <f>IF(ISNA(VLOOKUP($D130,'May 21'!$F:$F,1,0)),"No","Yes")</f>
        <v>No</v>
      </c>
      <c r="P130" s="128" t="str">
        <f>IF(ISNA(VLOOKUP($D130,'May 14'!$F:$F,1,0)),"No","Yes")</f>
        <v>No</v>
      </c>
      <c r="Q130" s="128" t="str">
        <f>IF(ISNA(VLOOKUP($D130,'May 9'!$F:$F,1,0)),"No","Yes")</f>
        <v>No</v>
      </c>
      <c r="R130" s="128" t="str">
        <f>IF(ISNA(VLOOKUP($D130,'May 2'!$F:$F,1,0)),"No","Yes")</f>
        <v>No</v>
      </c>
      <c r="S130" s="128" t="str">
        <f>IF(ISNA(VLOOKUP($D130,'Apr 23'!$F:$F,1,0)),"No","Yes")</f>
        <v>No</v>
      </c>
      <c r="T130" s="128" t="str">
        <f>IF(ISNA(VLOOKUP($D130,'Apr 16'!$F:$F,1,0)),"No","Yes")</f>
        <v>No</v>
      </c>
      <c r="U130" s="128" t="str">
        <f>IF(ISNA(VLOOKUP($D130,'Apr 9'!$F:$F,1,0)),"No","Yes")</f>
        <v>No</v>
      </c>
      <c r="V130" s="128" t="str">
        <f>IF(ISNA(VLOOKUP($D130,'Apr 2'!$F:$F,1,0)),"No","Yes")</f>
        <v>No</v>
      </c>
      <c r="W130" s="128" t="str">
        <f>IF(ISNA(VLOOKUP($D130,'Mar 26'!$F:$F,1,0)),"No","Yes")</f>
        <v>No</v>
      </c>
      <c r="X130" s="128" t="str">
        <f>IF(ISNA(VLOOKUP($D130,'Mar 19'!$F:$F,1,0)),"No","Yes")</f>
        <v>No</v>
      </c>
      <c r="Y130" s="128" t="str">
        <f>IF(ISNA(VLOOKUP($D130,'Mar 12'!$F:$F,1,0)),"No","Yes")</f>
        <v>No</v>
      </c>
      <c r="Z130" s="128" t="str">
        <f>IF(ISNA(VLOOKUP($D130,'Mar 5'!$F:$F,1,0)),"No","Yes")</f>
        <v>No</v>
      </c>
      <c r="AA130" s="128" t="str">
        <f>IF(ISNA(VLOOKUP($D130,'Feb 26'!$F:$F,1,0)),"No","Yes")</f>
        <v>No</v>
      </c>
      <c r="AB130" s="128" t="str">
        <f>IF(ISNA(VLOOKUP($D130,'Feb 26'!$F:$F,1,0)),"No","Yes")</f>
        <v>No</v>
      </c>
      <c r="AC130" s="128" t="str">
        <f>IF(ISNA(VLOOKUP($D130,'Feb 12'!$F:$F,1,0)),"No","Yes")</f>
        <v>No</v>
      </c>
      <c r="AD130" s="128" t="str">
        <f>IF(ISNA(VLOOKUP($D130,'Feb 5'!$F:$F,1,0)),"No","Yes")</f>
        <v>No</v>
      </c>
      <c r="AE130" s="128" t="str">
        <f>IF(ISNA(VLOOKUP($D130,'Jan 29'!$F:$F,1,0)),"No","Yes")</f>
        <v>No</v>
      </c>
      <c r="AF130" s="128" t="str">
        <f>IF(ISNA(VLOOKUP(D130,'Jan 22'!F:F,1,0)),"No","Yes")</f>
        <v>No</v>
      </c>
    </row>
    <row r="131" spans="1:32" x14ac:dyDescent="0.25">
      <c r="A131" s="269"/>
      <c r="B131" s="239" t="s">
        <v>1363</v>
      </c>
      <c r="C131" s="107" t="s">
        <v>8</v>
      </c>
      <c r="D131" s="117" t="s">
        <v>182</v>
      </c>
      <c r="E131" s="117" t="s">
        <v>183</v>
      </c>
      <c r="F131" s="107" t="s">
        <v>9</v>
      </c>
      <c r="G131" s="107" t="s">
        <v>1136</v>
      </c>
      <c r="H131" s="128" t="str">
        <f>IF(ISNA(VLOOKUP($D131,'Jul 9'!$F:$F,1,0)),"No","Yes")</f>
        <v>No</v>
      </c>
      <c r="I131" s="128" t="str">
        <f>IF(ISNA(VLOOKUP($D131,'Jul 2'!$F:$F,1,0)),"No","Yes")</f>
        <v>No</v>
      </c>
      <c r="J131" s="128" t="str">
        <f>IF(ISNA(VLOOKUP($D131,'Jun 25'!$F:$F,1,0)),"No","Yes")</f>
        <v>No</v>
      </c>
      <c r="K131" s="128" t="str">
        <f>IF(ISNA(VLOOKUP($D131,'Jun 18'!$F:$F,1,0)),"No","Yes")</f>
        <v>No</v>
      </c>
      <c r="L131" s="128" t="str">
        <f>IF(ISNA(VLOOKUP($D131,'Jun 11'!$F:$F,1,0)),"No","Yes")</f>
        <v>Yes</v>
      </c>
      <c r="M131" s="128" t="str">
        <f>IF(ISNA(VLOOKUP($D131,'Jun 4'!$F:$F,1,0)),"No","Yes")</f>
        <v>Yes</v>
      </c>
      <c r="N131" s="128" t="str">
        <f>IF(ISNA(VLOOKUP($D131,'May 28'!$F:$F,1,0)),"No","Yes")</f>
        <v>Yes</v>
      </c>
      <c r="O131" s="128" t="str">
        <f>IF(ISNA(VLOOKUP($D131,'May 21'!$F:$F,1,0)),"No","Yes")</f>
        <v>Yes</v>
      </c>
      <c r="P131" s="128" t="str">
        <f>IF(ISNA(VLOOKUP($D131,'May 14'!$F:$F,1,0)),"No","Yes")</f>
        <v>Yes</v>
      </c>
      <c r="Q131" s="128" t="str">
        <f>IF(ISNA(VLOOKUP($D131,'May 9'!$F:$F,1,0)),"No","Yes")</f>
        <v>Yes</v>
      </c>
      <c r="R131" s="128" t="str">
        <f>IF(ISNA(VLOOKUP($D131,'May 2'!$F:$F,1,0)),"No","Yes")</f>
        <v>Yes</v>
      </c>
      <c r="S131" s="128" t="str">
        <f>IF(ISNA(VLOOKUP($D131,'Apr 23'!$F:$F,1,0)),"No","Yes")</f>
        <v>Yes</v>
      </c>
      <c r="T131" s="128" t="str">
        <f>IF(ISNA(VLOOKUP($D131,'Apr 16'!$F:$F,1,0)),"No","Yes")</f>
        <v>Yes</v>
      </c>
      <c r="U131" s="128" t="str">
        <f>IF(ISNA(VLOOKUP($D131,'Apr 9'!$F:$F,1,0)),"No","Yes")</f>
        <v>Yes</v>
      </c>
      <c r="V131" s="128" t="str">
        <f>IF(ISNA(VLOOKUP($D131,'Apr 2'!$F:$F,1,0)),"No","Yes")</f>
        <v>Yes</v>
      </c>
      <c r="W131" s="128" t="str">
        <f>IF(ISNA(VLOOKUP($D131,'Mar 26'!$F:$F,1,0)),"No","Yes")</f>
        <v>Yes</v>
      </c>
      <c r="X131" s="128" t="str">
        <f>IF(ISNA(VLOOKUP($D131,'Mar 19'!$F:$F,1,0)),"No","Yes")</f>
        <v>Yes</v>
      </c>
      <c r="Y131" s="128" t="str">
        <f>IF(ISNA(VLOOKUP($D131,'Mar 12'!$F:$F,1,0)),"No","Yes")</f>
        <v>Yes</v>
      </c>
      <c r="Z131" s="128" t="str">
        <f>IF(ISNA(VLOOKUP($D131,'Mar 5'!$F:$F,1,0)),"No","Yes")</f>
        <v>Yes</v>
      </c>
      <c r="AA131" s="128" t="str">
        <f>IF(ISNA(VLOOKUP($D131,'Feb 26'!$F:$F,1,0)),"No","Yes")</f>
        <v>Yes</v>
      </c>
      <c r="AB131" s="128" t="str">
        <f>IF(ISNA(VLOOKUP($D131,'Feb 26'!$F:$F,1,0)),"No","Yes")</f>
        <v>Yes</v>
      </c>
      <c r="AC131" s="128" t="str">
        <f>IF(ISNA(VLOOKUP($D131,'Feb 12'!$F:$F,1,0)),"No","Yes")</f>
        <v>Yes</v>
      </c>
      <c r="AD131" s="128" t="str">
        <f>IF(ISNA(VLOOKUP($D131,'Feb 5'!$F:$F,1,0)),"No","Yes")</f>
        <v>Yes</v>
      </c>
      <c r="AE131" s="128" t="str">
        <f>IF(ISNA(VLOOKUP($D131,'Jan 29'!$F:$F,1,0)),"No","Yes")</f>
        <v>Yes</v>
      </c>
      <c r="AF131" s="128" t="str">
        <f>IF(ISNA(VLOOKUP(D131,'Jan 22'!F:F,1,0)),"No","Yes")</f>
        <v>Yes</v>
      </c>
    </row>
    <row r="132" spans="1:32" x14ac:dyDescent="0.25">
      <c r="A132" s="269"/>
      <c r="B132" s="120" t="s">
        <v>1359</v>
      </c>
      <c r="C132" s="107" t="s">
        <v>8</v>
      </c>
      <c r="D132" s="118" t="s">
        <v>972</v>
      </c>
      <c r="E132" s="117" t="s">
        <v>973</v>
      </c>
      <c r="F132" s="107"/>
      <c r="G132" s="107"/>
      <c r="H132" s="128" t="str">
        <f>IF(ISNA(VLOOKUP($D132,'Jul 9'!$F:$F,1,0)),"No","Yes")</f>
        <v>No</v>
      </c>
      <c r="I132" s="128" t="str">
        <f>IF(ISNA(VLOOKUP($D132,'Jul 2'!$F:$F,1,0)),"No","Yes")</f>
        <v>No</v>
      </c>
      <c r="J132" s="128" t="str">
        <f>IF(ISNA(VLOOKUP($D132,'Jun 25'!$F:$F,1,0)),"No","Yes")</f>
        <v>No</v>
      </c>
      <c r="K132" s="128" t="str">
        <f>IF(ISNA(VLOOKUP($D132,'Jun 18'!$F:$F,1,0)),"No","Yes")</f>
        <v>No</v>
      </c>
      <c r="L132" s="128" t="str">
        <f>IF(ISNA(VLOOKUP($D132,'Jun 11'!$F:$F,1,0)),"No","Yes")</f>
        <v>No</v>
      </c>
      <c r="M132" s="128" t="str">
        <f>IF(ISNA(VLOOKUP($D132,'Jun 4'!$F:$F,1,0)),"No","Yes")</f>
        <v>No</v>
      </c>
      <c r="N132" s="128" t="str">
        <f>IF(ISNA(VLOOKUP($D132,'May 28'!$F:$F,1,0)),"No","Yes")</f>
        <v>No</v>
      </c>
      <c r="O132" s="128" t="str">
        <f>IF(ISNA(VLOOKUP($D132,'May 21'!$F:$F,1,0)),"No","Yes")</f>
        <v>No</v>
      </c>
      <c r="P132" s="128" t="str">
        <f>IF(ISNA(VLOOKUP($D132,'May 14'!$F:$F,1,0)),"No","Yes")</f>
        <v>No</v>
      </c>
      <c r="Q132" s="128" t="str">
        <f>IF(ISNA(VLOOKUP($D132,'May 9'!$F:$F,1,0)),"No","Yes")</f>
        <v>No</v>
      </c>
      <c r="R132" s="128" t="str">
        <f>IF(ISNA(VLOOKUP($D132,'May 2'!$F:$F,1,0)),"No","Yes")</f>
        <v>No</v>
      </c>
      <c r="S132" s="128" t="str">
        <f>IF(ISNA(VLOOKUP($D132,'Apr 23'!$F:$F,1,0)),"No","Yes")</f>
        <v>No</v>
      </c>
      <c r="T132" s="128" t="str">
        <f>IF(ISNA(VLOOKUP($D132,'Apr 16'!$F:$F,1,0)),"No","Yes")</f>
        <v>No</v>
      </c>
      <c r="U132" s="128" t="str">
        <f>IF(ISNA(VLOOKUP($D132,'Apr 9'!$F:$F,1,0)),"No","Yes")</f>
        <v>No</v>
      </c>
      <c r="V132" s="128" t="str">
        <f>IF(ISNA(VLOOKUP($D132,'Apr 2'!$F:$F,1,0)),"No","Yes")</f>
        <v>No</v>
      </c>
      <c r="W132" s="128" t="str">
        <f>IF(ISNA(VLOOKUP($D132,'Mar 26'!$F:$F,1,0)),"No","Yes")</f>
        <v>No</v>
      </c>
      <c r="X132" s="128" t="str">
        <f>IF(ISNA(VLOOKUP($D132,'Mar 19'!$F:$F,1,0)),"No","Yes")</f>
        <v>No</v>
      </c>
      <c r="Y132" s="128" t="str">
        <f>IF(ISNA(VLOOKUP($D132,'Mar 12'!$F:$F,1,0)),"No","Yes")</f>
        <v>No</v>
      </c>
      <c r="Z132" s="128" t="str">
        <f>IF(ISNA(VLOOKUP($D132,'Mar 5'!$F:$F,1,0)),"No","Yes")</f>
        <v>No</v>
      </c>
      <c r="AA132" s="128" t="str">
        <f>IF(ISNA(VLOOKUP($D132,'Feb 26'!$F:$F,1,0)),"No","Yes")</f>
        <v>No</v>
      </c>
      <c r="AB132" s="128" t="str">
        <f>IF(ISNA(VLOOKUP($D132,'Feb 26'!$F:$F,1,0)),"No","Yes")</f>
        <v>No</v>
      </c>
      <c r="AC132" s="128" t="str">
        <f>IF(ISNA(VLOOKUP($D132,'Feb 12'!$F:$F,1,0)),"No","Yes")</f>
        <v>No</v>
      </c>
      <c r="AD132" s="128" t="str">
        <f>IF(ISNA(VLOOKUP($D132,'Feb 5'!$F:$F,1,0)),"No","Yes")</f>
        <v>No</v>
      </c>
      <c r="AE132" s="128" t="str">
        <f>IF(ISNA(VLOOKUP($D132,'Jan 29'!$F:$F,1,0)),"No","Yes")</f>
        <v>No</v>
      </c>
      <c r="AF132" s="128" t="str">
        <f>IF(ISNA(VLOOKUP(D132,'Jan 22'!F:F,1,0)),"No","Yes")</f>
        <v>No</v>
      </c>
    </row>
    <row r="133" spans="1:32" x14ac:dyDescent="0.25">
      <c r="A133" s="269"/>
      <c r="B133" s="120" t="s">
        <v>1364</v>
      </c>
      <c r="C133" s="107" t="s">
        <v>8</v>
      </c>
      <c r="D133" s="121" t="s">
        <v>916</v>
      </c>
      <c r="E133" s="121" t="s">
        <v>917</v>
      </c>
      <c r="F133" s="107"/>
      <c r="G133" s="107"/>
      <c r="H133" s="128" t="str">
        <f>IF(ISNA(VLOOKUP($D133,'Jul 9'!$F:$F,1,0)),"No","Yes")</f>
        <v>No</v>
      </c>
      <c r="I133" s="128" t="str">
        <f>IF(ISNA(VLOOKUP($D133,'Jul 2'!$F:$F,1,0)),"No","Yes")</f>
        <v>No</v>
      </c>
      <c r="J133" s="128" t="str">
        <f>IF(ISNA(VLOOKUP($D133,'Jun 25'!$F:$F,1,0)),"No","Yes")</f>
        <v>No</v>
      </c>
      <c r="K133" s="128" t="str">
        <f>IF(ISNA(VLOOKUP($D133,'Jun 18'!$F:$F,1,0)),"No","Yes")</f>
        <v>No</v>
      </c>
      <c r="L133" s="128" t="str">
        <f>IF(ISNA(VLOOKUP($D133,'Jun 11'!$F:$F,1,0)),"No","Yes")</f>
        <v>No</v>
      </c>
      <c r="M133" s="128" t="str">
        <f>IF(ISNA(VLOOKUP($D133,'Jun 4'!$F:$F,1,0)),"No","Yes")</f>
        <v>No</v>
      </c>
      <c r="N133" s="128" t="str">
        <f>IF(ISNA(VLOOKUP($D133,'May 28'!$F:$F,1,0)),"No","Yes")</f>
        <v>No</v>
      </c>
      <c r="O133" s="128" t="str">
        <f>IF(ISNA(VLOOKUP($D133,'May 21'!$F:$F,1,0)),"No","Yes")</f>
        <v>No</v>
      </c>
      <c r="P133" s="128" t="str">
        <f>IF(ISNA(VLOOKUP($D133,'May 14'!$F:$F,1,0)),"No","Yes")</f>
        <v>No</v>
      </c>
      <c r="Q133" s="128" t="str">
        <f>IF(ISNA(VLOOKUP($D133,'May 9'!$F:$F,1,0)),"No","Yes")</f>
        <v>No</v>
      </c>
      <c r="R133" s="128" t="str">
        <f>IF(ISNA(VLOOKUP($D133,'May 2'!$F:$F,1,0)),"No","Yes")</f>
        <v>No</v>
      </c>
      <c r="S133" s="128" t="str">
        <f>IF(ISNA(VLOOKUP($D133,'Apr 23'!$F:$F,1,0)),"No","Yes")</f>
        <v>No</v>
      </c>
      <c r="T133" s="128" t="str">
        <f>IF(ISNA(VLOOKUP($D133,'Apr 16'!$F:$F,1,0)),"No","Yes")</f>
        <v>No</v>
      </c>
      <c r="U133" s="128" t="str">
        <f>IF(ISNA(VLOOKUP($D133,'Apr 9'!$F:$F,1,0)),"No","Yes")</f>
        <v>No</v>
      </c>
      <c r="V133" s="128" t="str">
        <f>IF(ISNA(VLOOKUP($D133,'Apr 2'!$F:$F,1,0)),"No","Yes")</f>
        <v>No</v>
      </c>
      <c r="W133" s="128" t="str">
        <f>IF(ISNA(VLOOKUP($D133,'Mar 26'!$F:$F,1,0)),"No","Yes")</f>
        <v>No</v>
      </c>
      <c r="X133" s="128" t="str">
        <f>IF(ISNA(VLOOKUP($D133,'Mar 19'!$F:$F,1,0)),"No","Yes")</f>
        <v>No</v>
      </c>
      <c r="Y133" s="128" t="str">
        <f>IF(ISNA(VLOOKUP($D133,'Mar 12'!$F:$F,1,0)),"No","Yes")</f>
        <v>No</v>
      </c>
      <c r="Z133" s="128" t="str">
        <f>IF(ISNA(VLOOKUP($D133,'Mar 5'!$F:$F,1,0)),"No","Yes")</f>
        <v>No</v>
      </c>
      <c r="AA133" s="128" t="str">
        <f>IF(ISNA(VLOOKUP($D133,'Feb 26'!$F:$F,1,0)),"No","Yes")</f>
        <v>No</v>
      </c>
      <c r="AB133" s="128" t="str">
        <f>IF(ISNA(VLOOKUP($D133,'Feb 26'!$F:$F,1,0)),"No","Yes")</f>
        <v>No</v>
      </c>
      <c r="AC133" s="128" t="str">
        <f>IF(ISNA(VLOOKUP($D133,'Feb 12'!$F:$F,1,0)),"No","Yes")</f>
        <v>No</v>
      </c>
      <c r="AD133" s="128" t="str">
        <f>IF(ISNA(VLOOKUP($D133,'Feb 5'!$F:$F,1,0)),"No","Yes")</f>
        <v>No</v>
      </c>
      <c r="AE133" s="128" t="str">
        <f>IF(ISNA(VLOOKUP($D133,'Jan 29'!$F:$F,1,0)),"No","Yes")</f>
        <v>No</v>
      </c>
      <c r="AF133" s="128" t="str">
        <f>IF(ISNA(VLOOKUP(D133,'Jan 22'!F:F,1,0)),"No","Yes")</f>
        <v>No</v>
      </c>
    </row>
    <row r="134" spans="1:32" x14ac:dyDescent="0.25">
      <c r="A134" s="269"/>
      <c r="B134" s="246" t="s">
        <v>1365</v>
      </c>
      <c r="C134" s="107" t="s">
        <v>8</v>
      </c>
      <c r="D134" s="117" t="s">
        <v>872</v>
      </c>
      <c r="E134" s="117" t="s">
        <v>873</v>
      </c>
      <c r="F134" s="178" t="s">
        <v>9</v>
      </c>
      <c r="G134" s="178" t="s">
        <v>1469</v>
      </c>
      <c r="H134" s="128" t="str">
        <f>IF(ISNA(VLOOKUP($D134,'Jul 9'!$F:$F,1,0)),"No","Yes")</f>
        <v>Yes</v>
      </c>
      <c r="I134" s="128" t="str">
        <f>IF(ISNA(VLOOKUP($D134,'Jul 2'!$F:$F,1,0)),"No","Yes")</f>
        <v>No</v>
      </c>
      <c r="J134" s="128" t="str">
        <f>IF(ISNA(VLOOKUP($D134,'Jun 25'!$F:$F,1,0)),"No","Yes")</f>
        <v>Yes</v>
      </c>
      <c r="K134" s="128" t="str">
        <f>IF(ISNA(VLOOKUP($D134,'Jun 18'!$F:$F,1,0)),"No","Yes")</f>
        <v>Yes</v>
      </c>
      <c r="L134" s="128" t="str">
        <f>IF(ISNA(VLOOKUP($D134,'Jun 11'!$F:$F,1,0)),"No","Yes")</f>
        <v>Yes</v>
      </c>
      <c r="M134" s="128" t="str">
        <f>IF(ISNA(VLOOKUP($D134,'Jun 4'!$F:$F,1,0)),"No","Yes")</f>
        <v>Yes</v>
      </c>
      <c r="N134" s="128" t="str">
        <f>IF(ISNA(VLOOKUP($D134,'May 28'!$F:$F,1,0)),"No","Yes")</f>
        <v>Yes</v>
      </c>
      <c r="O134" s="128" t="str">
        <f>IF(ISNA(VLOOKUP($D134,'May 21'!$F:$F,1,0)),"No","Yes")</f>
        <v>Yes</v>
      </c>
      <c r="P134" s="128" t="str">
        <f>IF(ISNA(VLOOKUP($D134,'May 14'!$F:$F,1,0)),"No","Yes")</f>
        <v>Yes</v>
      </c>
      <c r="Q134" s="128" t="str">
        <f>IF(ISNA(VLOOKUP($D134,'May 9'!$F:$F,1,0)),"No","Yes")</f>
        <v>Yes</v>
      </c>
      <c r="R134" s="128" t="str">
        <f>IF(ISNA(VLOOKUP($D134,'May 2'!$F:$F,1,0)),"No","Yes")</f>
        <v>No</v>
      </c>
      <c r="S134" s="128" t="str">
        <f>IF(ISNA(VLOOKUP($D134,'Apr 23'!$F:$F,1,0)),"No","Yes")</f>
        <v>No</v>
      </c>
      <c r="T134" s="128" t="str">
        <f>IF(ISNA(VLOOKUP($D134,'Apr 16'!$F:$F,1,0)),"No","Yes")</f>
        <v>No</v>
      </c>
      <c r="U134" s="128" t="str">
        <f>IF(ISNA(VLOOKUP($D134,'Apr 9'!$F:$F,1,0)),"No","Yes")</f>
        <v>No</v>
      </c>
      <c r="V134" s="128" t="str">
        <f>IF(ISNA(VLOOKUP($D134,'Apr 2'!$F:$F,1,0)),"No","Yes")</f>
        <v>No</v>
      </c>
      <c r="W134" s="128" t="str">
        <f>IF(ISNA(VLOOKUP($D134,'Mar 26'!$F:$F,1,0)),"No","Yes")</f>
        <v>No</v>
      </c>
      <c r="X134" s="128" t="str">
        <f>IF(ISNA(VLOOKUP($D134,'Mar 19'!$F:$F,1,0)),"No","Yes")</f>
        <v>No</v>
      </c>
      <c r="Y134" s="128" t="str">
        <f>IF(ISNA(VLOOKUP($D134,'Mar 12'!$F:$F,1,0)),"No","Yes")</f>
        <v>No</v>
      </c>
      <c r="Z134" s="128" t="str">
        <f>IF(ISNA(VLOOKUP($D134,'Mar 5'!$F:$F,1,0)),"No","Yes")</f>
        <v>No</v>
      </c>
      <c r="AA134" s="128" t="str">
        <f>IF(ISNA(VLOOKUP($D134,'Feb 26'!$F:$F,1,0)),"No","Yes")</f>
        <v>No</v>
      </c>
      <c r="AB134" s="128" t="str">
        <f>IF(ISNA(VLOOKUP($D134,'Feb 26'!$F:$F,1,0)),"No","Yes")</f>
        <v>No</v>
      </c>
      <c r="AC134" s="128" t="str">
        <f>IF(ISNA(VLOOKUP($D134,'Feb 12'!$F:$F,1,0)),"No","Yes")</f>
        <v>No</v>
      </c>
      <c r="AD134" s="128" t="str">
        <f>IF(ISNA(VLOOKUP($D134,'Feb 5'!$F:$F,1,0)),"No","Yes")</f>
        <v>No</v>
      </c>
      <c r="AE134" s="128" t="str">
        <f>IF(ISNA(VLOOKUP($D134,'Jan 29'!$F:$F,1,0)),"No","Yes")</f>
        <v>No</v>
      </c>
      <c r="AF134" s="128" t="str">
        <f>IF(ISNA(VLOOKUP(D134,'Jan 22'!F:F,1,0)),"No","Yes")</f>
        <v>No</v>
      </c>
    </row>
    <row r="135" spans="1:32" x14ac:dyDescent="0.25">
      <c r="A135" s="269"/>
      <c r="B135" s="192" t="s">
        <v>1369</v>
      </c>
      <c r="C135" s="107" t="s">
        <v>8</v>
      </c>
      <c r="D135" s="117" t="s">
        <v>904</v>
      </c>
      <c r="E135" s="117" t="s">
        <v>905</v>
      </c>
      <c r="F135" s="107"/>
      <c r="G135" s="107"/>
      <c r="H135" s="128" t="str">
        <f>IF(ISNA(VLOOKUP($D135,'Jul 9'!$F:$F,1,0)),"No","Yes")</f>
        <v>No</v>
      </c>
      <c r="I135" s="128" t="str">
        <f>IF(ISNA(VLOOKUP($D135,'Jul 2'!$F:$F,1,0)),"No","Yes")</f>
        <v>No</v>
      </c>
      <c r="J135" s="128" t="str">
        <f>IF(ISNA(VLOOKUP($D135,'Jun 25'!$F:$F,1,0)),"No","Yes")</f>
        <v>No</v>
      </c>
      <c r="K135" s="128" t="str">
        <f>IF(ISNA(VLOOKUP($D135,'Jun 18'!$F:$F,1,0)),"No","Yes")</f>
        <v>No</v>
      </c>
      <c r="L135" s="128" t="str">
        <f>IF(ISNA(VLOOKUP($D135,'Jun 11'!$F:$F,1,0)),"No","Yes")</f>
        <v>No</v>
      </c>
      <c r="M135" s="128" t="str">
        <f>IF(ISNA(VLOOKUP($D135,'Jun 4'!$F:$F,1,0)),"No","Yes")</f>
        <v>No</v>
      </c>
      <c r="N135" s="128" t="str">
        <f>IF(ISNA(VLOOKUP($D135,'May 28'!$F:$F,1,0)),"No","Yes")</f>
        <v>No</v>
      </c>
      <c r="O135" s="128" t="str">
        <f>IF(ISNA(VLOOKUP($D135,'May 21'!$F:$F,1,0)),"No","Yes")</f>
        <v>No</v>
      </c>
      <c r="P135" s="128" t="str">
        <f>IF(ISNA(VLOOKUP($D135,'May 14'!$F:$F,1,0)),"No","Yes")</f>
        <v>No</v>
      </c>
      <c r="Q135" s="128" t="str">
        <f>IF(ISNA(VLOOKUP($D135,'May 9'!$F:$F,1,0)),"No","Yes")</f>
        <v>No</v>
      </c>
      <c r="R135" s="128" t="str">
        <f>IF(ISNA(VLOOKUP($D135,'May 2'!$F:$F,1,0)),"No","Yes")</f>
        <v>No</v>
      </c>
      <c r="S135" s="128" t="str">
        <f>IF(ISNA(VLOOKUP($D135,'Apr 23'!$F:$F,1,0)),"No","Yes")</f>
        <v>No</v>
      </c>
      <c r="T135" s="128" t="str">
        <f>IF(ISNA(VLOOKUP($D135,'Apr 16'!$F:$F,1,0)),"No","Yes")</f>
        <v>No</v>
      </c>
      <c r="U135" s="128" t="str">
        <f>IF(ISNA(VLOOKUP($D135,'Apr 9'!$F:$F,1,0)),"No","Yes")</f>
        <v>No</v>
      </c>
      <c r="V135" s="128" t="str">
        <f>IF(ISNA(VLOOKUP($D135,'Apr 2'!$F:$F,1,0)),"No","Yes")</f>
        <v>No</v>
      </c>
      <c r="W135" s="128" t="str">
        <f>IF(ISNA(VLOOKUP($D135,'Mar 26'!$F:$F,1,0)),"No","Yes")</f>
        <v>No</v>
      </c>
      <c r="X135" s="128" t="str">
        <f>IF(ISNA(VLOOKUP($D135,'Mar 19'!$F:$F,1,0)),"No","Yes")</f>
        <v>No</v>
      </c>
      <c r="Y135" s="128" t="str">
        <f>IF(ISNA(VLOOKUP($D135,'Mar 12'!$F:$F,1,0)),"No","Yes")</f>
        <v>No</v>
      </c>
      <c r="Z135" s="128" t="str">
        <f>IF(ISNA(VLOOKUP($D135,'Mar 5'!$F:$F,1,0)),"No","Yes")</f>
        <v>No</v>
      </c>
      <c r="AA135" s="128" t="str">
        <f>IF(ISNA(VLOOKUP($D135,'Feb 26'!$F:$F,1,0)),"No","Yes")</f>
        <v>No</v>
      </c>
      <c r="AB135" s="128" t="str">
        <f>IF(ISNA(VLOOKUP($D135,'Feb 26'!$F:$F,1,0)),"No","Yes")</f>
        <v>No</v>
      </c>
      <c r="AC135" s="128" t="str">
        <f>IF(ISNA(VLOOKUP($D135,'Feb 12'!$F:$F,1,0)),"No","Yes")</f>
        <v>No</v>
      </c>
      <c r="AD135" s="128" t="str">
        <f>IF(ISNA(VLOOKUP($D135,'Feb 5'!$F:$F,1,0)),"No","Yes")</f>
        <v>No</v>
      </c>
      <c r="AE135" s="128" t="str">
        <f>IF(ISNA(VLOOKUP($D135,'Jan 29'!$F:$F,1,0)),"No","Yes")</f>
        <v>No</v>
      </c>
      <c r="AF135" s="128" t="str">
        <f>IF(ISNA(VLOOKUP(D135,'Jan 22'!F:F,1,0)),"No","Yes")</f>
        <v>No</v>
      </c>
    </row>
    <row r="136" spans="1:32" x14ac:dyDescent="0.25">
      <c r="A136" s="269"/>
      <c r="B136" s="122" t="s">
        <v>1302</v>
      </c>
      <c r="C136" s="107" t="s">
        <v>8</v>
      </c>
      <c r="D136" s="121" t="s">
        <v>1439</v>
      </c>
      <c r="E136" s="121" t="s">
        <v>1440</v>
      </c>
      <c r="F136" s="107"/>
      <c r="G136" s="107"/>
      <c r="H136" s="128" t="str">
        <f>IF(ISNA(VLOOKUP($D136,'Jul 9'!$F:$F,1,0)),"No","Yes")</f>
        <v>No</v>
      </c>
      <c r="I136" s="128" t="str">
        <f>IF(ISNA(VLOOKUP($D136,'Jul 2'!$F:$F,1,0)),"No","Yes")</f>
        <v>No</v>
      </c>
      <c r="J136" s="128" t="str">
        <f>IF(ISNA(VLOOKUP($D136,'Jun 25'!$F:$F,1,0)),"No","Yes")</f>
        <v>No</v>
      </c>
      <c r="K136" s="128" t="str">
        <f>IF(ISNA(VLOOKUP($D136,'Jun 18'!$F:$F,1,0)),"No","Yes")</f>
        <v>No</v>
      </c>
      <c r="L136" s="128" t="str">
        <f>IF(ISNA(VLOOKUP($D136,'Jun 11'!$F:$F,1,0)),"No","Yes")</f>
        <v>No</v>
      </c>
      <c r="M136" s="128" t="str">
        <f>IF(ISNA(VLOOKUP($D136,'Jun 4'!$F:$F,1,0)),"No","Yes")</f>
        <v>No</v>
      </c>
      <c r="N136" s="128" t="str">
        <f>IF(ISNA(VLOOKUP($D136,'May 28'!$F:$F,1,0)),"No","Yes")</f>
        <v>No</v>
      </c>
      <c r="O136" s="128" t="str">
        <f>IF(ISNA(VLOOKUP($D136,'May 21'!$F:$F,1,0)),"No","Yes")</f>
        <v>No</v>
      </c>
      <c r="P136" s="128" t="str">
        <f>IF(ISNA(VLOOKUP($D136,'May 14'!$F:$F,1,0)),"No","Yes")</f>
        <v>No</v>
      </c>
      <c r="Q136" s="128" t="str">
        <f>IF(ISNA(VLOOKUP($D136,'May 9'!$F:$F,1,0)),"No","Yes")</f>
        <v>No</v>
      </c>
      <c r="R136" s="128" t="str">
        <f>IF(ISNA(VLOOKUP($D136,'May 2'!$F:$F,1,0)),"No","Yes")</f>
        <v>No</v>
      </c>
      <c r="S136" s="128" t="str">
        <f>IF(ISNA(VLOOKUP($D136,'Apr 23'!$F:$F,1,0)),"No","Yes")</f>
        <v>No</v>
      </c>
      <c r="T136" s="128" t="str">
        <f>IF(ISNA(VLOOKUP($D136,'Apr 16'!$F:$F,1,0)),"No","Yes")</f>
        <v>No</v>
      </c>
      <c r="U136" s="128" t="str">
        <f>IF(ISNA(VLOOKUP($D136,'Apr 9'!$F:$F,1,0)),"No","Yes")</f>
        <v>No</v>
      </c>
      <c r="V136" s="128" t="str">
        <f>IF(ISNA(VLOOKUP($D136,'Apr 2'!$F:$F,1,0)),"No","Yes")</f>
        <v>No</v>
      </c>
      <c r="W136" s="128" t="str">
        <f>IF(ISNA(VLOOKUP($D136,'Mar 26'!$F:$F,1,0)),"No","Yes")</f>
        <v>No</v>
      </c>
      <c r="X136" s="128" t="str">
        <f>IF(ISNA(VLOOKUP($D136,'Mar 19'!$F:$F,1,0)),"No","Yes")</f>
        <v>No</v>
      </c>
      <c r="Y136" s="128" t="str">
        <f>IF(ISNA(VLOOKUP($D136,'Mar 12'!$F:$F,1,0)),"No","Yes")</f>
        <v>No</v>
      </c>
      <c r="Z136" s="128" t="str">
        <f>IF(ISNA(VLOOKUP($D136,'Mar 5'!$F:$F,1,0)),"No","Yes")</f>
        <v>No</v>
      </c>
      <c r="AA136" s="128" t="str">
        <f>IF(ISNA(VLOOKUP($D136,'Feb 26'!$F:$F,1,0)),"No","Yes")</f>
        <v>No</v>
      </c>
      <c r="AB136" s="128" t="str">
        <f>IF(ISNA(VLOOKUP($D136,'Feb 26'!$F:$F,1,0)),"No","Yes")</f>
        <v>No</v>
      </c>
      <c r="AC136" s="128" t="str">
        <f>IF(ISNA(VLOOKUP($D136,'Feb 12'!$F:$F,1,0)),"No","Yes")</f>
        <v>No</v>
      </c>
      <c r="AD136" s="128" t="str">
        <f>IF(ISNA(VLOOKUP($D136,'Feb 5'!$F:$F,1,0)),"No","Yes")</f>
        <v>No</v>
      </c>
      <c r="AE136" s="128" t="str">
        <f>IF(ISNA(VLOOKUP($D136,'Jan 29'!$F:$F,1,0)),"No","Yes")</f>
        <v>No</v>
      </c>
      <c r="AF136" s="128" t="str">
        <f>IF(ISNA(VLOOKUP(D136,'Jan 22'!F:F,1,0)),"No","Yes")</f>
        <v>No</v>
      </c>
    </row>
    <row r="137" spans="1:32" x14ac:dyDescent="0.25">
      <c r="A137" s="269"/>
      <c r="B137" s="120" t="s">
        <v>1364</v>
      </c>
      <c r="C137" s="107" t="s">
        <v>8</v>
      </c>
      <c r="D137" s="118" t="s">
        <v>913</v>
      </c>
      <c r="E137" s="118" t="s">
        <v>914</v>
      </c>
      <c r="F137" s="107"/>
      <c r="G137" s="107"/>
      <c r="H137" s="128" t="str">
        <f>IF(ISNA(VLOOKUP($D137,'Jul 9'!$F:$F,1,0)),"No","Yes")</f>
        <v>No</v>
      </c>
      <c r="I137" s="128" t="str">
        <f>IF(ISNA(VLOOKUP($D137,'Jul 2'!$F:$F,1,0)),"No","Yes")</f>
        <v>No</v>
      </c>
      <c r="J137" s="128" t="str">
        <f>IF(ISNA(VLOOKUP($D137,'Jun 25'!$F:$F,1,0)),"No","Yes")</f>
        <v>No</v>
      </c>
      <c r="K137" s="128" t="str">
        <f>IF(ISNA(VLOOKUP($D137,'Jun 18'!$F:$F,1,0)),"No","Yes")</f>
        <v>No</v>
      </c>
      <c r="L137" s="128" t="str">
        <f>IF(ISNA(VLOOKUP($D137,'Jun 11'!$F:$F,1,0)),"No","Yes")</f>
        <v>No</v>
      </c>
      <c r="M137" s="128" t="str">
        <f>IF(ISNA(VLOOKUP($D137,'Jun 4'!$F:$F,1,0)),"No","Yes")</f>
        <v>No</v>
      </c>
      <c r="N137" s="128" t="str">
        <f>IF(ISNA(VLOOKUP($D137,'May 28'!$F:$F,1,0)),"No","Yes")</f>
        <v>No</v>
      </c>
      <c r="O137" s="128" t="str">
        <f>IF(ISNA(VLOOKUP($D137,'May 21'!$F:$F,1,0)),"No","Yes")</f>
        <v>No</v>
      </c>
      <c r="P137" s="128" t="str">
        <f>IF(ISNA(VLOOKUP($D137,'May 14'!$F:$F,1,0)),"No","Yes")</f>
        <v>No</v>
      </c>
      <c r="Q137" s="128" t="str">
        <f>IF(ISNA(VLOOKUP($D137,'May 9'!$F:$F,1,0)),"No","Yes")</f>
        <v>No</v>
      </c>
      <c r="R137" s="128" t="str">
        <f>IF(ISNA(VLOOKUP($D137,'May 2'!$F:$F,1,0)),"No","Yes")</f>
        <v>No</v>
      </c>
      <c r="S137" s="128" t="str">
        <f>IF(ISNA(VLOOKUP($D137,'Apr 23'!$F:$F,1,0)),"No","Yes")</f>
        <v>No</v>
      </c>
      <c r="T137" s="128" t="str">
        <f>IF(ISNA(VLOOKUP($D137,'Apr 16'!$F:$F,1,0)),"No","Yes")</f>
        <v>No</v>
      </c>
      <c r="U137" s="128" t="str">
        <f>IF(ISNA(VLOOKUP($D137,'Apr 9'!$F:$F,1,0)),"No","Yes")</f>
        <v>No</v>
      </c>
      <c r="V137" s="128" t="str">
        <f>IF(ISNA(VLOOKUP($D137,'Apr 2'!$F:$F,1,0)),"No","Yes")</f>
        <v>No</v>
      </c>
      <c r="W137" s="128" t="str">
        <f>IF(ISNA(VLOOKUP($D137,'Mar 26'!$F:$F,1,0)),"No","Yes")</f>
        <v>No</v>
      </c>
      <c r="X137" s="128" t="str">
        <f>IF(ISNA(VLOOKUP($D137,'Mar 19'!$F:$F,1,0)),"No","Yes")</f>
        <v>No</v>
      </c>
      <c r="Y137" s="128" t="str">
        <f>IF(ISNA(VLOOKUP($D137,'Mar 12'!$F:$F,1,0)),"No","Yes")</f>
        <v>No</v>
      </c>
      <c r="Z137" s="128" t="str">
        <f>IF(ISNA(VLOOKUP($D137,'Mar 5'!$F:$F,1,0)),"No","Yes")</f>
        <v>No</v>
      </c>
      <c r="AA137" s="128" t="str">
        <f>IF(ISNA(VLOOKUP($D137,'Feb 26'!$F:$F,1,0)),"No","Yes")</f>
        <v>No</v>
      </c>
      <c r="AB137" s="128" t="str">
        <f>IF(ISNA(VLOOKUP($D137,'Feb 26'!$F:$F,1,0)),"No","Yes")</f>
        <v>No</v>
      </c>
      <c r="AC137" s="128" t="str">
        <f>IF(ISNA(VLOOKUP($D137,'Feb 12'!$F:$F,1,0)),"No","Yes")</f>
        <v>No</v>
      </c>
      <c r="AD137" s="128" t="str">
        <f>IF(ISNA(VLOOKUP($D137,'Feb 5'!$F:$F,1,0)),"No","Yes")</f>
        <v>No</v>
      </c>
      <c r="AE137" s="128" t="str">
        <f>IF(ISNA(VLOOKUP($D137,'Jan 29'!$F:$F,1,0)),"No","Yes")</f>
        <v>No</v>
      </c>
      <c r="AF137" s="128" t="str">
        <f>IF(ISNA(VLOOKUP(D137,'Jan 22'!F:F,1,0)),"No","Yes")</f>
        <v>No</v>
      </c>
    </row>
    <row r="138" spans="1:32" x14ac:dyDescent="0.25">
      <c r="A138" s="269"/>
      <c r="B138" s="122" t="s">
        <v>1366</v>
      </c>
      <c r="C138" s="107" t="s">
        <v>8</v>
      </c>
      <c r="D138" s="117" t="s">
        <v>176</v>
      </c>
      <c r="E138" s="117" t="s">
        <v>177</v>
      </c>
      <c r="F138" s="107" t="s">
        <v>9</v>
      </c>
      <c r="G138" s="107" t="s">
        <v>1257</v>
      </c>
      <c r="H138" s="128" t="str">
        <f>IF(ISNA(VLOOKUP($D138,'Jul 9'!$F:$F,1,0)),"No","Yes")</f>
        <v>Yes</v>
      </c>
      <c r="I138" s="128" t="str">
        <f>IF(ISNA(VLOOKUP($D138,'Jul 2'!$F:$F,1,0)),"No","Yes")</f>
        <v>Yes</v>
      </c>
      <c r="J138" s="128" t="str">
        <f>IF(ISNA(VLOOKUP($D138,'Jun 25'!$F:$F,1,0)),"No","Yes")</f>
        <v>Yes</v>
      </c>
      <c r="K138" s="128" t="str">
        <f>IF(ISNA(VLOOKUP($D138,'Jun 18'!$F:$F,1,0)),"No","Yes")</f>
        <v>Yes</v>
      </c>
      <c r="L138" s="128" t="str">
        <f>IF(ISNA(VLOOKUP($D138,'Jun 11'!$F:$F,1,0)),"No","Yes")</f>
        <v>Yes</v>
      </c>
      <c r="M138" s="128" t="str">
        <f>IF(ISNA(VLOOKUP($D138,'Jun 4'!$F:$F,1,0)),"No","Yes")</f>
        <v>Yes</v>
      </c>
      <c r="N138" s="128" t="str">
        <f>IF(ISNA(VLOOKUP($D138,'May 28'!$F:$F,1,0)),"No","Yes")</f>
        <v>Yes</v>
      </c>
      <c r="O138" s="128" t="str">
        <f>IF(ISNA(VLOOKUP($D138,'May 21'!$F:$F,1,0)),"No","Yes")</f>
        <v>Yes</v>
      </c>
      <c r="P138" s="128" t="str">
        <f>IF(ISNA(VLOOKUP($D138,'May 14'!$F:$F,1,0)),"No","Yes")</f>
        <v>Yes</v>
      </c>
      <c r="Q138" s="128" t="str">
        <f>IF(ISNA(VLOOKUP($D138,'May 9'!$F:$F,1,0)),"No","Yes")</f>
        <v>Yes</v>
      </c>
      <c r="R138" s="128" t="str">
        <f>IF(ISNA(VLOOKUP($D138,'May 2'!$F:$F,1,0)),"No","Yes")</f>
        <v>Yes</v>
      </c>
      <c r="S138" s="128" t="str">
        <f>IF(ISNA(VLOOKUP($D138,'Apr 23'!$F:$F,1,0)),"No","Yes")</f>
        <v>Yes</v>
      </c>
      <c r="T138" s="128" t="str">
        <f>IF(ISNA(VLOOKUP($D138,'Apr 16'!$F:$F,1,0)),"No","Yes")</f>
        <v>Yes</v>
      </c>
      <c r="U138" s="128" t="str">
        <f>IF(ISNA(VLOOKUP($D138,'Apr 9'!$F:$F,1,0)),"No","Yes")</f>
        <v>Yes</v>
      </c>
      <c r="V138" s="128" t="str">
        <f>IF(ISNA(VLOOKUP($D138,'Apr 2'!$F:$F,1,0)),"No","Yes")</f>
        <v>Yes</v>
      </c>
      <c r="W138" s="128" t="str">
        <f>IF(ISNA(VLOOKUP($D138,'Mar 26'!$F:$F,1,0)),"No","Yes")</f>
        <v>Yes</v>
      </c>
      <c r="X138" s="128" t="str">
        <f>IF(ISNA(VLOOKUP($D138,'Mar 19'!$F:$F,1,0)),"No","Yes")</f>
        <v>Yes</v>
      </c>
      <c r="Y138" s="128" t="str">
        <f>IF(ISNA(VLOOKUP($D138,'Mar 12'!$F:$F,1,0)),"No","Yes")</f>
        <v>Yes</v>
      </c>
      <c r="Z138" s="128" t="str">
        <f>IF(ISNA(VLOOKUP($D138,'Mar 5'!$F:$F,1,0)),"No","Yes")</f>
        <v>Yes</v>
      </c>
      <c r="AA138" s="128" t="str">
        <f>IF(ISNA(VLOOKUP($D138,'Feb 26'!$F:$F,1,0)),"No","Yes")</f>
        <v>Yes</v>
      </c>
      <c r="AB138" s="128" t="str">
        <f>IF(ISNA(VLOOKUP($D138,'Feb 26'!$F:$F,1,0)),"No","Yes")</f>
        <v>Yes</v>
      </c>
      <c r="AC138" s="128" t="str">
        <f>IF(ISNA(VLOOKUP($D138,'Feb 12'!$F:$F,1,0)),"No","Yes")</f>
        <v>Yes</v>
      </c>
      <c r="AD138" s="128" t="str">
        <f>IF(ISNA(VLOOKUP($D138,'Feb 5'!$F:$F,1,0)),"No","Yes")</f>
        <v>Yes</v>
      </c>
      <c r="AE138" s="128" t="str">
        <f>IF(ISNA(VLOOKUP($D138,'Jan 29'!$F:$F,1,0)),"No","Yes")</f>
        <v>Yes</v>
      </c>
      <c r="AF138" s="128" t="str">
        <f>IF(ISNA(VLOOKUP(D138,'Jan 22'!F:F,1,0)),"No","Yes")</f>
        <v>Yes</v>
      </c>
    </row>
    <row r="139" spans="1:32" x14ac:dyDescent="0.25">
      <c r="A139" s="269"/>
      <c r="B139" s="122" t="s">
        <v>1371</v>
      </c>
      <c r="C139" s="107" t="s">
        <v>8</v>
      </c>
      <c r="D139" s="121" t="s">
        <v>768</v>
      </c>
      <c r="E139" s="121" t="s">
        <v>769</v>
      </c>
      <c r="F139" s="107"/>
      <c r="G139" s="107"/>
      <c r="H139" s="128" t="str">
        <f>IF(ISNA(VLOOKUP($D139,'Jul 9'!$F:$F,1,0)),"No","Yes")</f>
        <v>Yes</v>
      </c>
      <c r="I139" s="128" t="str">
        <f>IF(ISNA(VLOOKUP($D139,'Jul 2'!$F:$F,1,0)),"No","Yes")</f>
        <v>Yes</v>
      </c>
      <c r="J139" s="128" t="str">
        <f>IF(ISNA(VLOOKUP($D139,'Jun 25'!$F:$F,1,0)),"No","Yes")</f>
        <v>Yes</v>
      </c>
      <c r="K139" s="128" t="str">
        <f>IF(ISNA(VLOOKUP($D139,'Jun 18'!$F:$F,1,0)),"No","Yes")</f>
        <v>Yes</v>
      </c>
      <c r="L139" s="128" t="str">
        <f>IF(ISNA(VLOOKUP($D139,'Jun 11'!$F:$F,1,0)),"No","Yes")</f>
        <v>Yes</v>
      </c>
      <c r="M139" s="128" t="str">
        <f>IF(ISNA(VLOOKUP($D139,'Jun 4'!$F:$F,1,0)),"No","Yes")</f>
        <v>Yes</v>
      </c>
      <c r="N139" s="128" t="str">
        <f>IF(ISNA(VLOOKUP($D139,'May 28'!$F:$F,1,0)),"No","Yes")</f>
        <v>Yes</v>
      </c>
      <c r="O139" s="128" t="str">
        <f>IF(ISNA(VLOOKUP($D139,'May 21'!$F:$F,1,0)),"No","Yes")</f>
        <v>Yes</v>
      </c>
      <c r="P139" s="128" t="str">
        <f>IF(ISNA(VLOOKUP($D139,'May 14'!$F:$F,1,0)),"No","Yes")</f>
        <v>Yes</v>
      </c>
      <c r="Q139" s="128" t="str">
        <f>IF(ISNA(VLOOKUP($D139,'May 9'!$F:$F,1,0)),"No","Yes")</f>
        <v>Yes</v>
      </c>
      <c r="R139" s="128" t="str">
        <f>IF(ISNA(VLOOKUP($D139,'May 2'!$F:$F,1,0)),"No","Yes")</f>
        <v>No</v>
      </c>
      <c r="S139" s="128" t="str">
        <f>IF(ISNA(VLOOKUP($D139,'Apr 23'!$F:$F,1,0)),"No","Yes")</f>
        <v>Yes</v>
      </c>
      <c r="T139" s="128" t="str">
        <f>IF(ISNA(VLOOKUP($D139,'Apr 16'!$F:$F,1,0)),"No","Yes")</f>
        <v>Yes</v>
      </c>
      <c r="U139" s="128" t="str">
        <f>IF(ISNA(VLOOKUP($D139,'Apr 9'!$F:$F,1,0)),"No","Yes")</f>
        <v>No</v>
      </c>
      <c r="V139" s="128" t="str">
        <f>IF(ISNA(VLOOKUP($D139,'Apr 2'!$F:$F,1,0)),"No","Yes")</f>
        <v>No</v>
      </c>
      <c r="W139" s="128" t="str">
        <f>IF(ISNA(VLOOKUP($D139,'Mar 26'!$F:$F,1,0)),"No","Yes")</f>
        <v>No</v>
      </c>
      <c r="X139" s="128" t="str">
        <f>IF(ISNA(VLOOKUP($D139,'Mar 19'!$F:$F,1,0)),"No","Yes")</f>
        <v>No</v>
      </c>
      <c r="Y139" s="128" t="str">
        <f>IF(ISNA(VLOOKUP($D139,'Mar 12'!$F:$F,1,0)),"No","Yes")</f>
        <v>No</v>
      </c>
      <c r="Z139" s="128" t="str">
        <f>IF(ISNA(VLOOKUP($D139,'Mar 5'!$F:$F,1,0)),"No","Yes")</f>
        <v>Yes</v>
      </c>
      <c r="AA139" s="128" t="str">
        <f>IF(ISNA(VLOOKUP($D139,'Feb 26'!$F:$F,1,0)),"No","Yes")</f>
        <v>Yes</v>
      </c>
      <c r="AB139" s="128" t="str">
        <f>IF(ISNA(VLOOKUP($D139,'Feb 26'!$F:$F,1,0)),"No","Yes")</f>
        <v>Yes</v>
      </c>
      <c r="AC139" s="128" t="str">
        <f>IF(ISNA(VLOOKUP($D139,'Feb 12'!$F:$F,1,0)),"No","Yes")</f>
        <v>No</v>
      </c>
      <c r="AD139" s="128" t="str">
        <f>IF(ISNA(VLOOKUP($D139,'Feb 5'!$F:$F,1,0)),"No","Yes")</f>
        <v>No</v>
      </c>
      <c r="AE139" s="128" t="str">
        <f>IF(ISNA(VLOOKUP($D139,'Jan 29'!$F:$F,1,0)),"No","Yes")</f>
        <v>No</v>
      </c>
      <c r="AF139" s="128" t="str">
        <f>IF(ISNA(VLOOKUP(D139,'Jan 22'!F:F,1,0)),"No","Yes")</f>
        <v>No</v>
      </c>
    </row>
    <row r="140" spans="1:32" x14ac:dyDescent="0.25">
      <c r="A140" s="269"/>
      <c r="B140" s="233" t="s">
        <v>1367</v>
      </c>
      <c r="C140" s="107" t="s">
        <v>8</v>
      </c>
      <c r="D140" s="121" t="s">
        <v>934</v>
      </c>
      <c r="E140" s="121" t="s">
        <v>935</v>
      </c>
      <c r="F140" s="178" t="s">
        <v>9</v>
      </c>
      <c r="G140" s="107" t="s">
        <v>960</v>
      </c>
      <c r="H140" s="128" t="str">
        <f>IF(ISNA(VLOOKUP($D140,'Jul 9'!$F:$F,1,0)),"No","Yes")</f>
        <v>Yes</v>
      </c>
      <c r="I140" s="128" t="str">
        <f>IF(ISNA(VLOOKUP($D140,'Jul 2'!$F:$F,1,0)),"No","Yes")</f>
        <v>Yes</v>
      </c>
      <c r="J140" s="128" t="str">
        <f>IF(ISNA(VLOOKUP($D140,'Jun 25'!$F:$F,1,0)),"No","Yes")</f>
        <v>Yes</v>
      </c>
      <c r="K140" s="128" t="str">
        <f>IF(ISNA(VLOOKUP($D140,'Jun 18'!$F:$F,1,0)),"No","Yes")</f>
        <v>No</v>
      </c>
      <c r="L140" s="128" t="str">
        <f>IF(ISNA(VLOOKUP($D140,'Jun 11'!$F:$F,1,0)),"No","Yes")</f>
        <v>No</v>
      </c>
      <c r="M140" s="128" t="str">
        <f>IF(ISNA(VLOOKUP($D140,'Jun 4'!$F:$F,1,0)),"No","Yes")</f>
        <v>No</v>
      </c>
      <c r="N140" s="128" t="str">
        <f>IF(ISNA(VLOOKUP($D140,'May 28'!$F:$F,1,0)),"No","Yes")</f>
        <v>Yes</v>
      </c>
      <c r="O140" s="128" t="str">
        <f>IF(ISNA(VLOOKUP($D140,'May 21'!$F:$F,1,0)),"No","Yes")</f>
        <v>No</v>
      </c>
      <c r="P140" s="128" t="str">
        <f>IF(ISNA(VLOOKUP($D140,'May 14'!$F:$F,1,0)),"No","Yes")</f>
        <v>No</v>
      </c>
      <c r="Q140" s="128" t="str">
        <f>IF(ISNA(VLOOKUP($D140,'May 9'!$F:$F,1,0)),"No","Yes")</f>
        <v>No</v>
      </c>
      <c r="R140" s="128" t="str">
        <f>IF(ISNA(VLOOKUP($D140,'May 2'!$F:$F,1,0)),"No","Yes")</f>
        <v>No</v>
      </c>
      <c r="S140" s="128" t="str">
        <f>IF(ISNA(VLOOKUP($D140,'Apr 23'!$F:$F,1,0)),"No","Yes")</f>
        <v>No</v>
      </c>
      <c r="T140" s="128" t="str">
        <f>IF(ISNA(VLOOKUP($D140,'Apr 16'!$F:$F,1,0)),"No","Yes")</f>
        <v>No</v>
      </c>
      <c r="U140" s="128" t="str">
        <f>IF(ISNA(VLOOKUP($D140,'Apr 9'!$F:$F,1,0)),"No","Yes")</f>
        <v>No</v>
      </c>
      <c r="V140" s="128" t="str">
        <f>IF(ISNA(VLOOKUP($D140,'Apr 2'!$F:$F,1,0)),"No","Yes")</f>
        <v>No</v>
      </c>
      <c r="W140" s="128" t="str">
        <f>IF(ISNA(VLOOKUP($D140,'Mar 26'!$F:$F,1,0)),"No","Yes")</f>
        <v>No</v>
      </c>
      <c r="X140" s="128" t="str">
        <f>IF(ISNA(VLOOKUP($D140,'Mar 19'!$F:$F,1,0)),"No","Yes")</f>
        <v>No</v>
      </c>
      <c r="Y140" s="128" t="str">
        <f>IF(ISNA(VLOOKUP($D140,'Mar 12'!$F:$F,1,0)),"No","Yes")</f>
        <v>No</v>
      </c>
      <c r="Z140" s="128" t="str">
        <f>IF(ISNA(VLOOKUP($D140,'Mar 5'!$F:$F,1,0)),"No","Yes")</f>
        <v>No</v>
      </c>
      <c r="AA140" s="128" t="str">
        <f>IF(ISNA(VLOOKUP($D140,'Feb 26'!$F:$F,1,0)),"No","Yes")</f>
        <v>No</v>
      </c>
      <c r="AB140" s="128" t="str">
        <f>IF(ISNA(VLOOKUP($D140,'Feb 26'!$F:$F,1,0)),"No","Yes")</f>
        <v>No</v>
      </c>
      <c r="AC140" s="128" t="str">
        <f>IF(ISNA(VLOOKUP($D140,'Feb 12'!$F:$F,1,0)),"No","Yes")</f>
        <v>No</v>
      </c>
      <c r="AD140" s="128" t="str">
        <f>IF(ISNA(VLOOKUP($D140,'Feb 5'!$F:$F,1,0)),"No","Yes")</f>
        <v>No</v>
      </c>
      <c r="AE140" s="128" t="str">
        <f>IF(ISNA(VLOOKUP($D140,'Jan 29'!$F:$F,1,0)),"No","Yes")</f>
        <v>No</v>
      </c>
      <c r="AF140" s="128" t="str">
        <f>IF(ISNA(VLOOKUP(D140,'Jan 22'!F:F,1,0)),"No","Yes")</f>
        <v>No</v>
      </c>
    </row>
    <row r="141" spans="1:32" x14ac:dyDescent="0.25">
      <c r="A141" s="269"/>
      <c r="B141" s="120" t="s">
        <v>1370</v>
      </c>
      <c r="C141" s="107" t="s">
        <v>8</v>
      </c>
      <c r="D141" s="121" t="s">
        <v>977</v>
      </c>
      <c r="E141" s="121" t="s">
        <v>978</v>
      </c>
      <c r="F141" s="107"/>
      <c r="G141" s="107"/>
      <c r="H141" s="128" t="str">
        <f>IF(ISNA(VLOOKUP($D141,'Jul 9'!$F:$F,1,0)),"No","Yes")</f>
        <v>No</v>
      </c>
      <c r="I141" s="128" t="str">
        <f>IF(ISNA(VLOOKUP($D141,'Jul 2'!$F:$F,1,0)),"No","Yes")</f>
        <v>No</v>
      </c>
      <c r="J141" s="128" t="str">
        <f>IF(ISNA(VLOOKUP($D141,'Jun 25'!$F:$F,1,0)),"No","Yes")</f>
        <v>No</v>
      </c>
      <c r="K141" s="128" t="str">
        <f>IF(ISNA(VLOOKUP($D141,'Jun 18'!$F:$F,1,0)),"No","Yes")</f>
        <v>No</v>
      </c>
      <c r="L141" s="128" t="str">
        <f>IF(ISNA(VLOOKUP($D141,'Jun 11'!$F:$F,1,0)),"No","Yes")</f>
        <v>No</v>
      </c>
      <c r="M141" s="128" t="str">
        <f>IF(ISNA(VLOOKUP($D141,'Jun 4'!$F:$F,1,0)),"No","Yes")</f>
        <v>No</v>
      </c>
      <c r="N141" s="128" t="str">
        <f>IF(ISNA(VLOOKUP($D141,'May 28'!$F:$F,1,0)),"No","Yes")</f>
        <v>No</v>
      </c>
      <c r="O141" s="128" t="str">
        <f>IF(ISNA(VLOOKUP($D141,'May 21'!$F:$F,1,0)),"No","Yes")</f>
        <v>No</v>
      </c>
      <c r="P141" s="128" t="str">
        <f>IF(ISNA(VLOOKUP($D141,'May 14'!$F:$F,1,0)),"No","Yes")</f>
        <v>No</v>
      </c>
      <c r="Q141" s="128" t="str">
        <f>IF(ISNA(VLOOKUP($D141,'May 9'!$F:$F,1,0)),"No","Yes")</f>
        <v>No</v>
      </c>
      <c r="R141" s="128" t="str">
        <f>IF(ISNA(VLOOKUP($D141,'May 2'!$F:$F,1,0)),"No","Yes")</f>
        <v>No</v>
      </c>
      <c r="S141" s="128" t="str">
        <f>IF(ISNA(VLOOKUP($D141,'Apr 23'!$F:$F,1,0)),"No","Yes")</f>
        <v>No</v>
      </c>
      <c r="T141" s="128" t="str">
        <f>IF(ISNA(VLOOKUP($D141,'Apr 16'!$F:$F,1,0)),"No","Yes")</f>
        <v>No</v>
      </c>
      <c r="U141" s="128" t="str">
        <f>IF(ISNA(VLOOKUP($D141,'Apr 9'!$F:$F,1,0)),"No","Yes")</f>
        <v>No</v>
      </c>
      <c r="V141" s="128" t="str">
        <f>IF(ISNA(VLOOKUP($D141,'Apr 2'!$F:$F,1,0)),"No","Yes")</f>
        <v>No</v>
      </c>
      <c r="W141" s="128" t="str">
        <f>IF(ISNA(VLOOKUP($D141,'Mar 26'!$F:$F,1,0)),"No","Yes")</f>
        <v>No</v>
      </c>
      <c r="X141" s="128" t="str">
        <f>IF(ISNA(VLOOKUP($D141,'Mar 19'!$F:$F,1,0)),"No","Yes")</f>
        <v>No</v>
      </c>
      <c r="Y141" s="128" t="str">
        <f>IF(ISNA(VLOOKUP($D141,'Mar 12'!$F:$F,1,0)),"No","Yes")</f>
        <v>No</v>
      </c>
      <c r="Z141" s="128" t="str">
        <f>IF(ISNA(VLOOKUP($D141,'Mar 5'!$F:$F,1,0)),"No","Yes")</f>
        <v>No</v>
      </c>
      <c r="AA141" s="128" t="str">
        <f>IF(ISNA(VLOOKUP($D141,'Feb 26'!$F:$F,1,0)),"No","Yes")</f>
        <v>No</v>
      </c>
      <c r="AB141" s="128" t="str">
        <f>IF(ISNA(VLOOKUP($D141,'Feb 26'!$F:$F,1,0)),"No","Yes")</f>
        <v>No</v>
      </c>
      <c r="AC141" s="128" t="str">
        <f>IF(ISNA(VLOOKUP($D141,'Feb 12'!$F:$F,1,0)),"No","Yes")</f>
        <v>No</v>
      </c>
      <c r="AD141" s="128" t="str">
        <f>IF(ISNA(VLOOKUP($D141,'Feb 5'!$F:$F,1,0)),"No","Yes")</f>
        <v>No</v>
      </c>
      <c r="AE141" s="128" t="str">
        <f>IF(ISNA(VLOOKUP($D141,'Jan 29'!$F:$F,1,0)),"No","Yes")</f>
        <v>No</v>
      </c>
      <c r="AF141" s="128" t="str">
        <f>IF(ISNA(VLOOKUP(D141,'Jan 22'!F:F,1,0)),"No","Yes")</f>
        <v>No</v>
      </c>
    </row>
    <row r="142" spans="1:32" x14ac:dyDescent="0.25">
      <c r="A142" s="269"/>
      <c r="B142" s="239" t="s">
        <v>1368</v>
      </c>
      <c r="C142" s="107" t="s">
        <v>8</v>
      </c>
      <c r="D142" s="117" t="s">
        <v>547</v>
      </c>
      <c r="E142" s="117" t="s">
        <v>548</v>
      </c>
      <c r="F142" s="178" t="s">
        <v>1136</v>
      </c>
      <c r="G142" s="107"/>
      <c r="H142" s="128" t="str">
        <f>IF(ISNA(VLOOKUP($D142,'Jul 9'!$F:$F,1,0)),"No","Yes")</f>
        <v>No</v>
      </c>
      <c r="I142" s="128" t="str">
        <f>IF(ISNA(VLOOKUP($D142,'Jul 2'!$F:$F,1,0)),"No","Yes")</f>
        <v>No</v>
      </c>
      <c r="J142" s="128" t="str">
        <f>IF(ISNA(VLOOKUP($D142,'Jun 25'!$F:$F,1,0)),"No","Yes")</f>
        <v>No</v>
      </c>
      <c r="K142" s="128" t="str">
        <f>IF(ISNA(VLOOKUP($D142,'Jun 18'!$F:$F,1,0)),"No","Yes")</f>
        <v>No</v>
      </c>
      <c r="L142" s="128" t="str">
        <f>IF(ISNA(VLOOKUP($D142,'Jun 11'!$F:$F,1,0)),"No","Yes")</f>
        <v>No</v>
      </c>
      <c r="M142" s="128" t="str">
        <f>IF(ISNA(VLOOKUP($D142,'Jun 4'!$F:$F,1,0)),"No","Yes")</f>
        <v>Yes</v>
      </c>
      <c r="N142" s="128" t="str">
        <f>IF(ISNA(VLOOKUP($D142,'May 28'!$F:$F,1,0)),"No","Yes")</f>
        <v>No</v>
      </c>
      <c r="O142" s="128" t="str">
        <f>IF(ISNA(VLOOKUP($D142,'May 21'!$F:$F,1,0)),"No","Yes")</f>
        <v>No</v>
      </c>
      <c r="P142" s="128" t="str">
        <f>IF(ISNA(VLOOKUP($D142,'May 14'!$F:$F,1,0)),"No","Yes")</f>
        <v>No</v>
      </c>
      <c r="Q142" s="128" t="str">
        <f>IF(ISNA(VLOOKUP($D142,'May 9'!$F:$F,1,0)),"No","Yes")</f>
        <v>No</v>
      </c>
      <c r="R142" s="128" t="str">
        <f>IF(ISNA(VLOOKUP($D142,'May 2'!$F:$F,1,0)),"No","Yes")</f>
        <v>No</v>
      </c>
      <c r="S142" s="128" t="str">
        <f>IF(ISNA(VLOOKUP($D142,'Apr 23'!$F:$F,1,0)),"No","Yes")</f>
        <v>No</v>
      </c>
      <c r="T142" s="128" t="str">
        <f>IF(ISNA(VLOOKUP($D142,'Apr 16'!$F:$F,1,0)),"No","Yes")</f>
        <v>No</v>
      </c>
      <c r="U142" s="128" t="str">
        <f>IF(ISNA(VLOOKUP($D142,'Apr 9'!$F:$F,1,0)),"No","Yes")</f>
        <v>No</v>
      </c>
      <c r="V142" s="128" t="str">
        <f>IF(ISNA(VLOOKUP($D142,'Apr 2'!$F:$F,1,0)),"No","Yes")</f>
        <v>No</v>
      </c>
      <c r="W142" s="128" t="str">
        <f>IF(ISNA(VLOOKUP($D142,'Mar 26'!$F:$F,1,0)),"No","Yes")</f>
        <v>No</v>
      </c>
      <c r="X142" s="128" t="str">
        <f>IF(ISNA(VLOOKUP($D142,'Mar 19'!$F:$F,1,0)),"No","Yes")</f>
        <v>No</v>
      </c>
      <c r="Y142" s="128" t="str">
        <f>IF(ISNA(VLOOKUP($D142,'Mar 12'!$F:$F,1,0)),"No","Yes")</f>
        <v>No</v>
      </c>
      <c r="Z142" s="128" t="str">
        <f>IF(ISNA(VLOOKUP($D142,'Mar 5'!$F:$F,1,0)),"No","Yes")</f>
        <v>No</v>
      </c>
      <c r="AA142" s="128" t="str">
        <f>IF(ISNA(VLOOKUP($D142,'Feb 26'!$F:$F,1,0)),"No","Yes")</f>
        <v>No</v>
      </c>
      <c r="AB142" s="128" t="str">
        <f>IF(ISNA(VLOOKUP($D142,'Feb 26'!$F:$F,1,0)),"No","Yes")</f>
        <v>No</v>
      </c>
      <c r="AC142" s="128" t="str">
        <f>IF(ISNA(VLOOKUP($D142,'Feb 12'!$F:$F,1,0)),"No","Yes")</f>
        <v>No</v>
      </c>
      <c r="AD142" s="128" t="str">
        <f>IF(ISNA(VLOOKUP($D142,'Feb 5'!$F:$F,1,0)),"No","Yes")</f>
        <v>No</v>
      </c>
      <c r="AE142" s="128" t="str">
        <f>IF(ISNA(VLOOKUP($D142,'Jan 29'!$F:$F,1,0)),"No","Yes")</f>
        <v>No</v>
      </c>
      <c r="AF142" s="128" t="str">
        <f>IF(ISNA(VLOOKUP(D142,'Jan 22'!F:F,1,0)),"No","Yes")</f>
        <v>No</v>
      </c>
    </row>
    <row r="143" spans="1:32" x14ac:dyDescent="0.25">
      <c r="A143" s="268" t="s">
        <v>1347</v>
      </c>
      <c r="B143" s="193" t="s">
        <v>1376</v>
      </c>
      <c r="C143" s="107"/>
      <c r="D143" s="118" t="s">
        <v>445</v>
      </c>
      <c r="E143" s="118" t="s">
        <v>446</v>
      </c>
      <c r="F143" s="107"/>
      <c r="G143" s="107"/>
      <c r="H143" s="128" t="str">
        <f>IF(ISNA(VLOOKUP($D143,'Jul 9'!$F:$F,1,0)),"No","Yes")</f>
        <v>No</v>
      </c>
      <c r="I143" s="128" t="str">
        <f>IF(ISNA(VLOOKUP($D143,'Jul 2'!$F:$F,1,0)),"No","Yes")</f>
        <v>No</v>
      </c>
      <c r="J143" s="128" t="str">
        <f>IF(ISNA(VLOOKUP($D143,'Jun 25'!$F:$F,1,0)),"No","Yes")</f>
        <v>No</v>
      </c>
      <c r="K143" s="128" t="str">
        <f>IF(ISNA(VLOOKUP($D143,'Jun 18'!$F:$F,1,0)),"No","Yes")</f>
        <v>No</v>
      </c>
      <c r="L143" s="128" t="str">
        <f>IF(ISNA(VLOOKUP($D143,'Jun 11'!$F:$F,1,0)),"No","Yes")</f>
        <v>No</v>
      </c>
      <c r="M143" s="128" t="str">
        <f>IF(ISNA(VLOOKUP($D143,'Jun 4'!$F:$F,1,0)),"No","Yes")</f>
        <v>No</v>
      </c>
      <c r="N143" s="128" t="str">
        <f>IF(ISNA(VLOOKUP($D143,'May 28'!$F:$F,1,0)),"No","Yes")</f>
        <v>No</v>
      </c>
      <c r="O143" s="128" t="str">
        <f>IF(ISNA(VLOOKUP($D143,'May 21'!$F:$F,1,0)),"No","Yes")</f>
        <v>No</v>
      </c>
      <c r="P143" s="128" t="str">
        <f>IF(ISNA(VLOOKUP($D143,'May 14'!$F:$F,1,0)),"No","Yes")</f>
        <v>Yes</v>
      </c>
      <c r="Q143" s="128" t="str">
        <f>IF(ISNA(VLOOKUP($D143,'May 9'!$F:$F,1,0)),"No","Yes")</f>
        <v>Yes</v>
      </c>
      <c r="R143" s="128" t="str">
        <f>IF(ISNA(VLOOKUP($D143,'May 2'!$F:$F,1,0)),"No","Yes")</f>
        <v>Yes</v>
      </c>
      <c r="S143" s="128" t="str">
        <f>IF(ISNA(VLOOKUP($D143,'Apr 23'!$F:$F,1,0)),"No","Yes")</f>
        <v>Yes</v>
      </c>
      <c r="T143" s="128" t="str">
        <f>IF(ISNA(VLOOKUP($D143,'Apr 16'!$F:$F,1,0)),"No","Yes")</f>
        <v>Yes</v>
      </c>
      <c r="U143" s="128" t="str">
        <f>IF(ISNA(VLOOKUP($D143,'Apr 9'!$F:$F,1,0)),"No","Yes")</f>
        <v>Yes</v>
      </c>
      <c r="V143" s="128" t="str">
        <f>IF(ISNA(VLOOKUP($D143,'Apr 2'!$F:$F,1,0)),"No","Yes")</f>
        <v>Yes</v>
      </c>
      <c r="W143" s="128" t="str">
        <f>IF(ISNA(VLOOKUP($D143,'Mar 26'!$F:$F,1,0)),"No","Yes")</f>
        <v>Yes</v>
      </c>
      <c r="X143" s="128" t="str">
        <f>IF(ISNA(VLOOKUP($D143,'Mar 19'!$F:$F,1,0)),"No","Yes")</f>
        <v>Yes</v>
      </c>
      <c r="Y143" s="128" t="str">
        <f>IF(ISNA(VLOOKUP($D143,'Mar 12'!$F:$F,1,0)),"No","Yes")</f>
        <v>Yes</v>
      </c>
      <c r="Z143" s="128" t="str">
        <f>IF(ISNA(VLOOKUP($D143,'Mar 5'!$F:$F,1,0)),"No","Yes")</f>
        <v>Yes</v>
      </c>
      <c r="AA143" s="128" t="str">
        <f>IF(ISNA(VLOOKUP($D143,'Feb 26'!$F:$F,1,0)),"No","Yes")</f>
        <v>Yes</v>
      </c>
      <c r="AB143" s="128" t="str">
        <f>IF(ISNA(VLOOKUP($D143,'Feb 26'!$F:$F,1,0)),"No","Yes")</f>
        <v>Yes</v>
      </c>
      <c r="AC143" s="128" t="str">
        <f>IF(ISNA(VLOOKUP($D143,'Feb 12'!$F:$F,1,0)),"No","Yes")</f>
        <v>Yes</v>
      </c>
      <c r="AD143" s="128" t="str">
        <f>IF(ISNA(VLOOKUP($D143,'Feb 5'!$F:$F,1,0)),"No","Yes")</f>
        <v>Yes</v>
      </c>
      <c r="AE143" s="128" t="str">
        <f>IF(ISNA(VLOOKUP($D143,'Jan 29'!$F:$F,1,0)),"No","Yes")</f>
        <v>Yes</v>
      </c>
      <c r="AF143" s="128" t="str">
        <f>IF(ISNA(VLOOKUP(D143,'Jan 22'!F:F,1,0)),"No","Yes")</f>
        <v>Yes</v>
      </c>
    </row>
    <row r="144" spans="1:32" x14ac:dyDescent="0.25">
      <c r="A144" s="268"/>
      <c r="B144" s="103" t="s">
        <v>1377</v>
      </c>
      <c r="C144" s="107"/>
      <c r="D144" s="118" t="s">
        <v>22</v>
      </c>
      <c r="E144" s="118" t="s">
        <v>23</v>
      </c>
      <c r="F144" s="107"/>
      <c r="G144" s="107"/>
      <c r="H144" s="128" t="str">
        <f>IF(ISNA(VLOOKUP($D144,'Jul 9'!$F:$F,1,0)),"No","Yes")</f>
        <v>No</v>
      </c>
      <c r="I144" s="128" t="str">
        <f>IF(ISNA(VLOOKUP($D144,'Jul 2'!$F:$F,1,0)),"No","Yes")</f>
        <v>No</v>
      </c>
      <c r="J144" s="128" t="str">
        <f>IF(ISNA(VLOOKUP($D144,'Jun 25'!$F:$F,1,0)),"No","Yes")</f>
        <v>No</v>
      </c>
      <c r="K144" s="128" t="str">
        <f>IF(ISNA(VLOOKUP($D144,'Jun 18'!$F:$F,1,0)),"No","Yes")</f>
        <v>No</v>
      </c>
      <c r="L144" s="128" t="str">
        <f>IF(ISNA(VLOOKUP($D144,'Jun 11'!$F:$F,1,0)),"No","Yes")</f>
        <v>No</v>
      </c>
      <c r="M144" s="128" t="str">
        <f>IF(ISNA(VLOOKUP($D144,'Jun 4'!$F:$F,1,0)),"No","Yes")</f>
        <v>No</v>
      </c>
      <c r="N144" s="128" t="str">
        <f>IF(ISNA(VLOOKUP($D144,'May 28'!$F:$F,1,0)),"No","Yes")</f>
        <v>No</v>
      </c>
      <c r="O144" s="128" t="str">
        <f>IF(ISNA(VLOOKUP($D144,'May 21'!$F:$F,1,0)),"No","Yes")</f>
        <v>No</v>
      </c>
      <c r="P144" s="128" t="str">
        <f>IF(ISNA(VLOOKUP($D144,'May 14'!$F:$F,1,0)),"No","Yes")</f>
        <v>No</v>
      </c>
      <c r="Q144" s="128" t="str">
        <f>IF(ISNA(VLOOKUP($D144,'May 9'!$F:$F,1,0)),"No","Yes")</f>
        <v>No</v>
      </c>
      <c r="R144" s="128" t="str">
        <f>IF(ISNA(VLOOKUP($D144,'May 2'!$F:$F,1,0)),"No","Yes")</f>
        <v>No</v>
      </c>
      <c r="S144" s="128" t="str">
        <f>IF(ISNA(VLOOKUP($D144,'Apr 23'!$F:$F,1,0)),"No","Yes")</f>
        <v>No</v>
      </c>
      <c r="T144" s="128" t="str">
        <f>IF(ISNA(VLOOKUP($D144,'Apr 16'!$F:$F,1,0)),"No","Yes")</f>
        <v>No</v>
      </c>
      <c r="U144" s="128" t="str">
        <f>IF(ISNA(VLOOKUP($D144,'Apr 9'!$F:$F,1,0)),"No","Yes")</f>
        <v>No</v>
      </c>
      <c r="V144" s="128" t="str">
        <f>IF(ISNA(VLOOKUP($D144,'Apr 2'!$F:$F,1,0)),"No","Yes")</f>
        <v>No</v>
      </c>
      <c r="W144" s="128" t="str">
        <f>IF(ISNA(VLOOKUP($D144,'Mar 26'!$F:$F,1,0)),"No","Yes")</f>
        <v>No</v>
      </c>
      <c r="X144" s="128" t="str">
        <f>IF(ISNA(VLOOKUP($D144,'Mar 19'!$F:$F,1,0)),"No","Yes")</f>
        <v>No</v>
      </c>
      <c r="Y144" s="128" t="str">
        <f>IF(ISNA(VLOOKUP($D144,'Mar 12'!$F:$F,1,0)),"No","Yes")</f>
        <v>No</v>
      </c>
      <c r="Z144" s="128" t="str">
        <f>IF(ISNA(VLOOKUP($D144,'Mar 5'!$F:$F,1,0)),"No","Yes")</f>
        <v>No</v>
      </c>
      <c r="AA144" s="128" t="str">
        <f>IF(ISNA(VLOOKUP($D144,'Feb 26'!$F:$F,1,0)),"No","Yes")</f>
        <v>No</v>
      </c>
      <c r="AB144" s="128" t="str">
        <f>IF(ISNA(VLOOKUP($D144,'Feb 26'!$F:$F,1,0)),"No","Yes")</f>
        <v>No</v>
      </c>
      <c r="AC144" s="128" t="str">
        <f>IF(ISNA(VLOOKUP($D144,'Feb 12'!$F:$F,1,0)),"No","Yes")</f>
        <v>No</v>
      </c>
      <c r="AD144" s="128" t="str">
        <f>IF(ISNA(VLOOKUP($D144,'Feb 5'!$F:$F,1,0)),"No","Yes")</f>
        <v>No</v>
      </c>
      <c r="AE144" s="128" t="str">
        <f>IF(ISNA(VLOOKUP($D144,'Jan 29'!$F:$F,1,0)),"No","Yes")</f>
        <v>No</v>
      </c>
      <c r="AF144" s="128" t="str">
        <f>IF(ISNA(VLOOKUP(D144,'Jan 22'!F:F,1,0)),"No","Yes")</f>
        <v>No</v>
      </c>
    </row>
    <row r="145" spans="1:32" x14ac:dyDescent="0.25">
      <c r="A145" s="268"/>
      <c r="B145" s="103" t="s">
        <v>1378</v>
      </c>
      <c r="C145" s="107"/>
      <c r="D145" s="118" t="s">
        <v>1441</v>
      </c>
      <c r="E145" s="118" t="s">
        <v>1447</v>
      </c>
      <c r="F145" s="107"/>
      <c r="G145" s="107"/>
      <c r="H145" s="128" t="str">
        <f>IF(ISNA(VLOOKUP($D145,'Jul 9'!$F:$F,1,0)),"No","Yes")</f>
        <v>No</v>
      </c>
      <c r="I145" s="128" t="str">
        <f>IF(ISNA(VLOOKUP($D145,'Jul 2'!$F:$F,1,0)),"No","Yes")</f>
        <v>No</v>
      </c>
      <c r="J145" s="128" t="str">
        <f>IF(ISNA(VLOOKUP($D145,'Jun 25'!$F:$F,1,0)),"No","Yes")</f>
        <v>No</v>
      </c>
      <c r="K145" s="128" t="str">
        <f>IF(ISNA(VLOOKUP($D145,'Jun 18'!$F:$F,1,0)),"No","Yes")</f>
        <v>No</v>
      </c>
      <c r="L145" s="128" t="str">
        <f>IF(ISNA(VLOOKUP($D145,'Jun 11'!$F:$F,1,0)),"No","Yes")</f>
        <v>No</v>
      </c>
      <c r="M145" s="128" t="str">
        <f>IF(ISNA(VLOOKUP($D145,'Jun 4'!$F:$F,1,0)),"No","Yes")</f>
        <v>No</v>
      </c>
      <c r="N145" s="128" t="str">
        <f>IF(ISNA(VLOOKUP($D145,'May 28'!$F:$F,1,0)),"No","Yes")</f>
        <v>No</v>
      </c>
      <c r="O145" s="128" t="str">
        <f>IF(ISNA(VLOOKUP($D145,'May 21'!$F:$F,1,0)),"No","Yes")</f>
        <v>No</v>
      </c>
      <c r="P145" s="128" t="str">
        <f>IF(ISNA(VLOOKUP($D145,'May 14'!$F:$F,1,0)),"No","Yes")</f>
        <v>No</v>
      </c>
      <c r="Q145" s="128" t="str">
        <f>IF(ISNA(VLOOKUP($D145,'May 9'!$F:$F,1,0)),"No","Yes")</f>
        <v>No</v>
      </c>
      <c r="R145" s="128" t="str">
        <f>IF(ISNA(VLOOKUP($D145,'May 2'!$F:$F,1,0)),"No","Yes")</f>
        <v>No</v>
      </c>
      <c r="S145" s="128" t="str">
        <f>IF(ISNA(VLOOKUP($D145,'Apr 23'!$F:$F,1,0)),"No","Yes")</f>
        <v>No</v>
      </c>
      <c r="T145" s="128" t="str">
        <f>IF(ISNA(VLOOKUP($D145,'Apr 16'!$F:$F,1,0)),"No","Yes")</f>
        <v>No</v>
      </c>
      <c r="U145" s="128" t="str">
        <f>IF(ISNA(VLOOKUP($D145,'Apr 9'!$F:$F,1,0)),"No","Yes")</f>
        <v>No</v>
      </c>
      <c r="V145" s="128" t="str">
        <f>IF(ISNA(VLOOKUP($D145,'Apr 2'!$F:$F,1,0)),"No","Yes")</f>
        <v>No</v>
      </c>
      <c r="W145" s="128" t="str">
        <f>IF(ISNA(VLOOKUP($D145,'Mar 26'!$F:$F,1,0)),"No","Yes")</f>
        <v>No</v>
      </c>
      <c r="X145" s="128" t="str">
        <f>IF(ISNA(VLOOKUP($D145,'Mar 19'!$F:$F,1,0)),"No","Yes")</f>
        <v>No</v>
      </c>
      <c r="Y145" s="128" t="str">
        <f>IF(ISNA(VLOOKUP($D145,'Mar 12'!$F:$F,1,0)),"No","Yes")</f>
        <v>No</v>
      </c>
      <c r="Z145" s="128" t="str">
        <f>IF(ISNA(VLOOKUP($D145,'Mar 5'!$F:$F,1,0)),"No","Yes")</f>
        <v>No</v>
      </c>
      <c r="AA145" s="128" t="str">
        <f>IF(ISNA(VLOOKUP($D145,'Feb 26'!$F:$F,1,0)),"No","Yes")</f>
        <v>No</v>
      </c>
      <c r="AB145" s="128" t="str">
        <f>IF(ISNA(VLOOKUP($D145,'Feb 26'!$F:$F,1,0)),"No","Yes")</f>
        <v>No</v>
      </c>
      <c r="AC145" s="128" t="str">
        <f>IF(ISNA(VLOOKUP($D145,'Feb 12'!$F:$F,1,0)),"No","Yes")</f>
        <v>No</v>
      </c>
      <c r="AD145" s="128" t="str">
        <f>IF(ISNA(VLOOKUP($D145,'Feb 5'!$F:$F,1,0)),"No","Yes")</f>
        <v>No</v>
      </c>
      <c r="AE145" s="128" t="str">
        <f>IF(ISNA(VLOOKUP($D145,'Jan 29'!$F:$F,1,0)),"No","Yes")</f>
        <v>No</v>
      </c>
      <c r="AF145" s="128" t="str">
        <f>IF(ISNA(VLOOKUP(D145,'Jan 22'!F:F,1,0)),"No","Yes")</f>
        <v>No</v>
      </c>
    </row>
    <row r="146" spans="1:32" x14ac:dyDescent="0.25">
      <c r="A146" s="268"/>
      <c r="B146" s="103" t="s">
        <v>1379</v>
      </c>
      <c r="C146" s="107"/>
      <c r="D146" s="118" t="s">
        <v>961</v>
      </c>
      <c r="E146" s="118" t="s">
        <v>962</v>
      </c>
      <c r="F146" s="107"/>
      <c r="G146" s="107"/>
      <c r="H146" s="128" t="str">
        <f>IF(ISNA(VLOOKUP($D146,'Jul 9'!$F:$F,1,0)),"No","Yes")</f>
        <v>No</v>
      </c>
      <c r="I146" s="128" t="str">
        <f>IF(ISNA(VLOOKUP($D146,'Jul 2'!$F:$F,1,0)),"No","Yes")</f>
        <v>No</v>
      </c>
      <c r="J146" s="128" t="str">
        <f>IF(ISNA(VLOOKUP($D146,'Jun 25'!$F:$F,1,0)),"No","Yes")</f>
        <v>No</v>
      </c>
      <c r="K146" s="128" t="str">
        <f>IF(ISNA(VLOOKUP($D146,'Jun 18'!$F:$F,1,0)),"No","Yes")</f>
        <v>No</v>
      </c>
      <c r="L146" s="128" t="str">
        <f>IF(ISNA(VLOOKUP($D146,'Jun 11'!$F:$F,1,0)),"No","Yes")</f>
        <v>No</v>
      </c>
      <c r="M146" s="128" t="str">
        <f>IF(ISNA(VLOOKUP($D146,'Jun 4'!$F:$F,1,0)),"No","Yes")</f>
        <v>No</v>
      </c>
      <c r="N146" s="128" t="str">
        <f>IF(ISNA(VLOOKUP($D146,'May 28'!$F:$F,1,0)),"No","Yes")</f>
        <v>No</v>
      </c>
      <c r="O146" s="128" t="str">
        <f>IF(ISNA(VLOOKUP($D146,'May 21'!$F:$F,1,0)),"No","Yes")</f>
        <v>No</v>
      </c>
      <c r="P146" s="128" t="str">
        <f>IF(ISNA(VLOOKUP($D146,'May 14'!$F:$F,1,0)),"No","Yes")</f>
        <v>No</v>
      </c>
      <c r="Q146" s="128" t="str">
        <f>IF(ISNA(VLOOKUP($D146,'May 9'!$F:$F,1,0)),"No","Yes")</f>
        <v>No</v>
      </c>
      <c r="R146" s="128" t="str">
        <f>IF(ISNA(VLOOKUP($D146,'May 2'!$F:$F,1,0)),"No","Yes")</f>
        <v>No</v>
      </c>
      <c r="S146" s="128" t="str">
        <f>IF(ISNA(VLOOKUP($D146,'Apr 23'!$F:$F,1,0)),"No","Yes")</f>
        <v>No</v>
      </c>
      <c r="T146" s="128" t="str">
        <f>IF(ISNA(VLOOKUP($D146,'Apr 16'!$F:$F,1,0)),"No","Yes")</f>
        <v>No</v>
      </c>
      <c r="U146" s="128" t="str">
        <f>IF(ISNA(VLOOKUP($D146,'Apr 9'!$F:$F,1,0)),"No","Yes")</f>
        <v>No</v>
      </c>
      <c r="V146" s="128" t="str">
        <f>IF(ISNA(VLOOKUP($D146,'Apr 2'!$F:$F,1,0)),"No","Yes")</f>
        <v>No</v>
      </c>
      <c r="W146" s="128" t="str">
        <f>IF(ISNA(VLOOKUP($D146,'Mar 26'!$F:$F,1,0)),"No","Yes")</f>
        <v>No</v>
      </c>
      <c r="X146" s="128" t="str">
        <f>IF(ISNA(VLOOKUP($D146,'Mar 19'!$F:$F,1,0)),"No","Yes")</f>
        <v>No</v>
      </c>
      <c r="Y146" s="128" t="str">
        <f>IF(ISNA(VLOOKUP($D146,'Mar 12'!$F:$F,1,0)),"No","Yes")</f>
        <v>No</v>
      </c>
      <c r="Z146" s="128" t="str">
        <f>IF(ISNA(VLOOKUP($D146,'Mar 5'!$F:$F,1,0)),"No","Yes")</f>
        <v>No</v>
      </c>
      <c r="AA146" s="128" t="str">
        <f>IF(ISNA(VLOOKUP($D146,'Feb 26'!$F:$F,1,0)),"No","Yes")</f>
        <v>No</v>
      </c>
      <c r="AB146" s="128" t="str">
        <f>IF(ISNA(VLOOKUP($D146,'Feb 26'!$F:$F,1,0)),"No","Yes")</f>
        <v>No</v>
      </c>
      <c r="AC146" s="128" t="str">
        <f>IF(ISNA(VLOOKUP($D146,'Feb 12'!$F:$F,1,0)),"No","Yes")</f>
        <v>No</v>
      </c>
      <c r="AD146" s="128" t="str">
        <f>IF(ISNA(VLOOKUP($D146,'Feb 5'!$F:$F,1,0)),"No","Yes")</f>
        <v>No</v>
      </c>
      <c r="AE146" s="128" t="str">
        <f>IF(ISNA(VLOOKUP($D146,'Jan 29'!$F:$F,1,0)),"No","Yes")</f>
        <v>No</v>
      </c>
      <c r="AF146" s="128" t="str">
        <f>IF(ISNA(VLOOKUP(D146,'Jan 22'!F:F,1,0)),"No","Yes")</f>
        <v>No</v>
      </c>
    </row>
    <row r="147" spans="1:32" x14ac:dyDescent="0.25">
      <c r="A147" s="268"/>
      <c r="B147" s="234" t="s">
        <v>1275</v>
      </c>
      <c r="C147" s="107" t="s">
        <v>5</v>
      </c>
      <c r="D147" s="118" t="s">
        <v>56</v>
      </c>
      <c r="E147" s="118" t="s">
        <v>57</v>
      </c>
      <c r="F147" s="107" t="s">
        <v>6</v>
      </c>
      <c r="G147" s="107" t="s">
        <v>1257</v>
      </c>
      <c r="H147" s="128" t="str">
        <f>IF(ISNA(VLOOKUP($D147,'Jul 9'!$F:$F,1,0)),"No","Yes")</f>
        <v>No</v>
      </c>
      <c r="I147" s="128" t="str">
        <f>IF(ISNA(VLOOKUP($D147,'Jul 2'!$F:$F,1,0)),"No","Yes")</f>
        <v>No</v>
      </c>
      <c r="J147" s="128" t="str">
        <f>IF(ISNA(VLOOKUP($D147,'Jun 25'!$F:$F,1,0)),"No","Yes")</f>
        <v>No</v>
      </c>
      <c r="K147" s="128" t="str">
        <f>IF(ISNA(VLOOKUP($D147,'Jun 18'!$F:$F,1,0)),"No","Yes")</f>
        <v>No</v>
      </c>
      <c r="L147" s="128" t="str">
        <f>IF(ISNA(VLOOKUP($D147,'Jun 11'!$F:$F,1,0)),"No","Yes")</f>
        <v>No</v>
      </c>
      <c r="M147" s="128" t="str">
        <f>IF(ISNA(VLOOKUP($D147,'Jun 4'!$F:$F,1,0)),"No","Yes")</f>
        <v>No</v>
      </c>
      <c r="N147" s="128" t="str">
        <f>IF(ISNA(VLOOKUP($D147,'May 28'!$F:$F,1,0)),"No","Yes")</f>
        <v>No</v>
      </c>
      <c r="O147" s="128" t="str">
        <f>IF(ISNA(VLOOKUP($D147,'May 21'!$F:$F,1,0)),"No","Yes")</f>
        <v>Yes</v>
      </c>
      <c r="P147" s="128" t="str">
        <f>IF(ISNA(VLOOKUP($D147,'May 14'!$F:$F,1,0)),"No","Yes")</f>
        <v>Yes</v>
      </c>
      <c r="Q147" s="128" t="str">
        <f>IF(ISNA(VLOOKUP($D147,'May 9'!$F:$F,1,0)),"No","Yes")</f>
        <v>Yes</v>
      </c>
      <c r="R147" s="128" t="str">
        <f>IF(ISNA(VLOOKUP($D147,'May 2'!$F:$F,1,0)),"No","Yes")</f>
        <v>Yes</v>
      </c>
      <c r="S147" s="128" t="str">
        <f>IF(ISNA(VLOOKUP($D147,'Apr 23'!$F:$F,1,0)),"No","Yes")</f>
        <v>Yes</v>
      </c>
      <c r="T147" s="128" t="str">
        <f>IF(ISNA(VLOOKUP($D147,'Apr 16'!$F:$F,1,0)),"No","Yes")</f>
        <v>Yes</v>
      </c>
      <c r="U147" s="128" t="str">
        <f>IF(ISNA(VLOOKUP($D147,'Apr 9'!$F:$F,1,0)),"No","Yes")</f>
        <v>Yes</v>
      </c>
      <c r="V147" s="128" t="str">
        <f>IF(ISNA(VLOOKUP($D147,'Apr 2'!$F:$F,1,0)),"No","Yes")</f>
        <v>Yes</v>
      </c>
      <c r="W147" s="128" t="str">
        <f>IF(ISNA(VLOOKUP($D147,'Mar 26'!$F:$F,1,0)),"No","Yes")</f>
        <v>Yes</v>
      </c>
      <c r="X147" s="128" t="str">
        <f>IF(ISNA(VLOOKUP($D147,'Mar 19'!$F:$F,1,0)),"No","Yes")</f>
        <v>Yes</v>
      </c>
      <c r="Y147" s="128" t="str">
        <f>IF(ISNA(VLOOKUP($D147,'Mar 12'!$F:$F,1,0)),"No","Yes")</f>
        <v>No</v>
      </c>
      <c r="Z147" s="128" t="str">
        <f>IF(ISNA(VLOOKUP($D147,'Mar 5'!$F:$F,1,0)),"No","Yes")</f>
        <v>Yes</v>
      </c>
      <c r="AA147" s="128" t="str">
        <f>IF(ISNA(VLOOKUP($D147,'Feb 26'!$F:$F,1,0)),"No","Yes")</f>
        <v>Yes</v>
      </c>
      <c r="AB147" s="128" t="str">
        <f>IF(ISNA(VLOOKUP($D147,'Feb 26'!$F:$F,1,0)),"No","Yes")</f>
        <v>Yes</v>
      </c>
      <c r="AC147" s="128" t="str">
        <f>IF(ISNA(VLOOKUP($D147,'Feb 12'!$F:$F,1,0)),"No","Yes")</f>
        <v>No</v>
      </c>
      <c r="AD147" s="128" t="str">
        <f>IF(ISNA(VLOOKUP($D147,'Feb 5'!$F:$F,1,0)),"No","Yes")</f>
        <v>No</v>
      </c>
      <c r="AE147" s="128" t="str">
        <f>IF(ISNA(VLOOKUP($D147,'Jan 29'!$F:$F,1,0)),"No","Yes")</f>
        <v>No</v>
      </c>
      <c r="AF147" s="128" t="str">
        <f>IF(ISNA(VLOOKUP(D147,'Jan 22'!F:F,1,0)),"No","Yes")</f>
        <v>Yes</v>
      </c>
    </row>
    <row r="148" spans="1:32" x14ac:dyDescent="0.25">
      <c r="A148" s="268"/>
      <c r="B148" s="103" t="s">
        <v>1380</v>
      </c>
      <c r="C148" s="107" t="s">
        <v>5</v>
      </c>
      <c r="D148" s="118" t="s">
        <v>44</v>
      </c>
      <c r="E148" s="118" t="s">
        <v>45</v>
      </c>
      <c r="F148" s="107" t="s">
        <v>6</v>
      </c>
      <c r="G148" s="107" t="s">
        <v>960</v>
      </c>
      <c r="H148" s="128" t="str">
        <f>IF(ISNA(VLOOKUP($D148,'Jul 9'!$F:$F,1,0)),"No","Yes")</f>
        <v>No</v>
      </c>
      <c r="I148" s="128" t="str">
        <f>IF(ISNA(VLOOKUP($D148,'Jul 2'!$F:$F,1,0)),"No","Yes")</f>
        <v>No</v>
      </c>
      <c r="J148" s="128" t="str">
        <f>IF(ISNA(VLOOKUP($D148,'Jun 25'!$F:$F,1,0)),"No","Yes")</f>
        <v>No</v>
      </c>
      <c r="K148" s="128" t="str">
        <f>IF(ISNA(VLOOKUP($D148,'Jun 18'!$F:$F,1,0)),"No","Yes")</f>
        <v>No</v>
      </c>
      <c r="L148" s="128" t="str">
        <f>IF(ISNA(VLOOKUP($D148,'Jun 11'!$F:$F,1,0)),"No","Yes")</f>
        <v>No</v>
      </c>
      <c r="M148" s="128" t="str">
        <f>IF(ISNA(VLOOKUP($D148,'Jun 4'!$F:$F,1,0)),"No","Yes")</f>
        <v>No</v>
      </c>
      <c r="N148" s="128" t="str">
        <f>IF(ISNA(VLOOKUP($D148,'May 28'!$F:$F,1,0)),"No","Yes")</f>
        <v>No</v>
      </c>
      <c r="O148" s="128" t="str">
        <f>IF(ISNA(VLOOKUP($D148,'May 21'!$F:$F,1,0)),"No","Yes")</f>
        <v>No</v>
      </c>
      <c r="P148" s="128" t="str">
        <f>IF(ISNA(VLOOKUP($D148,'May 14'!$F:$F,1,0)),"No","Yes")</f>
        <v>No</v>
      </c>
      <c r="Q148" s="128" t="str">
        <f>IF(ISNA(VLOOKUP($D148,'May 9'!$F:$F,1,0)),"No","Yes")</f>
        <v>No</v>
      </c>
      <c r="R148" s="128" t="str">
        <f>IF(ISNA(VLOOKUP($D148,'May 2'!$F:$F,1,0)),"No","Yes")</f>
        <v>No</v>
      </c>
      <c r="S148" s="128" t="str">
        <f>IF(ISNA(VLOOKUP($D148,'Apr 23'!$F:$F,1,0)),"No","Yes")</f>
        <v>No</v>
      </c>
      <c r="T148" s="128" t="str">
        <f>IF(ISNA(VLOOKUP($D148,'Apr 16'!$F:$F,1,0)),"No","Yes")</f>
        <v>No</v>
      </c>
      <c r="U148" s="128" t="str">
        <f>IF(ISNA(VLOOKUP($D148,'Apr 9'!$F:$F,1,0)),"No","Yes")</f>
        <v>No</v>
      </c>
      <c r="V148" s="128" t="str">
        <f>IF(ISNA(VLOOKUP($D148,'Apr 2'!$F:$F,1,0)),"No","Yes")</f>
        <v>No</v>
      </c>
      <c r="W148" s="128" t="str">
        <f>IF(ISNA(VLOOKUP($D148,'Mar 26'!$F:$F,1,0)),"No","Yes")</f>
        <v>No</v>
      </c>
      <c r="X148" s="128" t="str">
        <f>IF(ISNA(VLOOKUP($D148,'Mar 19'!$F:$F,1,0)),"No","Yes")</f>
        <v>No</v>
      </c>
      <c r="Y148" s="128" t="str">
        <f>IF(ISNA(VLOOKUP($D148,'Mar 12'!$F:$F,1,0)),"No","Yes")</f>
        <v>No</v>
      </c>
      <c r="Z148" s="128" t="str">
        <f>IF(ISNA(VLOOKUP($D148,'Mar 5'!$F:$F,1,0)),"No","Yes")</f>
        <v>No</v>
      </c>
      <c r="AA148" s="128" t="str">
        <f>IF(ISNA(VLOOKUP($D148,'Feb 26'!$F:$F,1,0)),"No","Yes")</f>
        <v>No</v>
      </c>
      <c r="AB148" s="128" t="str">
        <f>IF(ISNA(VLOOKUP($D148,'Feb 26'!$F:$F,1,0)),"No","Yes")</f>
        <v>No</v>
      </c>
      <c r="AC148" s="128" t="str">
        <f>IF(ISNA(VLOOKUP($D148,'Feb 12'!$F:$F,1,0)),"No","Yes")</f>
        <v>No</v>
      </c>
      <c r="AD148" s="128" t="str">
        <f>IF(ISNA(VLOOKUP($D148,'Feb 5'!$F:$F,1,0)),"No","Yes")</f>
        <v>No</v>
      </c>
      <c r="AE148" s="128" t="str">
        <f>IF(ISNA(VLOOKUP($D148,'Jan 29'!$F:$F,1,0)),"No","Yes")</f>
        <v>Yes</v>
      </c>
      <c r="AF148" s="128" t="str">
        <f>IF(ISNA(VLOOKUP(D148,'Jan 22'!F:F,1,0)),"No","Yes")</f>
        <v>Yes</v>
      </c>
    </row>
    <row r="149" spans="1:32" x14ac:dyDescent="0.25">
      <c r="A149" s="268"/>
      <c r="B149" s="103" t="s">
        <v>1381</v>
      </c>
      <c r="C149" s="107"/>
      <c r="D149" s="118" t="s">
        <v>1442</v>
      </c>
      <c r="E149" s="118" t="s">
        <v>1448</v>
      </c>
      <c r="F149" s="107"/>
      <c r="G149" s="107"/>
      <c r="H149" s="128" t="str">
        <f>IF(ISNA(VLOOKUP($D149,'Jul 9'!$F:$F,1,0)),"No","Yes")</f>
        <v>No</v>
      </c>
      <c r="I149" s="128" t="str">
        <f>IF(ISNA(VLOOKUP($D149,'Jul 2'!$F:$F,1,0)),"No","Yes")</f>
        <v>No</v>
      </c>
      <c r="J149" s="128" t="str">
        <f>IF(ISNA(VLOOKUP($D149,'Jun 25'!$F:$F,1,0)),"No","Yes")</f>
        <v>No</v>
      </c>
      <c r="K149" s="128" t="str">
        <f>IF(ISNA(VLOOKUP($D149,'Jun 18'!$F:$F,1,0)),"No","Yes")</f>
        <v>No</v>
      </c>
      <c r="L149" s="128" t="str">
        <f>IF(ISNA(VLOOKUP($D149,'Jun 11'!$F:$F,1,0)),"No","Yes")</f>
        <v>No</v>
      </c>
      <c r="M149" s="128" t="str">
        <f>IF(ISNA(VLOOKUP($D149,'Jun 4'!$F:$F,1,0)),"No","Yes")</f>
        <v>No</v>
      </c>
      <c r="N149" s="128" t="str">
        <f>IF(ISNA(VLOOKUP($D149,'May 28'!$F:$F,1,0)),"No","Yes")</f>
        <v>No</v>
      </c>
      <c r="O149" s="128" t="str">
        <f>IF(ISNA(VLOOKUP($D149,'May 21'!$F:$F,1,0)),"No","Yes")</f>
        <v>No</v>
      </c>
      <c r="P149" s="128" t="str">
        <f>IF(ISNA(VLOOKUP($D149,'May 14'!$F:$F,1,0)),"No","Yes")</f>
        <v>No</v>
      </c>
      <c r="Q149" s="128" t="str">
        <f>IF(ISNA(VLOOKUP($D149,'May 9'!$F:$F,1,0)),"No","Yes")</f>
        <v>No</v>
      </c>
      <c r="R149" s="128" t="str">
        <f>IF(ISNA(VLOOKUP($D149,'May 2'!$F:$F,1,0)),"No","Yes")</f>
        <v>No</v>
      </c>
      <c r="S149" s="128" t="str">
        <f>IF(ISNA(VLOOKUP($D149,'Apr 23'!$F:$F,1,0)),"No","Yes")</f>
        <v>No</v>
      </c>
      <c r="T149" s="128" t="str">
        <f>IF(ISNA(VLOOKUP($D149,'Apr 16'!$F:$F,1,0)),"No","Yes")</f>
        <v>No</v>
      </c>
      <c r="U149" s="128" t="str">
        <f>IF(ISNA(VLOOKUP($D149,'Apr 9'!$F:$F,1,0)),"No","Yes")</f>
        <v>No</v>
      </c>
      <c r="V149" s="128" t="str">
        <f>IF(ISNA(VLOOKUP($D149,'Apr 2'!$F:$F,1,0)),"No","Yes")</f>
        <v>No</v>
      </c>
      <c r="W149" s="128" t="str">
        <f>IF(ISNA(VLOOKUP($D149,'Mar 26'!$F:$F,1,0)),"No","Yes")</f>
        <v>No</v>
      </c>
      <c r="X149" s="128" t="str">
        <f>IF(ISNA(VLOOKUP($D149,'Mar 19'!$F:$F,1,0)),"No","Yes")</f>
        <v>No</v>
      </c>
      <c r="Y149" s="128" t="str">
        <f>IF(ISNA(VLOOKUP($D149,'Mar 12'!$F:$F,1,0)),"No","Yes")</f>
        <v>No</v>
      </c>
      <c r="Z149" s="128" t="str">
        <f>IF(ISNA(VLOOKUP($D149,'Mar 5'!$F:$F,1,0)),"No","Yes")</f>
        <v>No</v>
      </c>
      <c r="AA149" s="128" t="str">
        <f>IF(ISNA(VLOOKUP($D149,'Feb 26'!$F:$F,1,0)),"No","Yes")</f>
        <v>No</v>
      </c>
      <c r="AB149" s="128" t="str">
        <f>IF(ISNA(VLOOKUP($D149,'Feb 26'!$F:$F,1,0)),"No","Yes")</f>
        <v>No</v>
      </c>
      <c r="AC149" s="128" t="str">
        <f>IF(ISNA(VLOOKUP($D149,'Feb 12'!$F:$F,1,0)),"No","Yes")</f>
        <v>No</v>
      </c>
      <c r="AD149" s="128" t="str">
        <f>IF(ISNA(VLOOKUP($D149,'Feb 5'!$F:$F,1,0)),"No","Yes")</f>
        <v>No</v>
      </c>
      <c r="AE149" s="128" t="str">
        <f>IF(ISNA(VLOOKUP($D149,'Jan 29'!$F:$F,1,0)),"No","Yes")</f>
        <v>No</v>
      </c>
      <c r="AF149" s="128" t="str">
        <f>IF(ISNA(VLOOKUP(D149,'Jan 22'!F:F,1,0)),"No","Yes")</f>
        <v>No</v>
      </c>
    </row>
    <row r="150" spans="1:32" x14ac:dyDescent="0.25">
      <c r="A150" s="268"/>
      <c r="B150" s="194" t="s">
        <v>1302</v>
      </c>
      <c r="C150" s="107" t="s">
        <v>5</v>
      </c>
      <c r="D150" s="118" t="s">
        <v>18</v>
      </c>
      <c r="E150" s="118" t="s">
        <v>19</v>
      </c>
      <c r="F150" s="107" t="s">
        <v>6</v>
      </c>
      <c r="G150" s="107" t="s">
        <v>1136</v>
      </c>
      <c r="H150" s="128" t="str">
        <f>IF(ISNA(VLOOKUP($D150,'Jul 9'!$F:$F,1,0)),"No","Yes")</f>
        <v>Yes</v>
      </c>
      <c r="I150" s="128" t="str">
        <f>IF(ISNA(VLOOKUP($D150,'Jul 2'!$F:$F,1,0)),"No","Yes")</f>
        <v>Yes</v>
      </c>
      <c r="J150" s="128" t="str">
        <f>IF(ISNA(VLOOKUP($D150,'Jun 25'!$F:$F,1,0)),"No","Yes")</f>
        <v>Yes</v>
      </c>
      <c r="K150" s="128" t="str">
        <f>IF(ISNA(VLOOKUP($D150,'Jun 18'!$F:$F,1,0)),"No","Yes")</f>
        <v>Yes</v>
      </c>
      <c r="L150" s="128" t="str">
        <f>IF(ISNA(VLOOKUP($D150,'Jun 11'!$F:$F,1,0)),"No","Yes")</f>
        <v>Yes</v>
      </c>
      <c r="M150" s="128" t="str">
        <f>IF(ISNA(VLOOKUP($D150,'Jun 4'!$F:$F,1,0)),"No","Yes")</f>
        <v>Yes</v>
      </c>
      <c r="N150" s="128" t="str">
        <f>IF(ISNA(VLOOKUP($D150,'May 28'!$F:$F,1,0)),"No","Yes")</f>
        <v>Yes</v>
      </c>
      <c r="O150" s="128" t="str">
        <f>IF(ISNA(VLOOKUP($D150,'May 21'!$F:$F,1,0)),"No","Yes")</f>
        <v>Yes</v>
      </c>
      <c r="P150" s="128" t="str">
        <f>IF(ISNA(VLOOKUP($D150,'May 14'!$F:$F,1,0)),"No","Yes")</f>
        <v>No</v>
      </c>
      <c r="Q150" s="128" t="str">
        <f>IF(ISNA(VLOOKUP($D150,'May 9'!$F:$F,1,0)),"No","Yes")</f>
        <v>No</v>
      </c>
      <c r="R150" s="128" t="str">
        <f>IF(ISNA(VLOOKUP($D150,'May 2'!$F:$F,1,0)),"No","Yes")</f>
        <v>No</v>
      </c>
      <c r="S150" s="128" t="str">
        <f>IF(ISNA(VLOOKUP($D150,'Apr 23'!$F:$F,1,0)),"No","Yes")</f>
        <v>No</v>
      </c>
      <c r="T150" s="128" t="str">
        <f>IF(ISNA(VLOOKUP($D150,'Apr 16'!$F:$F,1,0)),"No","Yes")</f>
        <v>No</v>
      </c>
      <c r="U150" s="128" t="str">
        <f>IF(ISNA(VLOOKUP($D150,'Apr 9'!$F:$F,1,0)),"No","Yes")</f>
        <v>No</v>
      </c>
      <c r="V150" s="128" t="str">
        <f>IF(ISNA(VLOOKUP($D150,'Apr 2'!$F:$F,1,0)),"No","Yes")</f>
        <v>Yes</v>
      </c>
      <c r="W150" s="128" t="str">
        <f>IF(ISNA(VLOOKUP($D150,'Mar 26'!$F:$F,1,0)),"No","Yes")</f>
        <v>Yes</v>
      </c>
      <c r="X150" s="128" t="str">
        <f>IF(ISNA(VLOOKUP($D150,'Mar 19'!$F:$F,1,0)),"No","Yes")</f>
        <v>Yes</v>
      </c>
      <c r="Y150" s="128" t="str">
        <f>IF(ISNA(VLOOKUP($D150,'Mar 12'!$F:$F,1,0)),"No","Yes")</f>
        <v>Yes</v>
      </c>
      <c r="Z150" s="128" t="str">
        <f>IF(ISNA(VLOOKUP($D150,'Mar 5'!$F:$F,1,0)),"No","Yes")</f>
        <v>Yes</v>
      </c>
      <c r="AA150" s="128" t="str">
        <f>IF(ISNA(VLOOKUP($D150,'Feb 26'!$F:$F,1,0)),"No","Yes")</f>
        <v>Yes</v>
      </c>
      <c r="AB150" s="128" t="str">
        <f>IF(ISNA(VLOOKUP($D150,'Feb 26'!$F:$F,1,0)),"No","Yes")</f>
        <v>Yes</v>
      </c>
      <c r="AC150" s="128" t="str">
        <f>IF(ISNA(VLOOKUP($D150,'Feb 12'!$F:$F,1,0)),"No","Yes")</f>
        <v>Yes</v>
      </c>
      <c r="AD150" s="128" t="str">
        <f>IF(ISNA(VLOOKUP($D150,'Feb 5'!$F:$F,1,0)),"No","Yes")</f>
        <v>Yes</v>
      </c>
      <c r="AE150" s="128" t="str">
        <f>IF(ISNA(VLOOKUP($D150,'Jan 29'!$F:$F,1,0)),"No","Yes")</f>
        <v>Yes</v>
      </c>
      <c r="AF150" s="128" t="str">
        <f>IF(ISNA(VLOOKUP(D150,'Jan 22'!F:F,1,0)),"No","Yes")</f>
        <v>Yes</v>
      </c>
    </row>
    <row r="151" spans="1:32" x14ac:dyDescent="0.25">
      <c r="A151" s="268"/>
      <c r="B151" s="233" t="s">
        <v>1324</v>
      </c>
      <c r="C151" s="107" t="s">
        <v>5</v>
      </c>
      <c r="D151" s="120" t="s">
        <v>395</v>
      </c>
      <c r="E151" s="107" t="s">
        <v>396</v>
      </c>
      <c r="F151" s="107" t="s">
        <v>6</v>
      </c>
      <c r="G151" s="107" t="s">
        <v>1233</v>
      </c>
      <c r="H151" s="128" t="str">
        <f>IF(ISNA(VLOOKUP($D151,'Jul 9'!$F:$F,1,0)),"No","Yes")</f>
        <v>Yes</v>
      </c>
      <c r="I151" s="128" t="str">
        <f>IF(ISNA(VLOOKUP($D151,'Jul 2'!$F:$F,1,0)),"No","Yes")</f>
        <v>Yes</v>
      </c>
      <c r="J151" s="128" t="str">
        <f>IF(ISNA(VLOOKUP($D151,'Jun 25'!$F:$F,1,0)),"No","Yes")</f>
        <v>Yes</v>
      </c>
      <c r="K151" s="128" t="str">
        <f>IF(ISNA(VLOOKUP($D151,'Jun 18'!$F:$F,1,0)),"No","Yes")</f>
        <v>Yes</v>
      </c>
      <c r="L151" s="128" t="str">
        <f>IF(ISNA(VLOOKUP($D151,'Jun 11'!$F:$F,1,0)),"No","Yes")</f>
        <v>No</v>
      </c>
      <c r="M151" s="128" t="str">
        <f>IF(ISNA(VLOOKUP($D151,'Jun 4'!$F:$F,1,0)),"No","Yes")</f>
        <v>Yes</v>
      </c>
      <c r="N151" s="128" t="str">
        <f>IF(ISNA(VLOOKUP($D151,'May 28'!$F:$F,1,0)),"No","Yes")</f>
        <v>Yes</v>
      </c>
      <c r="O151" s="128" t="str">
        <f>IF(ISNA(VLOOKUP($D151,'May 21'!$F:$F,1,0)),"No","Yes")</f>
        <v>Yes</v>
      </c>
      <c r="P151" s="128" t="str">
        <f>IF(ISNA(VLOOKUP($D151,'May 14'!$F:$F,1,0)),"No","Yes")</f>
        <v>No</v>
      </c>
      <c r="Q151" s="128" t="str">
        <f>IF(ISNA(VLOOKUP($D151,'May 9'!$F:$F,1,0)),"No","Yes")</f>
        <v>No</v>
      </c>
      <c r="R151" s="128" t="str">
        <f>IF(ISNA(VLOOKUP($D151,'May 2'!$F:$F,1,0)),"No","Yes")</f>
        <v>No</v>
      </c>
      <c r="S151" s="128" t="str">
        <f>IF(ISNA(VLOOKUP($D151,'Apr 23'!$F:$F,1,0)),"No","Yes")</f>
        <v>No</v>
      </c>
      <c r="T151" s="128" t="str">
        <f>IF(ISNA(VLOOKUP($D151,'Apr 16'!$F:$F,1,0)),"No","Yes")</f>
        <v>No</v>
      </c>
      <c r="U151" s="128" t="str">
        <f>IF(ISNA(VLOOKUP($D151,'Apr 9'!$F:$F,1,0)),"No","Yes")</f>
        <v>No</v>
      </c>
      <c r="V151" s="128" t="str">
        <f>IF(ISNA(VLOOKUP($D151,'Apr 2'!$F:$F,1,0)),"No","Yes")</f>
        <v>Yes</v>
      </c>
      <c r="W151" s="128" t="str">
        <f>IF(ISNA(VLOOKUP($D151,'Mar 26'!$F:$F,1,0)),"No","Yes")</f>
        <v>Yes</v>
      </c>
      <c r="X151" s="128" t="str">
        <f>IF(ISNA(VLOOKUP($D151,'Mar 19'!$F:$F,1,0)),"No","Yes")</f>
        <v>Yes</v>
      </c>
      <c r="Y151" s="128" t="str">
        <f>IF(ISNA(VLOOKUP($D151,'Mar 12'!$F:$F,1,0)),"No","Yes")</f>
        <v>Yes</v>
      </c>
      <c r="Z151" s="128" t="str">
        <f>IF(ISNA(VLOOKUP($D151,'Mar 5'!$F:$F,1,0)),"No","Yes")</f>
        <v>Yes</v>
      </c>
      <c r="AA151" s="128" t="str">
        <f>IF(ISNA(VLOOKUP($D151,'Feb 26'!$F:$F,1,0)),"No","Yes")</f>
        <v>Yes</v>
      </c>
      <c r="AB151" s="128" t="str">
        <f>IF(ISNA(VLOOKUP($D151,'Feb 26'!$F:$F,1,0)),"No","Yes")</f>
        <v>Yes</v>
      </c>
      <c r="AC151" s="128" t="str">
        <f>IF(ISNA(VLOOKUP($D151,'Feb 12'!$F:$F,1,0)),"No","Yes")</f>
        <v>Yes</v>
      </c>
      <c r="AD151" s="128" t="str">
        <f>IF(ISNA(VLOOKUP($D151,'Feb 5'!$F:$F,1,0)),"No","Yes")</f>
        <v>Yes</v>
      </c>
      <c r="AE151" s="128" t="str">
        <f>IF(ISNA(VLOOKUP($D151,'Jan 29'!$F:$F,1,0)),"No","Yes")</f>
        <v>Yes</v>
      </c>
      <c r="AF151" s="128" t="str">
        <f>IF(ISNA(VLOOKUP(D151,'Jan 22'!F:F,1,0)),"No","Yes")</f>
        <v>Yes</v>
      </c>
    </row>
    <row r="152" spans="1:32" x14ac:dyDescent="0.25">
      <c r="A152" s="268"/>
      <c r="B152" s="103" t="s">
        <v>1382</v>
      </c>
      <c r="C152" s="107"/>
      <c r="D152" s="118" t="s">
        <v>1443</v>
      </c>
      <c r="E152" s="118" t="s">
        <v>1449</v>
      </c>
      <c r="F152" s="107"/>
      <c r="G152" s="107"/>
      <c r="H152" s="128" t="str">
        <f>IF(ISNA(VLOOKUP($D152,'Jul 9'!$F:$F,1,0)),"No","Yes")</f>
        <v>No</v>
      </c>
      <c r="I152" s="128" t="str">
        <f>IF(ISNA(VLOOKUP($D152,'Jul 2'!$F:$F,1,0)),"No","Yes")</f>
        <v>No</v>
      </c>
      <c r="J152" s="128" t="str">
        <f>IF(ISNA(VLOOKUP($D152,'Jun 25'!$F:$F,1,0)),"No","Yes")</f>
        <v>No</v>
      </c>
      <c r="K152" s="128" t="str">
        <f>IF(ISNA(VLOOKUP($D152,'Jun 18'!$F:$F,1,0)),"No","Yes")</f>
        <v>No</v>
      </c>
      <c r="L152" s="128" t="str">
        <f>IF(ISNA(VLOOKUP($D152,'Jun 11'!$F:$F,1,0)),"No","Yes")</f>
        <v>No</v>
      </c>
      <c r="M152" s="128" t="str">
        <f>IF(ISNA(VLOOKUP($D152,'Jun 4'!$F:$F,1,0)),"No","Yes")</f>
        <v>No</v>
      </c>
      <c r="N152" s="128" t="str">
        <f>IF(ISNA(VLOOKUP($D152,'May 28'!$F:$F,1,0)),"No","Yes")</f>
        <v>No</v>
      </c>
      <c r="O152" s="128" t="str">
        <f>IF(ISNA(VLOOKUP($D152,'May 21'!$F:$F,1,0)),"No","Yes")</f>
        <v>No</v>
      </c>
      <c r="P152" s="128" t="str">
        <f>IF(ISNA(VLOOKUP($D152,'May 14'!$F:$F,1,0)),"No","Yes")</f>
        <v>No</v>
      </c>
      <c r="Q152" s="128" t="str">
        <f>IF(ISNA(VLOOKUP($D152,'May 9'!$F:$F,1,0)),"No","Yes")</f>
        <v>No</v>
      </c>
      <c r="R152" s="128" t="str">
        <f>IF(ISNA(VLOOKUP($D152,'May 2'!$F:$F,1,0)),"No","Yes")</f>
        <v>No</v>
      </c>
      <c r="S152" s="128" t="str">
        <f>IF(ISNA(VLOOKUP($D152,'Apr 23'!$F:$F,1,0)),"No","Yes")</f>
        <v>No</v>
      </c>
      <c r="T152" s="128" t="str">
        <f>IF(ISNA(VLOOKUP($D152,'Apr 16'!$F:$F,1,0)),"No","Yes")</f>
        <v>No</v>
      </c>
      <c r="U152" s="128" t="str">
        <f>IF(ISNA(VLOOKUP($D152,'Apr 9'!$F:$F,1,0)),"No","Yes")</f>
        <v>No</v>
      </c>
      <c r="V152" s="128" t="str">
        <f>IF(ISNA(VLOOKUP($D152,'Apr 2'!$F:$F,1,0)),"No","Yes")</f>
        <v>No</v>
      </c>
      <c r="W152" s="128" t="str">
        <f>IF(ISNA(VLOOKUP($D152,'Mar 26'!$F:$F,1,0)),"No","Yes")</f>
        <v>No</v>
      </c>
      <c r="X152" s="128" t="str">
        <f>IF(ISNA(VLOOKUP($D152,'Mar 19'!$F:$F,1,0)),"No","Yes")</f>
        <v>No</v>
      </c>
      <c r="Y152" s="128" t="str">
        <f>IF(ISNA(VLOOKUP($D152,'Mar 12'!$F:$F,1,0)),"No","Yes")</f>
        <v>No</v>
      </c>
      <c r="Z152" s="128" t="str">
        <f>IF(ISNA(VLOOKUP($D152,'Mar 5'!$F:$F,1,0)),"No","Yes")</f>
        <v>No</v>
      </c>
      <c r="AA152" s="128" t="str">
        <f>IF(ISNA(VLOOKUP($D152,'Feb 26'!$F:$F,1,0)),"No","Yes")</f>
        <v>No</v>
      </c>
      <c r="AB152" s="128" t="str">
        <f>IF(ISNA(VLOOKUP($D152,'Feb 26'!$F:$F,1,0)),"No","Yes")</f>
        <v>No</v>
      </c>
      <c r="AC152" s="128" t="str">
        <f>IF(ISNA(VLOOKUP($D152,'Feb 12'!$F:$F,1,0)),"No","Yes")</f>
        <v>No</v>
      </c>
      <c r="AD152" s="128" t="str">
        <f>IF(ISNA(VLOOKUP($D152,'Feb 5'!$F:$F,1,0)),"No","Yes")</f>
        <v>No</v>
      </c>
      <c r="AE152" s="128" t="str">
        <f>IF(ISNA(VLOOKUP($D152,'Jan 29'!$F:$F,1,0)),"No","Yes")</f>
        <v>No</v>
      </c>
      <c r="AF152" s="128" t="str">
        <f>IF(ISNA(VLOOKUP(D152,'Jan 22'!F:F,1,0)),"No","Yes")</f>
        <v>No</v>
      </c>
    </row>
    <row r="153" spans="1:32" x14ac:dyDescent="0.25">
      <c r="A153" s="268"/>
      <c r="B153" s="244" t="s">
        <v>1293</v>
      </c>
      <c r="C153" s="178" t="s">
        <v>5</v>
      </c>
      <c r="D153" s="178" t="s">
        <v>469</v>
      </c>
      <c r="E153" s="178" t="s">
        <v>470</v>
      </c>
      <c r="F153" s="178" t="s">
        <v>6</v>
      </c>
      <c r="G153" s="178" t="s">
        <v>1257</v>
      </c>
      <c r="H153" s="128" t="str">
        <f>IF(ISNA(VLOOKUP($D153,'Jul 9'!$F:$F,1,0)),"No","Yes")</f>
        <v>No</v>
      </c>
      <c r="I153" s="128" t="str">
        <f>IF(ISNA(VLOOKUP($D153,'Jul 2'!$F:$F,1,0)),"No","Yes")</f>
        <v>No</v>
      </c>
      <c r="J153" s="128" t="str">
        <f>IF(ISNA(VLOOKUP($D153,'Jun 25'!$F:$F,1,0)),"No","Yes")</f>
        <v>No</v>
      </c>
      <c r="K153" s="128" t="str">
        <f>IF(ISNA(VLOOKUP($D153,'Jun 18'!$F:$F,1,0)),"No","Yes")</f>
        <v>Yes</v>
      </c>
      <c r="L153" s="128" t="str">
        <f>IF(ISNA(VLOOKUP($D153,'Jun 11'!$F:$F,1,0)),"No","Yes")</f>
        <v>Yes</v>
      </c>
      <c r="M153" s="128" t="str">
        <f>IF(ISNA(VLOOKUP($D153,'Jun 4'!$F:$F,1,0)),"No","Yes")</f>
        <v>Yes</v>
      </c>
      <c r="N153" s="128" t="str">
        <f>IF(ISNA(VLOOKUP($D153,'May 28'!$F:$F,1,0)),"No","Yes")</f>
        <v>Yes</v>
      </c>
      <c r="O153" s="128" t="str">
        <f>IF(ISNA(VLOOKUP($D153,'May 21'!$F:$F,1,0)),"No","Yes")</f>
        <v>No</v>
      </c>
      <c r="P153" s="128" t="str">
        <f>IF(ISNA(VLOOKUP($D153,'May 14'!$F:$F,1,0)),"No","Yes")</f>
        <v>No</v>
      </c>
      <c r="Q153" s="128" t="str">
        <f>IF(ISNA(VLOOKUP($D153,'May 9'!$F:$F,1,0)),"No","Yes")</f>
        <v>No</v>
      </c>
      <c r="R153" s="128" t="str">
        <f>IF(ISNA(VLOOKUP($D153,'May 2'!$F:$F,1,0)),"No","Yes")</f>
        <v>No</v>
      </c>
      <c r="S153" s="128" t="str">
        <f>IF(ISNA(VLOOKUP($D153,'Apr 23'!$F:$F,1,0)),"No","Yes")</f>
        <v>No</v>
      </c>
      <c r="T153" s="128" t="str">
        <f>IF(ISNA(VLOOKUP($D153,'Apr 16'!$F:$F,1,0)),"No","Yes")</f>
        <v>No</v>
      </c>
      <c r="U153" s="128" t="str">
        <f>IF(ISNA(VLOOKUP($D153,'Apr 9'!$F:$F,1,0)),"No","Yes")</f>
        <v>No</v>
      </c>
      <c r="V153" s="128" t="str">
        <f>IF(ISNA(VLOOKUP($D153,'Apr 2'!$F:$F,1,0)),"No","Yes")</f>
        <v>Yes</v>
      </c>
      <c r="W153" s="128" t="str">
        <f>IF(ISNA(VLOOKUP($D153,'Mar 26'!$F:$F,1,0)),"No","Yes")</f>
        <v>Yes</v>
      </c>
      <c r="X153" s="128" t="str">
        <f>IF(ISNA(VLOOKUP($D153,'Mar 19'!$F:$F,1,0)),"No","Yes")</f>
        <v>Yes</v>
      </c>
      <c r="Y153" s="128" t="str">
        <f>IF(ISNA(VLOOKUP($D153,'Mar 12'!$F:$F,1,0)),"No","Yes")</f>
        <v>Yes</v>
      </c>
      <c r="Z153" s="128" t="str">
        <f>IF(ISNA(VLOOKUP($D153,'Mar 5'!$F:$F,1,0)),"No","Yes")</f>
        <v>Yes</v>
      </c>
      <c r="AA153" s="128" t="str">
        <f>IF(ISNA(VLOOKUP($D153,'Feb 26'!$F:$F,1,0)),"No","Yes")</f>
        <v>Yes</v>
      </c>
      <c r="AB153" s="128" t="str">
        <f>IF(ISNA(VLOOKUP($D153,'Feb 26'!$F:$F,1,0)),"No","Yes")</f>
        <v>Yes</v>
      </c>
      <c r="AC153" s="128" t="str">
        <f>IF(ISNA(VLOOKUP($D153,'Feb 12'!$F:$F,1,0)),"No","Yes")</f>
        <v>Yes</v>
      </c>
      <c r="AD153" s="128" t="str">
        <f>IF(ISNA(VLOOKUP($D153,'Feb 5'!$F:$F,1,0)),"No","Yes")</f>
        <v>Yes</v>
      </c>
      <c r="AE153" s="128" t="str">
        <f>IF(ISNA(VLOOKUP($D153,'Jan 29'!$F:$F,1,0)),"No","Yes")</f>
        <v>Yes</v>
      </c>
      <c r="AF153" s="128" t="str">
        <f>IF(ISNA(VLOOKUP(D153,'Jan 22'!F:F,1,0)),"No","Yes")</f>
        <v>Yes</v>
      </c>
    </row>
    <row r="154" spans="1:32" x14ac:dyDescent="0.25">
      <c r="A154" s="268"/>
      <c r="B154" s="103" t="s">
        <v>1383</v>
      </c>
      <c r="C154" s="107" t="s">
        <v>5</v>
      </c>
      <c r="D154" s="118" t="s">
        <v>805</v>
      </c>
      <c r="E154" s="118" t="s">
        <v>806</v>
      </c>
      <c r="F154" s="107" t="s">
        <v>6</v>
      </c>
      <c r="G154" s="107" t="s">
        <v>1136</v>
      </c>
      <c r="H154" s="128" t="str">
        <f>IF(ISNA(VLOOKUP($D154,'Jul 9'!$F:$F,1,0)),"No","Yes")</f>
        <v>Yes</v>
      </c>
      <c r="I154" s="128" t="str">
        <f>IF(ISNA(VLOOKUP($D154,'Jul 2'!$F:$F,1,0)),"No","Yes")</f>
        <v>Yes</v>
      </c>
      <c r="J154" s="128" t="str">
        <f>IF(ISNA(VLOOKUP($D154,'Jun 25'!$F:$F,1,0)),"No","Yes")</f>
        <v>Yes</v>
      </c>
      <c r="K154" s="128" t="str">
        <f>IF(ISNA(VLOOKUP($D154,'Jun 18'!$F:$F,1,0)),"No","Yes")</f>
        <v>Yes</v>
      </c>
      <c r="L154" s="128" t="str">
        <f>IF(ISNA(VLOOKUP($D154,'Jun 11'!$F:$F,1,0)),"No","Yes")</f>
        <v>Yes</v>
      </c>
      <c r="M154" s="128" t="str">
        <f>IF(ISNA(VLOOKUP($D154,'Jun 4'!$F:$F,1,0)),"No","Yes")</f>
        <v>Yes</v>
      </c>
      <c r="N154" s="128" t="str">
        <f>IF(ISNA(VLOOKUP($D154,'May 28'!$F:$F,1,0)),"No","Yes")</f>
        <v>Yes</v>
      </c>
      <c r="O154" s="128" t="str">
        <f>IF(ISNA(VLOOKUP($D154,'May 21'!$F:$F,1,0)),"No","Yes")</f>
        <v>Yes</v>
      </c>
      <c r="P154" s="128" t="str">
        <f>IF(ISNA(VLOOKUP($D154,'May 14'!$F:$F,1,0)),"No","Yes")</f>
        <v>Yes</v>
      </c>
      <c r="Q154" s="128" t="str">
        <f>IF(ISNA(VLOOKUP($D154,'May 9'!$F:$F,1,0)),"No","Yes")</f>
        <v>Yes</v>
      </c>
      <c r="R154" s="128" t="str">
        <f>IF(ISNA(VLOOKUP($D154,'May 2'!$F:$F,1,0)),"No","Yes")</f>
        <v>Yes</v>
      </c>
      <c r="S154" s="128" t="str">
        <f>IF(ISNA(VLOOKUP($D154,'Apr 23'!$F:$F,1,0)),"No","Yes")</f>
        <v>Yes</v>
      </c>
      <c r="T154" s="128" t="str">
        <f>IF(ISNA(VLOOKUP($D154,'Apr 16'!$F:$F,1,0)),"No","Yes")</f>
        <v>Yes</v>
      </c>
      <c r="U154" s="128" t="str">
        <f>IF(ISNA(VLOOKUP($D154,'Apr 9'!$F:$F,1,0)),"No","Yes")</f>
        <v>Yes</v>
      </c>
      <c r="V154" s="128" t="str">
        <f>IF(ISNA(VLOOKUP($D154,'Apr 2'!$F:$F,1,0)),"No","Yes")</f>
        <v>Yes</v>
      </c>
      <c r="W154" s="128" t="str">
        <f>IF(ISNA(VLOOKUP($D154,'Mar 26'!$F:$F,1,0)),"No","Yes")</f>
        <v>Yes</v>
      </c>
      <c r="X154" s="128" t="str">
        <f>IF(ISNA(VLOOKUP($D154,'Mar 19'!$F:$F,1,0)),"No","Yes")</f>
        <v>Yes</v>
      </c>
      <c r="Y154" s="128" t="str">
        <f>IF(ISNA(VLOOKUP($D154,'Mar 12'!$F:$F,1,0)),"No","Yes")</f>
        <v>Yes</v>
      </c>
      <c r="Z154" s="128" t="str">
        <f>IF(ISNA(VLOOKUP($D154,'Mar 5'!$F:$F,1,0)),"No","Yes")</f>
        <v>Yes</v>
      </c>
      <c r="AA154" s="128" t="str">
        <f>IF(ISNA(VLOOKUP($D154,'Feb 26'!$F:$F,1,0)),"No","Yes")</f>
        <v>Yes</v>
      </c>
      <c r="AB154" s="128" t="str">
        <f>IF(ISNA(VLOOKUP($D154,'Feb 26'!$F:$F,1,0)),"No","Yes")</f>
        <v>Yes</v>
      </c>
      <c r="AC154" s="128" t="str">
        <f>IF(ISNA(VLOOKUP($D154,'Feb 12'!$F:$F,1,0)),"No","Yes")</f>
        <v>Yes</v>
      </c>
      <c r="AD154" s="128" t="str">
        <f>IF(ISNA(VLOOKUP($D154,'Feb 5'!$F:$F,1,0)),"No","Yes")</f>
        <v>Yes</v>
      </c>
      <c r="AE154" s="128" t="str">
        <f>IF(ISNA(VLOOKUP($D154,'Jan 29'!$F:$F,1,0)),"No","Yes")</f>
        <v>Yes</v>
      </c>
      <c r="AF154" s="128" t="str">
        <f>IF(ISNA(VLOOKUP(D154,'Jan 22'!F:F,1,0)),"No","Yes")</f>
        <v>Yes</v>
      </c>
    </row>
    <row r="155" spans="1:32" x14ac:dyDescent="0.25">
      <c r="A155" s="268"/>
      <c r="B155" s="103" t="s">
        <v>1384</v>
      </c>
      <c r="C155" s="107"/>
      <c r="D155" s="118" t="s">
        <v>1444</v>
      </c>
      <c r="E155" s="118" t="s">
        <v>1450</v>
      </c>
      <c r="F155" s="107"/>
      <c r="G155" s="107"/>
      <c r="H155" s="128" t="str">
        <f>IF(ISNA(VLOOKUP($D155,'Jul 9'!$F:$F,1,0)),"No","Yes")</f>
        <v>No</v>
      </c>
      <c r="I155" s="128" t="str">
        <f>IF(ISNA(VLOOKUP($D155,'Jul 2'!$F:$F,1,0)),"No","Yes")</f>
        <v>No</v>
      </c>
      <c r="J155" s="128" t="str">
        <f>IF(ISNA(VLOOKUP($D155,'Jun 25'!$F:$F,1,0)),"No","Yes")</f>
        <v>No</v>
      </c>
      <c r="K155" s="128" t="str">
        <f>IF(ISNA(VLOOKUP($D155,'Jun 18'!$F:$F,1,0)),"No","Yes")</f>
        <v>No</v>
      </c>
      <c r="L155" s="128" t="str">
        <f>IF(ISNA(VLOOKUP($D155,'Jun 11'!$F:$F,1,0)),"No","Yes")</f>
        <v>No</v>
      </c>
      <c r="M155" s="128" t="str">
        <f>IF(ISNA(VLOOKUP($D155,'Jun 4'!$F:$F,1,0)),"No","Yes")</f>
        <v>No</v>
      </c>
      <c r="N155" s="128" t="str">
        <f>IF(ISNA(VLOOKUP($D155,'May 28'!$F:$F,1,0)),"No","Yes")</f>
        <v>No</v>
      </c>
      <c r="O155" s="128" t="str">
        <f>IF(ISNA(VLOOKUP($D155,'May 21'!$F:$F,1,0)),"No","Yes")</f>
        <v>No</v>
      </c>
      <c r="P155" s="128" t="str">
        <f>IF(ISNA(VLOOKUP($D155,'May 14'!$F:$F,1,0)),"No","Yes")</f>
        <v>No</v>
      </c>
      <c r="Q155" s="128" t="str">
        <f>IF(ISNA(VLOOKUP($D155,'May 9'!$F:$F,1,0)),"No","Yes")</f>
        <v>No</v>
      </c>
      <c r="R155" s="128" t="str">
        <f>IF(ISNA(VLOOKUP($D155,'May 2'!$F:$F,1,0)),"No","Yes")</f>
        <v>No</v>
      </c>
      <c r="S155" s="128" t="str">
        <f>IF(ISNA(VLOOKUP($D155,'Apr 23'!$F:$F,1,0)),"No","Yes")</f>
        <v>No</v>
      </c>
      <c r="T155" s="128" t="str">
        <f>IF(ISNA(VLOOKUP($D155,'Apr 16'!$F:$F,1,0)),"No","Yes")</f>
        <v>No</v>
      </c>
      <c r="U155" s="128" t="str">
        <f>IF(ISNA(VLOOKUP($D155,'Apr 9'!$F:$F,1,0)),"No","Yes")</f>
        <v>No</v>
      </c>
      <c r="V155" s="128" t="str">
        <f>IF(ISNA(VLOOKUP($D155,'Apr 2'!$F:$F,1,0)),"No","Yes")</f>
        <v>No</v>
      </c>
      <c r="W155" s="128" t="str">
        <f>IF(ISNA(VLOOKUP($D155,'Mar 26'!$F:$F,1,0)),"No","Yes")</f>
        <v>No</v>
      </c>
      <c r="X155" s="128" t="str">
        <f>IF(ISNA(VLOOKUP($D155,'Mar 19'!$F:$F,1,0)),"No","Yes")</f>
        <v>No</v>
      </c>
      <c r="Y155" s="128" t="str">
        <f>IF(ISNA(VLOOKUP($D155,'Mar 12'!$F:$F,1,0)),"No","Yes")</f>
        <v>No</v>
      </c>
      <c r="Z155" s="128" t="str">
        <f>IF(ISNA(VLOOKUP($D155,'Mar 5'!$F:$F,1,0)),"No","Yes")</f>
        <v>No</v>
      </c>
      <c r="AA155" s="128" t="str">
        <f>IF(ISNA(VLOOKUP($D155,'Feb 26'!$F:$F,1,0)),"No","Yes")</f>
        <v>No</v>
      </c>
      <c r="AB155" s="128" t="str">
        <f>IF(ISNA(VLOOKUP($D155,'Feb 26'!$F:$F,1,0)),"No","Yes")</f>
        <v>No</v>
      </c>
      <c r="AC155" s="128" t="str">
        <f>IF(ISNA(VLOOKUP($D155,'Feb 12'!$F:$F,1,0)),"No","Yes")</f>
        <v>No</v>
      </c>
      <c r="AD155" s="128" t="str">
        <f>IF(ISNA(VLOOKUP($D155,'Feb 5'!$F:$F,1,0)),"No","Yes")</f>
        <v>No</v>
      </c>
      <c r="AE155" s="128" t="str">
        <f>IF(ISNA(VLOOKUP($D155,'Jan 29'!$F:$F,1,0)),"No","Yes")</f>
        <v>No</v>
      </c>
      <c r="AF155" s="128" t="str">
        <f>IF(ISNA(VLOOKUP(D155,'Jan 22'!F:F,1,0)),"No","Yes")</f>
        <v>No</v>
      </c>
    </row>
    <row r="156" spans="1:32" x14ac:dyDescent="0.25">
      <c r="A156" s="268"/>
      <c r="B156" s="103" t="s">
        <v>1385</v>
      </c>
      <c r="C156" s="107"/>
      <c r="D156" s="118" t="s">
        <v>37</v>
      </c>
      <c r="E156" s="118" t="s">
        <v>38</v>
      </c>
      <c r="F156" s="107"/>
      <c r="G156" s="107"/>
      <c r="H156" s="128" t="str">
        <f>IF(ISNA(VLOOKUP($D156,'Jul 9'!$F:$F,1,0)),"No","Yes")</f>
        <v>No</v>
      </c>
      <c r="I156" s="128" t="str">
        <f>IF(ISNA(VLOOKUP($D156,'Jul 2'!$F:$F,1,0)),"No","Yes")</f>
        <v>No</v>
      </c>
      <c r="J156" s="128" t="str">
        <f>IF(ISNA(VLOOKUP($D156,'Jun 25'!$F:$F,1,0)),"No","Yes")</f>
        <v>No</v>
      </c>
      <c r="K156" s="128" t="str">
        <f>IF(ISNA(VLOOKUP($D156,'Jun 18'!$F:$F,1,0)),"No","Yes")</f>
        <v>No</v>
      </c>
      <c r="L156" s="128" t="str">
        <f>IF(ISNA(VLOOKUP($D156,'Jun 11'!$F:$F,1,0)),"No","Yes")</f>
        <v>No</v>
      </c>
      <c r="M156" s="128" t="str">
        <f>IF(ISNA(VLOOKUP($D156,'Jun 4'!$F:$F,1,0)),"No","Yes")</f>
        <v>No</v>
      </c>
      <c r="N156" s="128" t="str">
        <f>IF(ISNA(VLOOKUP($D156,'May 28'!$F:$F,1,0)),"No","Yes")</f>
        <v>No</v>
      </c>
      <c r="O156" s="128" t="str">
        <f>IF(ISNA(VLOOKUP($D156,'May 21'!$F:$F,1,0)),"No","Yes")</f>
        <v>No</v>
      </c>
      <c r="P156" s="128" t="str">
        <f>IF(ISNA(VLOOKUP($D156,'May 14'!$F:$F,1,0)),"No","Yes")</f>
        <v>No</v>
      </c>
      <c r="Q156" s="128" t="str">
        <f>IF(ISNA(VLOOKUP($D156,'May 9'!$F:$F,1,0)),"No","Yes")</f>
        <v>No</v>
      </c>
      <c r="R156" s="128" t="str">
        <f>IF(ISNA(VLOOKUP($D156,'May 2'!$F:$F,1,0)),"No","Yes")</f>
        <v>No</v>
      </c>
      <c r="S156" s="128" t="str">
        <f>IF(ISNA(VLOOKUP($D156,'Apr 23'!$F:$F,1,0)),"No","Yes")</f>
        <v>No</v>
      </c>
      <c r="T156" s="128" t="str">
        <f>IF(ISNA(VLOOKUP($D156,'Apr 16'!$F:$F,1,0)),"No","Yes")</f>
        <v>No</v>
      </c>
      <c r="U156" s="128" t="str">
        <f>IF(ISNA(VLOOKUP($D156,'Apr 9'!$F:$F,1,0)),"No","Yes")</f>
        <v>No</v>
      </c>
      <c r="V156" s="128" t="str">
        <f>IF(ISNA(VLOOKUP($D156,'Apr 2'!$F:$F,1,0)),"No","Yes")</f>
        <v>No</v>
      </c>
      <c r="W156" s="128" t="str">
        <f>IF(ISNA(VLOOKUP($D156,'Mar 26'!$F:$F,1,0)),"No","Yes")</f>
        <v>No</v>
      </c>
      <c r="X156" s="128" t="str">
        <f>IF(ISNA(VLOOKUP($D156,'Mar 19'!$F:$F,1,0)),"No","Yes")</f>
        <v>No</v>
      </c>
      <c r="Y156" s="128" t="str">
        <f>IF(ISNA(VLOOKUP($D156,'Mar 12'!$F:$F,1,0)),"No","Yes")</f>
        <v>No</v>
      </c>
      <c r="Z156" s="128" t="str">
        <f>IF(ISNA(VLOOKUP($D156,'Mar 5'!$F:$F,1,0)),"No","Yes")</f>
        <v>No</v>
      </c>
      <c r="AA156" s="128" t="str">
        <f>IF(ISNA(VLOOKUP($D156,'Feb 26'!$F:$F,1,0)),"No","Yes")</f>
        <v>No</v>
      </c>
      <c r="AB156" s="128" t="str">
        <f>IF(ISNA(VLOOKUP($D156,'Feb 26'!$F:$F,1,0)),"No","Yes")</f>
        <v>No</v>
      </c>
      <c r="AC156" s="128" t="str">
        <f>IF(ISNA(VLOOKUP($D156,'Feb 12'!$F:$F,1,0)),"No","Yes")</f>
        <v>No</v>
      </c>
      <c r="AD156" s="128" t="str">
        <f>IF(ISNA(VLOOKUP($D156,'Feb 5'!$F:$F,1,0)),"No","Yes")</f>
        <v>No</v>
      </c>
      <c r="AE156" s="128" t="str">
        <f>IF(ISNA(VLOOKUP($D156,'Jan 29'!$F:$F,1,0)),"No","Yes")</f>
        <v>No</v>
      </c>
      <c r="AF156" s="128" t="str">
        <f>IF(ISNA(VLOOKUP(D156,'Jan 22'!F:F,1,0)),"No","Yes")</f>
        <v>No</v>
      </c>
    </row>
    <row r="157" spans="1:32" x14ac:dyDescent="0.25">
      <c r="A157" s="268"/>
      <c r="B157" s="103" t="s">
        <v>1386</v>
      </c>
      <c r="C157" s="107"/>
      <c r="D157" s="118" t="s">
        <v>85</v>
      </c>
      <c r="E157" s="118" t="s">
        <v>86</v>
      </c>
      <c r="F157" s="107"/>
      <c r="G157" s="107"/>
      <c r="H157" s="128" t="str">
        <f>IF(ISNA(VLOOKUP($D157,'Jul 9'!$F:$F,1,0)),"No","Yes")</f>
        <v>No</v>
      </c>
      <c r="I157" s="128" t="str">
        <f>IF(ISNA(VLOOKUP($D157,'Jul 2'!$F:$F,1,0)),"No","Yes")</f>
        <v>No</v>
      </c>
      <c r="J157" s="128" t="str">
        <f>IF(ISNA(VLOOKUP($D157,'Jun 25'!$F:$F,1,0)),"No","Yes")</f>
        <v>No</v>
      </c>
      <c r="K157" s="128" t="str">
        <f>IF(ISNA(VLOOKUP($D157,'Jun 18'!$F:$F,1,0)),"No","Yes")</f>
        <v>No</v>
      </c>
      <c r="L157" s="128" t="str">
        <f>IF(ISNA(VLOOKUP($D157,'Jun 11'!$F:$F,1,0)),"No","Yes")</f>
        <v>No</v>
      </c>
      <c r="M157" s="128" t="str">
        <f>IF(ISNA(VLOOKUP($D157,'Jun 4'!$F:$F,1,0)),"No","Yes")</f>
        <v>No</v>
      </c>
      <c r="N157" s="128" t="str">
        <f>IF(ISNA(VLOOKUP($D157,'May 28'!$F:$F,1,0)),"No","Yes")</f>
        <v>No</v>
      </c>
      <c r="O157" s="128" t="str">
        <f>IF(ISNA(VLOOKUP($D157,'May 21'!$F:$F,1,0)),"No","Yes")</f>
        <v>No</v>
      </c>
      <c r="P157" s="128" t="str">
        <f>IF(ISNA(VLOOKUP($D157,'May 14'!$F:$F,1,0)),"No","Yes")</f>
        <v>No</v>
      </c>
      <c r="Q157" s="128" t="str">
        <f>IF(ISNA(VLOOKUP($D157,'May 9'!$F:$F,1,0)),"No","Yes")</f>
        <v>No</v>
      </c>
      <c r="R157" s="128" t="str">
        <f>IF(ISNA(VLOOKUP($D157,'May 2'!$F:$F,1,0)),"No","Yes")</f>
        <v>No</v>
      </c>
      <c r="S157" s="128" t="str">
        <f>IF(ISNA(VLOOKUP($D157,'Apr 23'!$F:$F,1,0)),"No","Yes")</f>
        <v>No</v>
      </c>
      <c r="T157" s="128" t="str">
        <f>IF(ISNA(VLOOKUP($D157,'Apr 16'!$F:$F,1,0)),"No","Yes")</f>
        <v>No</v>
      </c>
      <c r="U157" s="128" t="str">
        <f>IF(ISNA(VLOOKUP($D157,'Apr 9'!$F:$F,1,0)),"No","Yes")</f>
        <v>No</v>
      </c>
      <c r="V157" s="128" t="str">
        <f>IF(ISNA(VLOOKUP($D157,'Apr 2'!$F:$F,1,0)),"No","Yes")</f>
        <v>No</v>
      </c>
      <c r="W157" s="128" t="str">
        <f>IF(ISNA(VLOOKUP($D157,'Mar 26'!$F:$F,1,0)),"No","Yes")</f>
        <v>No</v>
      </c>
      <c r="X157" s="128" t="str">
        <f>IF(ISNA(VLOOKUP($D157,'Mar 19'!$F:$F,1,0)),"No","Yes")</f>
        <v>No</v>
      </c>
      <c r="Y157" s="128" t="str">
        <f>IF(ISNA(VLOOKUP($D157,'Mar 12'!$F:$F,1,0)),"No","Yes")</f>
        <v>No</v>
      </c>
      <c r="Z157" s="128" t="str">
        <f>IF(ISNA(VLOOKUP($D157,'Mar 5'!$F:$F,1,0)),"No","Yes")</f>
        <v>No</v>
      </c>
      <c r="AA157" s="128" t="str">
        <f>IF(ISNA(VLOOKUP($D157,'Feb 26'!$F:$F,1,0)),"No","Yes")</f>
        <v>No</v>
      </c>
      <c r="AB157" s="128" t="str">
        <f>IF(ISNA(VLOOKUP($D157,'Feb 26'!$F:$F,1,0)),"No","Yes")</f>
        <v>No</v>
      </c>
      <c r="AC157" s="128" t="str">
        <f>IF(ISNA(VLOOKUP($D157,'Feb 12'!$F:$F,1,0)),"No","Yes")</f>
        <v>No</v>
      </c>
      <c r="AD157" s="128" t="str">
        <f>IF(ISNA(VLOOKUP($D157,'Feb 5'!$F:$F,1,0)),"No","Yes")</f>
        <v>No</v>
      </c>
      <c r="AE157" s="128" t="str">
        <f>IF(ISNA(VLOOKUP($D157,'Jan 29'!$F:$F,1,0)),"No","Yes")</f>
        <v>No</v>
      </c>
      <c r="AF157" s="128" t="str">
        <f>IF(ISNA(VLOOKUP(D157,'Jan 22'!F:F,1,0)),"No","Yes")</f>
        <v>No</v>
      </c>
    </row>
    <row r="158" spans="1:32" x14ac:dyDescent="0.25">
      <c r="A158" s="268"/>
      <c r="B158" s="244" t="s">
        <v>1317</v>
      </c>
      <c r="C158" s="178" t="s">
        <v>5</v>
      </c>
      <c r="D158" s="178" t="s">
        <v>98</v>
      </c>
      <c r="E158" s="178" t="s">
        <v>99</v>
      </c>
      <c r="F158" s="178" t="s">
        <v>6</v>
      </c>
      <c r="G158" s="178" t="s">
        <v>960</v>
      </c>
      <c r="H158" s="128" t="str">
        <f>IF(ISNA(VLOOKUP($D158,'Jul 9'!$F:$F,1,0)),"No","Yes")</f>
        <v>No</v>
      </c>
      <c r="I158" s="128" t="str">
        <f>IF(ISNA(VLOOKUP($D158,'Jul 2'!$F:$F,1,0)),"No","Yes")</f>
        <v>No</v>
      </c>
      <c r="J158" s="128" t="str">
        <f>IF(ISNA(VLOOKUP($D158,'Jun 25'!$F:$F,1,0)),"No","Yes")</f>
        <v>Yes</v>
      </c>
      <c r="K158" s="128" t="str">
        <f>IF(ISNA(VLOOKUP($D158,'Jun 18'!$F:$F,1,0)),"No","Yes")</f>
        <v>No</v>
      </c>
      <c r="L158" s="128" t="str">
        <f>IF(ISNA(VLOOKUP($D158,'Jun 11'!$F:$F,1,0)),"No","Yes")</f>
        <v>No</v>
      </c>
      <c r="M158" s="128" t="str">
        <f>IF(ISNA(VLOOKUP($D158,'Jun 4'!$F:$F,1,0)),"No","Yes")</f>
        <v>Yes</v>
      </c>
      <c r="N158" s="128" t="str">
        <f>IF(ISNA(VLOOKUP($D158,'May 28'!$F:$F,1,0)),"No","Yes")</f>
        <v>Yes</v>
      </c>
      <c r="O158" s="128" t="str">
        <f>IF(ISNA(VLOOKUP($D158,'May 21'!$F:$F,1,0)),"No","Yes")</f>
        <v>No</v>
      </c>
      <c r="P158" s="128" t="str">
        <f>IF(ISNA(VLOOKUP($D158,'May 14'!$F:$F,1,0)),"No","Yes")</f>
        <v>No</v>
      </c>
      <c r="Q158" s="128" t="str">
        <f>IF(ISNA(VLOOKUP($D158,'May 9'!$F:$F,1,0)),"No","Yes")</f>
        <v>No</v>
      </c>
      <c r="R158" s="128" t="str">
        <f>IF(ISNA(VLOOKUP($D158,'May 2'!$F:$F,1,0)),"No","Yes")</f>
        <v>No</v>
      </c>
      <c r="S158" s="128" t="str">
        <f>IF(ISNA(VLOOKUP($D158,'Apr 23'!$F:$F,1,0)),"No","Yes")</f>
        <v>No</v>
      </c>
      <c r="T158" s="128" t="str">
        <f>IF(ISNA(VLOOKUP($D158,'Apr 16'!$F:$F,1,0)),"No","Yes")</f>
        <v>No</v>
      </c>
      <c r="U158" s="128" t="str">
        <f>IF(ISNA(VLOOKUP($D158,'Apr 9'!$F:$F,1,0)),"No","Yes")</f>
        <v>No</v>
      </c>
      <c r="V158" s="128" t="str">
        <f>IF(ISNA(VLOOKUP($D158,'Apr 2'!$F:$F,1,0)),"No","Yes")</f>
        <v>No</v>
      </c>
      <c r="W158" s="128" t="str">
        <f>IF(ISNA(VLOOKUP($D158,'Mar 26'!$F:$F,1,0)),"No","Yes")</f>
        <v>No</v>
      </c>
      <c r="X158" s="128" t="str">
        <f>IF(ISNA(VLOOKUP($D158,'Mar 19'!$F:$F,1,0)),"No","Yes")</f>
        <v>No</v>
      </c>
      <c r="Y158" s="128" t="str">
        <f>IF(ISNA(VLOOKUP($D158,'Mar 12'!$F:$F,1,0)),"No","Yes")</f>
        <v>No</v>
      </c>
      <c r="Z158" s="128" t="str">
        <f>IF(ISNA(VLOOKUP($D158,'Mar 5'!$F:$F,1,0)),"No","Yes")</f>
        <v>No</v>
      </c>
      <c r="AA158" s="128" t="str">
        <f>IF(ISNA(VLOOKUP($D158,'Feb 26'!$F:$F,1,0)),"No","Yes")</f>
        <v>No</v>
      </c>
      <c r="AB158" s="128" t="str">
        <f>IF(ISNA(VLOOKUP($D158,'Feb 26'!$F:$F,1,0)),"No","Yes")</f>
        <v>No</v>
      </c>
      <c r="AC158" s="128" t="str">
        <f>IF(ISNA(VLOOKUP($D158,'Feb 12'!$F:$F,1,0)),"No","Yes")</f>
        <v>No</v>
      </c>
      <c r="AD158" s="128" t="str">
        <f>IF(ISNA(VLOOKUP($D158,'Feb 5'!$F:$F,1,0)),"No","Yes")</f>
        <v>No</v>
      </c>
      <c r="AE158" s="128" t="str">
        <f>IF(ISNA(VLOOKUP($D158,'Jan 29'!$F:$F,1,0)),"No","Yes")</f>
        <v>No</v>
      </c>
      <c r="AF158" s="128" t="str">
        <f>IF(ISNA(VLOOKUP(D158,'Jan 22'!F:F,1,0)),"No","Yes")</f>
        <v>No</v>
      </c>
    </row>
    <row r="159" spans="1:32" x14ac:dyDescent="0.25">
      <c r="A159" s="268"/>
      <c r="B159" s="103" t="s">
        <v>1387</v>
      </c>
      <c r="C159" s="107"/>
      <c r="D159" s="118" t="s">
        <v>450</v>
      </c>
      <c r="E159" s="118" t="s">
        <v>451</v>
      </c>
      <c r="F159" s="107"/>
      <c r="G159" s="107"/>
      <c r="H159" s="128" t="str">
        <f>IF(ISNA(VLOOKUP($D159,'Jul 9'!$F:$F,1,0)),"No","Yes")</f>
        <v>No</v>
      </c>
      <c r="I159" s="128" t="str">
        <f>IF(ISNA(VLOOKUP($D159,'Jul 2'!$F:$F,1,0)),"No","Yes")</f>
        <v>No</v>
      </c>
      <c r="J159" s="128" t="str">
        <f>IF(ISNA(VLOOKUP($D159,'Jun 25'!$F:$F,1,0)),"No","Yes")</f>
        <v>No</v>
      </c>
      <c r="K159" s="128" t="str">
        <f>IF(ISNA(VLOOKUP($D159,'Jun 18'!$F:$F,1,0)),"No","Yes")</f>
        <v>No</v>
      </c>
      <c r="L159" s="128" t="str">
        <f>IF(ISNA(VLOOKUP($D159,'Jun 11'!$F:$F,1,0)),"No","Yes")</f>
        <v>No</v>
      </c>
      <c r="M159" s="128" t="str">
        <f>IF(ISNA(VLOOKUP($D159,'Jun 4'!$F:$F,1,0)),"No","Yes")</f>
        <v>No</v>
      </c>
      <c r="N159" s="128" t="str">
        <f>IF(ISNA(VLOOKUP($D159,'May 28'!$F:$F,1,0)),"No","Yes")</f>
        <v>No</v>
      </c>
      <c r="O159" s="128" t="str">
        <f>IF(ISNA(VLOOKUP($D159,'May 21'!$F:$F,1,0)),"No","Yes")</f>
        <v>No</v>
      </c>
      <c r="P159" s="128" t="str">
        <f>IF(ISNA(VLOOKUP($D159,'May 14'!$F:$F,1,0)),"No","Yes")</f>
        <v>No</v>
      </c>
      <c r="Q159" s="128" t="str">
        <f>IF(ISNA(VLOOKUP($D159,'May 9'!$F:$F,1,0)),"No","Yes")</f>
        <v>No</v>
      </c>
      <c r="R159" s="128" t="str">
        <f>IF(ISNA(VLOOKUP($D159,'May 2'!$F:$F,1,0)),"No","Yes")</f>
        <v>No</v>
      </c>
      <c r="S159" s="128" t="str">
        <f>IF(ISNA(VLOOKUP($D159,'Apr 23'!$F:$F,1,0)),"No","Yes")</f>
        <v>No</v>
      </c>
      <c r="T159" s="128" t="str">
        <f>IF(ISNA(VLOOKUP($D159,'Apr 16'!$F:$F,1,0)),"No","Yes")</f>
        <v>No</v>
      </c>
      <c r="U159" s="128" t="str">
        <f>IF(ISNA(VLOOKUP($D159,'Apr 9'!$F:$F,1,0)),"No","Yes")</f>
        <v>No</v>
      </c>
      <c r="V159" s="128" t="str">
        <f>IF(ISNA(VLOOKUP($D159,'Apr 2'!$F:$F,1,0)),"No","Yes")</f>
        <v>No</v>
      </c>
      <c r="W159" s="128" t="str">
        <f>IF(ISNA(VLOOKUP($D159,'Mar 26'!$F:$F,1,0)),"No","Yes")</f>
        <v>No</v>
      </c>
      <c r="X159" s="128" t="str">
        <f>IF(ISNA(VLOOKUP($D159,'Mar 19'!$F:$F,1,0)),"No","Yes")</f>
        <v>No</v>
      </c>
      <c r="Y159" s="128" t="str">
        <f>IF(ISNA(VLOOKUP($D159,'Mar 12'!$F:$F,1,0)),"No","Yes")</f>
        <v>No</v>
      </c>
      <c r="Z159" s="128" t="str">
        <f>IF(ISNA(VLOOKUP($D159,'Mar 5'!$F:$F,1,0)),"No","Yes")</f>
        <v>No</v>
      </c>
      <c r="AA159" s="128" t="str">
        <f>IF(ISNA(VLOOKUP($D159,'Feb 26'!$F:$F,1,0)),"No","Yes")</f>
        <v>No</v>
      </c>
      <c r="AB159" s="128" t="str">
        <f>IF(ISNA(VLOOKUP($D159,'Feb 26'!$F:$F,1,0)),"No","Yes")</f>
        <v>No</v>
      </c>
      <c r="AC159" s="128" t="str">
        <f>IF(ISNA(VLOOKUP($D159,'Feb 12'!$F:$F,1,0)),"No","Yes")</f>
        <v>No</v>
      </c>
      <c r="AD159" s="128" t="str">
        <f>IF(ISNA(VLOOKUP($D159,'Feb 5'!$F:$F,1,0)),"No","Yes")</f>
        <v>No</v>
      </c>
      <c r="AE159" s="128" t="str">
        <f>IF(ISNA(VLOOKUP($D159,'Jan 29'!$F:$F,1,0)),"No","Yes")</f>
        <v>No</v>
      </c>
      <c r="AF159" s="128" t="str">
        <f>IF(ISNA(VLOOKUP(D159,'Jan 22'!F:F,1,0)),"No","Yes")</f>
        <v>No</v>
      </c>
    </row>
    <row r="160" spans="1:32" x14ac:dyDescent="0.25">
      <c r="A160" s="268"/>
      <c r="B160" s="103" t="s">
        <v>1388</v>
      </c>
      <c r="C160" s="107"/>
      <c r="D160" s="118" t="s">
        <v>1445</v>
      </c>
      <c r="E160" s="118" t="s">
        <v>1451</v>
      </c>
      <c r="F160" s="107"/>
      <c r="G160" s="107"/>
      <c r="H160" s="128" t="str">
        <f>IF(ISNA(VLOOKUP($D160,'Jul 9'!$F:$F,1,0)),"No","Yes")</f>
        <v>No</v>
      </c>
      <c r="I160" s="128" t="str">
        <f>IF(ISNA(VLOOKUP($D160,'Jul 2'!$F:$F,1,0)),"No","Yes")</f>
        <v>No</v>
      </c>
      <c r="J160" s="128" t="str">
        <f>IF(ISNA(VLOOKUP($D160,'Jun 25'!$F:$F,1,0)),"No","Yes")</f>
        <v>No</v>
      </c>
      <c r="K160" s="128" t="str">
        <f>IF(ISNA(VLOOKUP($D160,'Jun 18'!$F:$F,1,0)),"No","Yes")</f>
        <v>No</v>
      </c>
      <c r="L160" s="128" t="str">
        <f>IF(ISNA(VLOOKUP($D160,'Jun 11'!$F:$F,1,0)),"No","Yes")</f>
        <v>No</v>
      </c>
      <c r="M160" s="128" t="str">
        <f>IF(ISNA(VLOOKUP($D160,'Jun 4'!$F:$F,1,0)),"No","Yes")</f>
        <v>No</v>
      </c>
      <c r="N160" s="128" t="str">
        <f>IF(ISNA(VLOOKUP($D160,'May 28'!$F:$F,1,0)),"No","Yes")</f>
        <v>No</v>
      </c>
      <c r="O160" s="128" t="str">
        <f>IF(ISNA(VLOOKUP($D160,'May 21'!$F:$F,1,0)),"No","Yes")</f>
        <v>No</v>
      </c>
      <c r="P160" s="128" t="str">
        <f>IF(ISNA(VLOOKUP($D160,'May 14'!$F:$F,1,0)),"No","Yes")</f>
        <v>No</v>
      </c>
      <c r="Q160" s="128" t="str">
        <f>IF(ISNA(VLOOKUP($D160,'May 9'!$F:$F,1,0)),"No","Yes")</f>
        <v>No</v>
      </c>
      <c r="R160" s="128" t="str">
        <f>IF(ISNA(VLOOKUP($D160,'May 2'!$F:$F,1,0)),"No","Yes")</f>
        <v>No</v>
      </c>
      <c r="S160" s="128" t="str">
        <f>IF(ISNA(VLOOKUP($D160,'Apr 23'!$F:$F,1,0)),"No","Yes")</f>
        <v>No</v>
      </c>
      <c r="T160" s="128" t="str">
        <f>IF(ISNA(VLOOKUP($D160,'Apr 16'!$F:$F,1,0)),"No","Yes")</f>
        <v>No</v>
      </c>
      <c r="U160" s="128" t="str">
        <f>IF(ISNA(VLOOKUP($D160,'Apr 9'!$F:$F,1,0)),"No","Yes")</f>
        <v>No</v>
      </c>
      <c r="V160" s="128" t="str">
        <f>IF(ISNA(VLOOKUP($D160,'Apr 2'!$F:$F,1,0)),"No","Yes")</f>
        <v>No</v>
      </c>
      <c r="W160" s="128" t="str">
        <f>IF(ISNA(VLOOKUP($D160,'Mar 26'!$F:$F,1,0)),"No","Yes")</f>
        <v>No</v>
      </c>
      <c r="X160" s="128" t="str">
        <f>IF(ISNA(VLOOKUP($D160,'Mar 19'!$F:$F,1,0)),"No","Yes")</f>
        <v>No</v>
      </c>
      <c r="Y160" s="128" t="str">
        <f>IF(ISNA(VLOOKUP($D160,'Mar 12'!$F:$F,1,0)),"No","Yes")</f>
        <v>No</v>
      </c>
      <c r="Z160" s="128" t="str">
        <f>IF(ISNA(VLOOKUP($D160,'Mar 5'!$F:$F,1,0)),"No","Yes")</f>
        <v>No</v>
      </c>
      <c r="AA160" s="128" t="str">
        <f>IF(ISNA(VLOOKUP($D160,'Feb 26'!$F:$F,1,0)),"No","Yes")</f>
        <v>No</v>
      </c>
      <c r="AB160" s="128" t="str">
        <f>IF(ISNA(VLOOKUP($D160,'Feb 26'!$F:$F,1,0)),"No","Yes")</f>
        <v>No</v>
      </c>
      <c r="AC160" s="128" t="str">
        <f>IF(ISNA(VLOOKUP($D160,'Feb 12'!$F:$F,1,0)),"No","Yes")</f>
        <v>No</v>
      </c>
      <c r="AD160" s="128" t="str">
        <f>IF(ISNA(VLOOKUP($D160,'Feb 5'!$F:$F,1,0)),"No","Yes")</f>
        <v>No</v>
      </c>
      <c r="AE160" s="128" t="str">
        <f>IF(ISNA(VLOOKUP($D160,'Jan 29'!$F:$F,1,0)),"No","Yes")</f>
        <v>No</v>
      </c>
      <c r="AF160" s="128" t="str">
        <f>IF(ISNA(VLOOKUP(D160,'Jan 22'!F:F,1,0)),"No","Yes")</f>
        <v>No</v>
      </c>
    </row>
    <row r="161" spans="1:32" x14ac:dyDescent="0.25">
      <c r="A161" s="268"/>
      <c r="B161" s="233" t="s">
        <v>1389</v>
      </c>
      <c r="C161" s="178" t="s">
        <v>5</v>
      </c>
      <c r="D161" s="118" t="s">
        <v>1446</v>
      </c>
      <c r="E161" s="118" t="s">
        <v>1452</v>
      </c>
      <c r="F161" s="107"/>
      <c r="G161" s="178" t="s">
        <v>788</v>
      </c>
      <c r="H161" s="128" t="str">
        <f>IF(ISNA(VLOOKUP($D161,'Jul 9'!$F:$F,1,0)),"No","Yes")</f>
        <v>Yes</v>
      </c>
      <c r="I161" s="128" t="str">
        <f>IF(ISNA(VLOOKUP($D161,'Jul 2'!$F:$F,1,0)),"No","Yes")</f>
        <v>Yes</v>
      </c>
      <c r="J161" s="128" t="str">
        <f>IF(ISNA(VLOOKUP($D161,'Jun 25'!$F:$F,1,0)),"No","Yes")</f>
        <v>Yes</v>
      </c>
      <c r="K161" s="128" t="str">
        <f>IF(ISNA(VLOOKUP($D161,'Jun 18'!$F:$F,1,0)),"No","Yes")</f>
        <v>Yes</v>
      </c>
      <c r="L161" s="128" t="str">
        <f>IF(ISNA(VLOOKUP($D161,'Jun 11'!$F:$F,1,0)),"No","Yes")</f>
        <v>Yes</v>
      </c>
      <c r="M161" s="128" t="str">
        <f>IF(ISNA(VLOOKUP($D161,'Jun 4'!$F:$F,1,0)),"No","Yes")</f>
        <v>No</v>
      </c>
      <c r="N161" s="128" t="str">
        <f>IF(ISNA(VLOOKUP($D161,'May 28'!$F:$F,1,0)),"No","Yes")</f>
        <v>No</v>
      </c>
      <c r="O161" s="128" t="str">
        <f>IF(ISNA(VLOOKUP($D161,'May 21'!$F:$F,1,0)),"No","Yes")</f>
        <v>No</v>
      </c>
      <c r="P161" s="128" t="str">
        <f>IF(ISNA(VLOOKUP($D161,'May 14'!$F:$F,1,0)),"No","Yes")</f>
        <v>No</v>
      </c>
      <c r="Q161" s="128" t="str">
        <f>IF(ISNA(VLOOKUP($D161,'May 9'!$F:$F,1,0)),"No","Yes")</f>
        <v>No</v>
      </c>
      <c r="R161" s="128" t="str">
        <f>IF(ISNA(VLOOKUP($D161,'May 2'!$F:$F,1,0)),"No","Yes")</f>
        <v>No</v>
      </c>
      <c r="S161" s="128" t="str">
        <f>IF(ISNA(VLOOKUP($D161,'Apr 23'!$F:$F,1,0)),"No","Yes")</f>
        <v>No</v>
      </c>
      <c r="T161" s="128" t="str">
        <f>IF(ISNA(VLOOKUP($D161,'Apr 16'!$F:$F,1,0)),"No","Yes")</f>
        <v>No</v>
      </c>
      <c r="U161" s="128" t="str">
        <f>IF(ISNA(VLOOKUP($D161,'Apr 9'!$F:$F,1,0)),"No","Yes")</f>
        <v>No</v>
      </c>
      <c r="V161" s="128" t="str">
        <f>IF(ISNA(VLOOKUP($D161,'Apr 2'!$F:$F,1,0)),"No","Yes")</f>
        <v>No</v>
      </c>
      <c r="W161" s="128" t="str">
        <f>IF(ISNA(VLOOKUP($D161,'Mar 26'!$F:$F,1,0)),"No","Yes")</f>
        <v>No</v>
      </c>
      <c r="X161" s="128" t="str">
        <f>IF(ISNA(VLOOKUP($D161,'Mar 19'!$F:$F,1,0)),"No","Yes")</f>
        <v>No</v>
      </c>
      <c r="Y161" s="128" t="str">
        <f>IF(ISNA(VLOOKUP($D161,'Mar 12'!$F:$F,1,0)),"No","Yes")</f>
        <v>No</v>
      </c>
      <c r="Z161" s="128" t="str">
        <f>IF(ISNA(VLOOKUP($D161,'Mar 5'!$F:$F,1,0)),"No","Yes")</f>
        <v>No</v>
      </c>
      <c r="AA161" s="128" t="str">
        <f>IF(ISNA(VLOOKUP($D161,'Feb 26'!$F:$F,1,0)),"No","Yes")</f>
        <v>No</v>
      </c>
      <c r="AB161" s="128" t="str">
        <f>IF(ISNA(VLOOKUP($D161,'Feb 26'!$F:$F,1,0)),"No","Yes")</f>
        <v>No</v>
      </c>
      <c r="AC161" s="128" t="str">
        <f>IF(ISNA(VLOOKUP($D161,'Feb 12'!$F:$F,1,0)),"No","Yes")</f>
        <v>No</v>
      </c>
      <c r="AD161" s="128" t="str">
        <f>IF(ISNA(VLOOKUP($D161,'Feb 5'!$F:$F,1,0)),"No","Yes")</f>
        <v>No</v>
      </c>
      <c r="AE161" s="128" t="str">
        <f>IF(ISNA(VLOOKUP($D161,'Jan 29'!$F:$F,1,0)),"No","Yes")</f>
        <v>No</v>
      </c>
      <c r="AF161" s="128" t="str">
        <f>IF(ISNA(VLOOKUP(D161,'Jan 22'!F:F,1,0)),"No","Yes")</f>
        <v>No</v>
      </c>
    </row>
    <row r="162" spans="1:32" x14ac:dyDescent="0.25">
      <c r="A162" s="268"/>
      <c r="B162" s="177" t="s">
        <v>1390</v>
      </c>
      <c r="C162" s="107" t="s">
        <v>5</v>
      </c>
      <c r="D162" s="118" t="s">
        <v>107</v>
      </c>
      <c r="E162" s="118" t="s">
        <v>108</v>
      </c>
      <c r="F162" s="178" t="s">
        <v>6</v>
      </c>
      <c r="G162" s="178" t="s">
        <v>960</v>
      </c>
      <c r="H162" s="128" t="str">
        <f>IF(ISNA(VLOOKUP($D162,'Jul 9'!$F:$F,1,0)),"No","Yes")</f>
        <v>No</v>
      </c>
      <c r="I162" s="128" t="str">
        <f>IF(ISNA(VLOOKUP($D162,'Jul 2'!$F:$F,1,0)),"No","Yes")</f>
        <v>Yes</v>
      </c>
      <c r="J162" s="128" t="str">
        <f>IF(ISNA(VLOOKUP($D162,'Jun 25'!$F:$F,1,0)),"No","Yes")</f>
        <v>Yes</v>
      </c>
      <c r="K162" s="128" t="str">
        <f>IF(ISNA(VLOOKUP($D162,'Jun 18'!$F:$F,1,0)),"No","Yes")</f>
        <v>No</v>
      </c>
      <c r="L162" s="128" t="str">
        <f>IF(ISNA(VLOOKUP($D162,'Jun 11'!$F:$F,1,0)),"No","Yes")</f>
        <v>Yes</v>
      </c>
      <c r="M162" s="128" t="str">
        <f>IF(ISNA(VLOOKUP($D162,'Jun 4'!$F:$F,1,0)),"No","Yes")</f>
        <v>Yes</v>
      </c>
      <c r="N162" s="128" t="str">
        <f>IF(ISNA(VLOOKUP($D162,'May 28'!$F:$F,1,0)),"No","Yes")</f>
        <v>No</v>
      </c>
      <c r="O162" s="128" t="str">
        <f>IF(ISNA(VLOOKUP($D162,'May 21'!$F:$F,1,0)),"No","Yes")</f>
        <v>No</v>
      </c>
      <c r="P162" s="128" t="str">
        <f>IF(ISNA(VLOOKUP($D162,'May 14'!$F:$F,1,0)),"No","Yes")</f>
        <v>No</v>
      </c>
      <c r="Q162" s="128" t="str">
        <f>IF(ISNA(VLOOKUP($D162,'May 9'!$F:$F,1,0)),"No","Yes")</f>
        <v>No</v>
      </c>
      <c r="R162" s="128" t="str">
        <f>IF(ISNA(VLOOKUP($D162,'May 2'!$F:$F,1,0)),"No","Yes")</f>
        <v>No</v>
      </c>
      <c r="S162" s="128" t="str">
        <f>IF(ISNA(VLOOKUP($D162,'Apr 23'!$F:$F,1,0)),"No","Yes")</f>
        <v>No</v>
      </c>
      <c r="T162" s="128" t="str">
        <f>IF(ISNA(VLOOKUP($D162,'Apr 16'!$F:$F,1,0)),"No","Yes")</f>
        <v>No</v>
      </c>
      <c r="U162" s="128" t="str">
        <f>IF(ISNA(VLOOKUP($D162,'Apr 9'!$F:$F,1,0)),"No","Yes")</f>
        <v>No</v>
      </c>
      <c r="V162" s="128" t="str">
        <f>IF(ISNA(VLOOKUP($D162,'Apr 2'!$F:$F,1,0)),"No","Yes")</f>
        <v>No</v>
      </c>
      <c r="W162" s="128" t="str">
        <f>IF(ISNA(VLOOKUP($D162,'Mar 26'!$F:$F,1,0)),"No","Yes")</f>
        <v>No</v>
      </c>
      <c r="X162" s="128" t="str">
        <f>IF(ISNA(VLOOKUP($D162,'Mar 19'!$F:$F,1,0)),"No","Yes")</f>
        <v>No</v>
      </c>
      <c r="Y162" s="128" t="str">
        <f>IF(ISNA(VLOOKUP($D162,'Mar 12'!$F:$F,1,0)),"No","Yes")</f>
        <v>No</v>
      </c>
      <c r="Z162" s="128" t="str">
        <f>IF(ISNA(VLOOKUP($D162,'Mar 5'!$F:$F,1,0)),"No","Yes")</f>
        <v>No</v>
      </c>
      <c r="AA162" s="128" t="str">
        <f>IF(ISNA(VLOOKUP($D162,'Feb 26'!$F:$F,1,0)),"No","Yes")</f>
        <v>No</v>
      </c>
      <c r="AB162" s="128" t="str">
        <f>IF(ISNA(VLOOKUP($D162,'Feb 26'!$F:$F,1,0)),"No","Yes")</f>
        <v>No</v>
      </c>
      <c r="AC162" s="128" t="str">
        <f>IF(ISNA(VLOOKUP($D162,'Feb 12'!$F:$F,1,0)),"No","Yes")</f>
        <v>No</v>
      </c>
      <c r="AD162" s="128" t="str">
        <f>IF(ISNA(VLOOKUP($D162,'Feb 5'!$F:$F,1,0)),"No","Yes")</f>
        <v>No</v>
      </c>
      <c r="AE162" s="128" t="str">
        <f>IF(ISNA(VLOOKUP($D162,'Jan 29'!$F:$F,1,0)),"No","Yes")</f>
        <v>No</v>
      </c>
      <c r="AF162" s="128" t="str">
        <f>IF(ISNA(VLOOKUP(D162,'Jan 22'!F:F,1,0)),"No","Yes")</f>
        <v>No</v>
      </c>
    </row>
    <row r="163" spans="1:32" x14ac:dyDescent="0.25">
      <c r="A163" s="268"/>
      <c r="B163" s="103" t="s">
        <v>1391</v>
      </c>
      <c r="C163" s="107"/>
      <c r="D163" s="118" t="s">
        <v>82</v>
      </c>
      <c r="E163" s="118" t="s">
        <v>83</v>
      </c>
      <c r="F163" s="178"/>
      <c r="G163" s="107"/>
      <c r="H163" s="128" t="str">
        <f>IF(ISNA(VLOOKUP($D163,'Jul 9'!$F:$F,1,0)),"No","Yes")</f>
        <v>No</v>
      </c>
      <c r="I163" s="128" t="str">
        <f>IF(ISNA(VLOOKUP($D163,'Jul 2'!$F:$F,1,0)),"No","Yes")</f>
        <v>No</v>
      </c>
      <c r="J163" s="128" t="str">
        <f>IF(ISNA(VLOOKUP($D163,'Jun 25'!$F:$F,1,0)),"No","Yes")</f>
        <v>No</v>
      </c>
      <c r="K163" s="128" t="str">
        <f>IF(ISNA(VLOOKUP($D163,'Jun 18'!$F:$F,1,0)),"No","Yes")</f>
        <v>No</v>
      </c>
      <c r="L163" s="128" t="str">
        <f>IF(ISNA(VLOOKUP($D163,'Jun 11'!$F:$F,1,0)),"No","Yes")</f>
        <v>No</v>
      </c>
      <c r="M163" s="128" t="str">
        <f>IF(ISNA(VLOOKUP($D163,'Jun 4'!$F:$F,1,0)),"No","Yes")</f>
        <v>No</v>
      </c>
      <c r="N163" s="128" t="str">
        <f>IF(ISNA(VLOOKUP($D163,'May 28'!$F:$F,1,0)),"No","Yes")</f>
        <v>No</v>
      </c>
      <c r="O163" s="128" t="str">
        <f>IF(ISNA(VLOOKUP($D163,'May 21'!$F:$F,1,0)),"No","Yes")</f>
        <v>No</v>
      </c>
      <c r="P163" s="128" t="str">
        <f>IF(ISNA(VLOOKUP($D163,'May 14'!$F:$F,1,0)),"No","Yes")</f>
        <v>No</v>
      </c>
      <c r="Q163" s="128" t="str">
        <f>IF(ISNA(VLOOKUP($D163,'May 9'!$F:$F,1,0)),"No","Yes")</f>
        <v>No</v>
      </c>
      <c r="R163" s="128" t="str">
        <f>IF(ISNA(VLOOKUP($D163,'May 2'!$F:$F,1,0)),"No","Yes")</f>
        <v>No</v>
      </c>
      <c r="S163" s="128" t="str">
        <f>IF(ISNA(VLOOKUP($D163,'Apr 23'!$F:$F,1,0)),"No","Yes")</f>
        <v>No</v>
      </c>
      <c r="T163" s="128" t="str">
        <f>IF(ISNA(VLOOKUP($D163,'Apr 16'!$F:$F,1,0)),"No","Yes")</f>
        <v>No</v>
      </c>
      <c r="U163" s="128" t="str">
        <f>IF(ISNA(VLOOKUP($D163,'Apr 9'!$F:$F,1,0)),"No","Yes")</f>
        <v>No</v>
      </c>
      <c r="V163" s="128" t="str">
        <f>IF(ISNA(VLOOKUP($D163,'Apr 2'!$F:$F,1,0)),"No","Yes")</f>
        <v>No</v>
      </c>
      <c r="W163" s="128" t="str">
        <f>IF(ISNA(VLOOKUP($D163,'Mar 26'!$F:$F,1,0)),"No","Yes")</f>
        <v>No</v>
      </c>
      <c r="X163" s="128" t="str">
        <f>IF(ISNA(VLOOKUP($D163,'Mar 19'!$F:$F,1,0)),"No","Yes")</f>
        <v>No</v>
      </c>
      <c r="Y163" s="128" t="str">
        <f>IF(ISNA(VLOOKUP($D163,'Mar 12'!$F:$F,1,0)),"No","Yes")</f>
        <v>No</v>
      </c>
      <c r="Z163" s="128" t="str">
        <f>IF(ISNA(VLOOKUP($D163,'Mar 5'!$F:$F,1,0)),"No","Yes")</f>
        <v>No</v>
      </c>
      <c r="AA163" s="128" t="str">
        <f>IF(ISNA(VLOOKUP($D163,'Feb 26'!$F:$F,1,0)),"No","Yes")</f>
        <v>No</v>
      </c>
      <c r="AB163" s="128" t="str">
        <f>IF(ISNA(VLOOKUP($D163,'Feb 26'!$F:$F,1,0)),"No","Yes")</f>
        <v>No</v>
      </c>
      <c r="AC163" s="128" t="str">
        <f>IF(ISNA(VLOOKUP($D163,'Feb 12'!$F:$F,1,0)),"No","Yes")</f>
        <v>No</v>
      </c>
      <c r="AD163" s="128" t="str">
        <f>IF(ISNA(VLOOKUP($D163,'Feb 5'!$F:$F,1,0)),"No","Yes")</f>
        <v>No</v>
      </c>
      <c r="AE163" s="128" t="str">
        <f>IF(ISNA(VLOOKUP($D163,'Jan 29'!$F:$F,1,0)),"No","Yes")</f>
        <v>No</v>
      </c>
      <c r="AF163" s="128" t="str">
        <f>IF(ISNA(VLOOKUP(D163,'Jan 22'!F:F,1,0)),"No","Yes")</f>
        <v>No</v>
      </c>
    </row>
    <row r="164" spans="1:32" x14ac:dyDescent="0.25">
      <c r="A164" s="268"/>
      <c r="B164" s="103" t="s">
        <v>1392</v>
      </c>
      <c r="C164" s="107"/>
      <c r="D164" s="118" t="s">
        <v>91</v>
      </c>
      <c r="E164" s="118" t="s">
        <v>92</v>
      </c>
      <c r="F164" s="107"/>
      <c r="G164" s="107"/>
      <c r="H164" s="128" t="str">
        <f>IF(ISNA(VLOOKUP($D164,'Jul 9'!$F:$F,1,0)),"No","Yes")</f>
        <v>No</v>
      </c>
      <c r="I164" s="128" t="str">
        <f>IF(ISNA(VLOOKUP($D164,'Jul 2'!$F:$F,1,0)),"No","Yes")</f>
        <v>No</v>
      </c>
      <c r="J164" s="128" t="str">
        <f>IF(ISNA(VLOOKUP($D164,'Jun 25'!$F:$F,1,0)),"No","Yes")</f>
        <v>No</v>
      </c>
      <c r="K164" s="128" t="str">
        <f>IF(ISNA(VLOOKUP($D164,'Jun 18'!$F:$F,1,0)),"No","Yes")</f>
        <v>No</v>
      </c>
      <c r="L164" s="128" t="str">
        <f>IF(ISNA(VLOOKUP($D164,'Jun 11'!$F:$F,1,0)),"No","Yes")</f>
        <v>No</v>
      </c>
      <c r="M164" s="128" t="str">
        <f>IF(ISNA(VLOOKUP($D164,'Jun 4'!$F:$F,1,0)),"No","Yes")</f>
        <v>No</v>
      </c>
      <c r="N164" s="128" t="str">
        <f>IF(ISNA(VLOOKUP($D164,'May 28'!$F:$F,1,0)),"No","Yes")</f>
        <v>No</v>
      </c>
      <c r="O164" s="128" t="str">
        <f>IF(ISNA(VLOOKUP($D164,'May 21'!$F:$F,1,0)),"No","Yes")</f>
        <v>No</v>
      </c>
      <c r="P164" s="128" t="str">
        <f>IF(ISNA(VLOOKUP($D164,'May 14'!$F:$F,1,0)),"No","Yes")</f>
        <v>No</v>
      </c>
      <c r="Q164" s="128" t="str">
        <f>IF(ISNA(VLOOKUP($D164,'May 9'!$F:$F,1,0)),"No","Yes")</f>
        <v>No</v>
      </c>
      <c r="R164" s="128" t="str">
        <f>IF(ISNA(VLOOKUP($D164,'May 2'!$F:$F,1,0)),"No","Yes")</f>
        <v>No</v>
      </c>
      <c r="S164" s="128" t="str">
        <f>IF(ISNA(VLOOKUP($D164,'Apr 23'!$F:$F,1,0)),"No","Yes")</f>
        <v>No</v>
      </c>
      <c r="T164" s="128" t="str">
        <f>IF(ISNA(VLOOKUP($D164,'Apr 16'!$F:$F,1,0)),"No","Yes")</f>
        <v>No</v>
      </c>
      <c r="U164" s="128" t="str">
        <f>IF(ISNA(VLOOKUP($D164,'Apr 9'!$F:$F,1,0)),"No","Yes")</f>
        <v>No</v>
      </c>
      <c r="V164" s="128" t="str">
        <f>IF(ISNA(VLOOKUP($D164,'Apr 2'!$F:$F,1,0)),"No","Yes")</f>
        <v>No</v>
      </c>
      <c r="W164" s="128" t="str">
        <f>IF(ISNA(VLOOKUP($D164,'Mar 26'!$F:$F,1,0)),"No","Yes")</f>
        <v>No</v>
      </c>
      <c r="X164" s="128" t="str">
        <f>IF(ISNA(VLOOKUP($D164,'Mar 19'!$F:$F,1,0)),"No","Yes")</f>
        <v>No</v>
      </c>
      <c r="Y164" s="128" t="str">
        <f>IF(ISNA(VLOOKUP($D164,'Mar 12'!$F:$F,1,0)),"No","Yes")</f>
        <v>No</v>
      </c>
      <c r="Z164" s="128" t="str">
        <f>IF(ISNA(VLOOKUP($D164,'Mar 5'!$F:$F,1,0)),"No","Yes")</f>
        <v>No</v>
      </c>
      <c r="AA164" s="128" t="str">
        <f>IF(ISNA(VLOOKUP($D164,'Feb 26'!$F:$F,1,0)),"No","Yes")</f>
        <v>No</v>
      </c>
      <c r="AB164" s="128" t="str">
        <f>IF(ISNA(VLOOKUP($D164,'Feb 26'!$F:$F,1,0)),"No","Yes")</f>
        <v>No</v>
      </c>
      <c r="AC164" s="128" t="str">
        <f>IF(ISNA(VLOOKUP($D164,'Feb 12'!$F:$F,1,0)),"No","Yes")</f>
        <v>No</v>
      </c>
      <c r="AD164" s="128" t="str">
        <f>IF(ISNA(VLOOKUP($D164,'Feb 5'!$F:$F,1,0)),"No","Yes")</f>
        <v>No</v>
      </c>
      <c r="AE164" s="128" t="str">
        <f>IF(ISNA(VLOOKUP($D164,'Jan 29'!$F:$F,1,0)),"No","Yes")</f>
        <v>No</v>
      </c>
      <c r="AF164" s="128" t="str">
        <f>IF(ISNA(VLOOKUP(D164,'Jan 22'!F:F,1,0)),"No","Yes")</f>
        <v>No</v>
      </c>
    </row>
    <row r="165" spans="1:32" x14ac:dyDescent="0.25">
      <c r="A165" s="268"/>
      <c r="B165" s="233" t="s">
        <v>1393</v>
      </c>
      <c r="C165" s="107" t="s">
        <v>5</v>
      </c>
      <c r="D165" s="118" t="s">
        <v>94</v>
      </c>
      <c r="E165" s="118" t="s">
        <v>95</v>
      </c>
      <c r="F165" s="107" t="s">
        <v>6</v>
      </c>
      <c r="G165" s="107" t="s">
        <v>1136</v>
      </c>
      <c r="H165" s="128" t="str">
        <f>IF(ISNA(VLOOKUP($D165,'Jul 9'!$F:$F,1,0)),"No","Yes")</f>
        <v>Yes</v>
      </c>
      <c r="I165" s="128" t="str">
        <f>IF(ISNA(VLOOKUP($D165,'Jul 2'!$F:$F,1,0)),"No","Yes")</f>
        <v>Yes</v>
      </c>
      <c r="J165" s="128" t="str">
        <f>IF(ISNA(VLOOKUP($D165,'Jun 25'!$F:$F,1,0)),"No","Yes")</f>
        <v>Yes</v>
      </c>
      <c r="K165" s="128" t="str">
        <f>IF(ISNA(VLOOKUP($D165,'Jun 18'!$F:$F,1,0)),"No","Yes")</f>
        <v>Yes</v>
      </c>
      <c r="L165" s="128" t="str">
        <f>IF(ISNA(VLOOKUP($D165,'Jun 11'!$F:$F,1,0)),"No","Yes")</f>
        <v>Yes</v>
      </c>
      <c r="M165" s="128" t="str">
        <f>IF(ISNA(VLOOKUP($D165,'Jun 4'!$F:$F,1,0)),"No","Yes")</f>
        <v>Yes</v>
      </c>
      <c r="N165" s="128" t="str">
        <f>IF(ISNA(VLOOKUP($D165,'May 28'!$F:$F,1,0)),"No","Yes")</f>
        <v>Yes</v>
      </c>
      <c r="O165" s="128" t="str">
        <f>IF(ISNA(VLOOKUP($D165,'May 21'!$F:$F,1,0)),"No","Yes")</f>
        <v>No</v>
      </c>
      <c r="P165" s="128" t="str">
        <f>IF(ISNA(VLOOKUP($D165,'May 14'!$F:$F,1,0)),"No","Yes")</f>
        <v>No</v>
      </c>
      <c r="Q165" s="128" t="str">
        <f>IF(ISNA(VLOOKUP($D165,'May 9'!$F:$F,1,0)),"No","Yes")</f>
        <v>Yes</v>
      </c>
      <c r="R165" s="128" t="str">
        <f>IF(ISNA(VLOOKUP($D165,'May 2'!$F:$F,1,0)),"No","Yes")</f>
        <v>Yes</v>
      </c>
      <c r="S165" s="128" t="str">
        <f>IF(ISNA(VLOOKUP($D165,'Apr 23'!$F:$F,1,0)),"No","Yes")</f>
        <v>Yes</v>
      </c>
      <c r="T165" s="128" t="str">
        <f>IF(ISNA(VLOOKUP($D165,'Apr 16'!$F:$F,1,0)),"No","Yes")</f>
        <v>Yes</v>
      </c>
      <c r="U165" s="128" t="str">
        <f>IF(ISNA(VLOOKUP($D165,'Apr 9'!$F:$F,1,0)),"No","Yes")</f>
        <v>Yes</v>
      </c>
      <c r="V165" s="128" t="str">
        <f>IF(ISNA(VLOOKUP($D165,'Apr 2'!$F:$F,1,0)),"No","Yes")</f>
        <v>Yes</v>
      </c>
      <c r="W165" s="128" t="str">
        <f>IF(ISNA(VLOOKUP($D165,'Mar 26'!$F:$F,1,0)),"No","Yes")</f>
        <v>Yes</v>
      </c>
      <c r="X165" s="128" t="str">
        <f>IF(ISNA(VLOOKUP($D165,'Mar 19'!$F:$F,1,0)),"No","Yes")</f>
        <v>Yes</v>
      </c>
      <c r="Y165" s="128" t="str">
        <f>IF(ISNA(VLOOKUP($D165,'Mar 12'!$F:$F,1,0)),"No","Yes")</f>
        <v>Yes</v>
      </c>
      <c r="Z165" s="128" t="str">
        <f>IF(ISNA(VLOOKUP($D165,'Mar 5'!$F:$F,1,0)),"No","Yes")</f>
        <v>Yes</v>
      </c>
      <c r="AA165" s="128" t="str">
        <f>IF(ISNA(VLOOKUP($D165,'Feb 26'!$F:$F,1,0)),"No","Yes")</f>
        <v>Yes</v>
      </c>
      <c r="AB165" s="128" t="str">
        <f>IF(ISNA(VLOOKUP($D165,'Feb 26'!$F:$F,1,0)),"No","Yes")</f>
        <v>Yes</v>
      </c>
      <c r="AC165" s="128" t="str">
        <f>IF(ISNA(VLOOKUP($D165,'Feb 12'!$F:$F,1,0)),"No","Yes")</f>
        <v>Yes</v>
      </c>
      <c r="AD165" s="128" t="str">
        <f>IF(ISNA(VLOOKUP($D165,'Feb 5'!$F:$F,1,0)),"No","Yes")</f>
        <v>Yes</v>
      </c>
      <c r="AE165" s="128" t="str">
        <f>IF(ISNA(VLOOKUP($D165,'Jan 29'!$F:$F,1,0)),"No","Yes")</f>
        <v>Yes</v>
      </c>
      <c r="AF165" s="128" t="str">
        <f>IF(ISNA(VLOOKUP(D165,'Jan 22'!F:F,1,0)),"No","Yes")</f>
        <v>Yes</v>
      </c>
    </row>
    <row r="166" spans="1:32" x14ac:dyDescent="0.25">
      <c r="A166" s="268"/>
      <c r="B166" s="103" t="s">
        <v>1394</v>
      </c>
      <c r="C166" s="107"/>
      <c r="D166" s="118" t="s">
        <v>12</v>
      </c>
      <c r="E166" s="118" t="s">
        <v>13</v>
      </c>
      <c r="F166" s="107"/>
      <c r="G166" s="107"/>
      <c r="H166" s="128" t="str">
        <f>IF(ISNA(VLOOKUP($D166,'Jul 9'!$F:$F,1,0)),"No","Yes")</f>
        <v>No</v>
      </c>
      <c r="I166" s="128" t="str">
        <f>IF(ISNA(VLOOKUP($D166,'Jul 2'!$F:$F,1,0)),"No","Yes")</f>
        <v>No</v>
      </c>
      <c r="J166" s="128" t="str">
        <f>IF(ISNA(VLOOKUP($D166,'Jun 25'!$F:$F,1,0)),"No","Yes")</f>
        <v>No</v>
      </c>
      <c r="K166" s="128" t="str">
        <f>IF(ISNA(VLOOKUP($D166,'Jun 18'!$F:$F,1,0)),"No","Yes")</f>
        <v>No</v>
      </c>
      <c r="L166" s="128" t="str">
        <f>IF(ISNA(VLOOKUP($D166,'Jun 11'!$F:$F,1,0)),"No","Yes")</f>
        <v>No</v>
      </c>
      <c r="M166" s="128" t="str">
        <f>IF(ISNA(VLOOKUP($D166,'Jun 4'!$F:$F,1,0)),"No","Yes")</f>
        <v>No</v>
      </c>
      <c r="N166" s="128" t="str">
        <f>IF(ISNA(VLOOKUP($D166,'May 28'!$F:$F,1,0)),"No","Yes")</f>
        <v>No</v>
      </c>
      <c r="O166" s="128" t="str">
        <f>IF(ISNA(VLOOKUP($D166,'May 21'!$F:$F,1,0)),"No","Yes")</f>
        <v>No</v>
      </c>
      <c r="P166" s="128" t="str">
        <f>IF(ISNA(VLOOKUP($D166,'May 14'!$F:$F,1,0)),"No","Yes")</f>
        <v>No</v>
      </c>
      <c r="Q166" s="128" t="str">
        <f>IF(ISNA(VLOOKUP($D166,'May 9'!$F:$F,1,0)),"No","Yes")</f>
        <v>No</v>
      </c>
      <c r="R166" s="128" t="str">
        <f>IF(ISNA(VLOOKUP($D166,'May 2'!$F:$F,1,0)),"No","Yes")</f>
        <v>No</v>
      </c>
      <c r="S166" s="128" t="str">
        <f>IF(ISNA(VLOOKUP($D166,'Apr 23'!$F:$F,1,0)),"No","Yes")</f>
        <v>No</v>
      </c>
      <c r="T166" s="128" t="str">
        <f>IF(ISNA(VLOOKUP($D166,'Apr 16'!$F:$F,1,0)),"No","Yes")</f>
        <v>No</v>
      </c>
      <c r="U166" s="128" t="str">
        <f>IF(ISNA(VLOOKUP($D166,'Apr 9'!$F:$F,1,0)),"No","Yes")</f>
        <v>No</v>
      </c>
      <c r="V166" s="128" t="str">
        <f>IF(ISNA(VLOOKUP($D166,'Apr 2'!$F:$F,1,0)),"No","Yes")</f>
        <v>No</v>
      </c>
      <c r="W166" s="128" t="str">
        <f>IF(ISNA(VLOOKUP($D166,'Mar 26'!$F:$F,1,0)),"No","Yes")</f>
        <v>No</v>
      </c>
      <c r="X166" s="128" t="str">
        <f>IF(ISNA(VLOOKUP($D166,'Mar 19'!$F:$F,1,0)),"No","Yes")</f>
        <v>No</v>
      </c>
      <c r="Y166" s="128" t="str">
        <f>IF(ISNA(VLOOKUP($D166,'Mar 12'!$F:$F,1,0)),"No","Yes")</f>
        <v>No</v>
      </c>
      <c r="Z166" s="128" t="str">
        <f>IF(ISNA(VLOOKUP($D166,'Mar 5'!$F:$F,1,0)),"No","Yes")</f>
        <v>No</v>
      </c>
      <c r="AA166" s="128" t="str">
        <f>IF(ISNA(VLOOKUP($D166,'Feb 26'!$F:$F,1,0)),"No","Yes")</f>
        <v>No</v>
      </c>
      <c r="AB166" s="128" t="str">
        <f>IF(ISNA(VLOOKUP($D166,'Feb 26'!$F:$F,1,0)),"No","Yes")</f>
        <v>No</v>
      </c>
      <c r="AC166" s="128" t="str">
        <f>IF(ISNA(VLOOKUP($D166,'Feb 12'!$F:$F,1,0)),"No","Yes")</f>
        <v>No</v>
      </c>
      <c r="AD166" s="128" t="str">
        <f>IF(ISNA(VLOOKUP($D166,'Feb 5'!$F:$F,1,0)),"No","Yes")</f>
        <v>No</v>
      </c>
      <c r="AE166" s="128" t="str">
        <f>IF(ISNA(VLOOKUP($D166,'Jan 29'!$F:$F,1,0)),"No","Yes")</f>
        <v>No</v>
      </c>
      <c r="AF166" s="128" t="str">
        <f>IF(ISNA(VLOOKUP(D166,'Jan 22'!F:F,1,0)),"No","Yes")</f>
        <v>No</v>
      </c>
    </row>
    <row r="167" spans="1:32" x14ac:dyDescent="0.25">
      <c r="A167" s="268"/>
      <c r="B167" s="103" t="s">
        <v>1395</v>
      </c>
      <c r="C167" s="107"/>
      <c r="D167" s="118" t="s">
        <v>787</v>
      </c>
      <c r="E167" s="118" t="s">
        <v>789</v>
      </c>
      <c r="F167" s="107"/>
      <c r="G167" s="107"/>
      <c r="H167" s="128" t="str">
        <f>IF(ISNA(VLOOKUP($D167,'Jul 9'!$F:$F,1,0)),"No","Yes")</f>
        <v>No</v>
      </c>
      <c r="I167" s="128" t="str">
        <f>IF(ISNA(VLOOKUP($D167,'Jul 2'!$F:$F,1,0)),"No","Yes")</f>
        <v>No</v>
      </c>
      <c r="J167" s="128" t="str">
        <f>IF(ISNA(VLOOKUP($D167,'Jun 25'!$F:$F,1,0)),"No","Yes")</f>
        <v>No</v>
      </c>
      <c r="K167" s="128" t="str">
        <f>IF(ISNA(VLOOKUP($D167,'Jun 18'!$F:$F,1,0)),"No","Yes")</f>
        <v>No</v>
      </c>
      <c r="L167" s="128" t="str">
        <f>IF(ISNA(VLOOKUP($D167,'Jun 11'!$F:$F,1,0)),"No","Yes")</f>
        <v>No</v>
      </c>
      <c r="M167" s="128" t="str">
        <f>IF(ISNA(VLOOKUP($D167,'Jun 4'!$F:$F,1,0)),"No","Yes")</f>
        <v>No</v>
      </c>
      <c r="N167" s="128" t="str">
        <f>IF(ISNA(VLOOKUP($D167,'May 28'!$F:$F,1,0)),"No","Yes")</f>
        <v>No</v>
      </c>
      <c r="O167" s="128" t="str">
        <f>IF(ISNA(VLOOKUP($D167,'May 21'!$F:$F,1,0)),"No","Yes")</f>
        <v>No</v>
      </c>
      <c r="P167" s="128" t="str">
        <f>IF(ISNA(VLOOKUP($D167,'May 14'!$F:$F,1,0)),"No","Yes")</f>
        <v>No</v>
      </c>
      <c r="Q167" s="128" t="str">
        <f>IF(ISNA(VLOOKUP($D167,'May 9'!$F:$F,1,0)),"No","Yes")</f>
        <v>No</v>
      </c>
      <c r="R167" s="128" t="str">
        <f>IF(ISNA(VLOOKUP($D167,'May 2'!$F:$F,1,0)),"No","Yes")</f>
        <v>No</v>
      </c>
      <c r="S167" s="128" t="str">
        <f>IF(ISNA(VLOOKUP($D167,'Apr 23'!$F:$F,1,0)),"No","Yes")</f>
        <v>No</v>
      </c>
      <c r="T167" s="128" t="str">
        <f>IF(ISNA(VLOOKUP($D167,'Apr 16'!$F:$F,1,0)),"No","Yes")</f>
        <v>No</v>
      </c>
      <c r="U167" s="128" t="str">
        <f>IF(ISNA(VLOOKUP($D167,'Apr 9'!$F:$F,1,0)),"No","Yes")</f>
        <v>No</v>
      </c>
      <c r="V167" s="128" t="str">
        <f>IF(ISNA(VLOOKUP($D167,'Apr 2'!$F:$F,1,0)),"No","Yes")</f>
        <v>No</v>
      </c>
      <c r="W167" s="128" t="str">
        <f>IF(ISNA(VLOOKUP($D167,'Mar 26'!$F:$F,1,0)),"No","Yes")</f>
        <v>No</v>
      </c>
      <c r="X167" s="128" t="str">
        <f>IF(ISNA(VLOOKUP($D167,'Mar 19'!$F:$F,1,0)),"No","Yes")</f>
        <v>No</v>
      </c>
      <c r="Y167" s="128" t="str">
        <f>IF(ISNA(VLOOKUP($D167,'Mar 12'!$F:$F,1,0)),"No","Yes")</f>
        <v>No</v>
      </c>
      <c r="Z167" s="128" t="str">
        <f>IF(ISNA(VLOOKUP($D167,'Mar 5'!$F:$F,1,0)),"No","Yes")</f>
        <v>No</v>
      </c>
      <c r="AA167" s="128" t="str">
        <f>IF(ISNA(VLOOKUP($D167,'Feb 26'!$F:$F,1,0)),"No","Yes")</f>
        <v>No</v>
      </c>
      <c r="AB167" s="128" t="str">
        <f>IF(ISNA(VLOOKUP($D167,'Feb 26'!$F:$F,1,0)),"No","Yes")</f>
        <v>No</v>
      </c>
      <c r="AC167" s="128" t="str">
        <f>IF(ISNA(VLOOKUP($D167,'Feb 12'!$F:$F,1,0)),"No","Yes")</f>
        <v>No</v>
      </c>
      <c r="AD167" s="128" t="str">
        <f>IF(ISNA(VLOOKUP($D167,'Feb 5'!$F:$F,1,0)),"No","Yes")</f>
        <v>No</v>
      </c>
      <c r="AE167" s="128" t="str">
        <f>IF(ISNA(VLOOKUP($D167,'Jan 29'!$F:$F,1,0)),"No","Yes")</f>
        <v>No</v>
      </c>
      <c r="AF167" s="128" t="str">
        <f>IF(ISNA(VLOOKUP(D167,'Jan 22'!F:F,1,0)),"No","Yes")</f>
        <v>No</v>
      </c>
    </row>
    <row r="168" spans="1:32" x14ac:dyDescent="0.25">
      <c r="A168" s="268"/>
      <c r="B168" s="103" t="s">
        <v>1396</v>
      </c>
      <c r="C168" s="107"/>
      <c r="D168" s="107"/>
      <c r="E168" s="107"/>
      <c r="F168" s="107"/>
      <c r="G168" s="107"/>
      <c r="H168" s="128" t="str">
        <f>IF(ISNA(VLOOKUP($D168,'Jul 9'!$F:$F,1,0)),"No","Yes")</f>
        <v>No</v>
      </c>
      <c r="I168" s="128" t="str">
        <f>IF(ISNA(VLOOKUP($D168,'Jul 2'!$F:$F,1,0)),"No","Yes")</f>
        <v>No</v>
      </c>
      <c r="J168" s="128" t="str">
        <f>IF(ISNA(VLOOKUP($D168,'Jun 25'!$F:$F,1,0)),"No","Yes")</f>
        <v>No</v>
      </c>
      <c r="K168" s="128" t="str">
        <f>IF(ISNA(VLOOKUP($D168,'Jun 18'!$F:$F,1,0)),"No","Yes")</f>
        <v>No</v>
      </c>
      <c r="L168" s="128" t="str">
        <f>IF(ISNA(VLOOKUP($D168,'Jun 11'!$F:$F,1,0)),"No","Yes")</f>
        <v>No</v>
      </c>
      <c r="M168" s="128" t="str">
        <f>IF(ISNA(VLOOKUP($D168,'Jun 4'!$F:$F,1,0)),"No","Yes")</f>
        <v>No</v>
      </c>
      <c r="N168" s="128" t="str">
        <f>IF(ISNA(VLOOKUP($D168,'May 28'!$F:$F,1,0)),"No","Yes")</f>
        <v>No</v>
      </c>
      <c r="O168" s="128" t="str">
        <f>IF(ISNA(VLOOKUP($D168,'May 21'!$F:$F,1,0)),"No","Yes")</f>
        <v>No</v>
      </c>
      <c r="P168" s="128" t="str">
        <f>IF(ISNA(VLOOKUP($D168,'May 14'!$F:$F,1,0)),"No","Yes")</f>
        <v>No</v>
      </c>
      <c r="Q168" s="128" t="str">
        <f>IF(ISNA(VLOOKUP($D168,'May 9'!$F:$F,1,0)),"No","Yes")</f>
        <v>No</v>
      </c>
      <c r="R168" s="128" t="str">
        <f>IF(ISNA(VLOOKUP($D168,'May 2'!$F:$F,1,0)),"No","Yes")</f>
        <v>No</v>
      </c>
      <c r="S168" s="128" t="str">
        <f>IF(ISNA(VLOOKUP($D168,'Apr 23'!$F:$F,1,0)),"No","Yes")</f>
        <v>No</v>
      </c>
      <c r="T168" s="128" t="str">
        <f>IF(ISNA(VLOOKUP($D168,'Apr 16'!$F:$F,1,0)),"No","Yes")</f>
        <v>No</v>
      </c>
      <c r="U168" s="128" t="str">
        <f>IF(ISNA(VLOOKUP($D168,'Apr 9'!$F:$F,1,0)),"No","Yes")</f>
        <v>No</v>
      </c>
      <c r="V168" s="128" t="str">
        <f>IF(ISNA(VLOOKUP($D168,'Apr 2'!$F:$F,1,0)),"No","Yes")</f>
        <v>No</v>
      </c>
      <c r="W168" s="128" t="str">
        <f>IF(ISNA(VLOOKUP($D168,'Mar 26'!$F:$F,1,0)),"No","Yes")</f>
        <v>No</v>
      </c>
      <c r="X168" s="128" t="str">
        <f>IF(ISNA(VLOOKUP($D168,'Mar 19'!$F:$F,1,0)),"No","Yes")</f>
        <v>No</v>
      </c>
      <c r="Y168" s="128" t="str">
        <f>IF(ISNA(VLOOKUP($D168,'Mar 12'!$F:$F,1,0)),"No","Yes")</f>
        <v>No</v>
      </c>
      <c r="Z168" s="128" t="str">
        <f>IF(ISNA(VLOOKUP($D168,'Mar 5'!$F:$F,1,0)),"No","Yes")</f>
        <v>No</v>
      </c>
      <c r="AA168" s="128" t="str">
        <f>IF(ISNA(VLOOKUP($D168,'Feb 26'!$F:$F,1,0)),"No","Yes")</f>
        <v>No</v>
      </c>
      <c r="AB168" s="128" t="str">
        <f>IF(ISNA(VLOOKUP($D168,'Feb 26'!$F:$F,1,0)),"No","Yes")</f>
        <v>No</v>
      </c>
      <c r="AC168" s="128" t="str">
        <f>IF(ISNA(VLOOKUP($D168,'Feb 12'!$F:$F,1,0)),"No","Yes")</f>
        <v>No</v>
      </c>
      <c r="AD168" s="128" t="str">
        <f>IF(ISNA(VLOOKUP($D168,'Feb 5'!$F:$F,1,0)),"No","Yes")</f>
        <v>No</v>
      </c>
      <c r="AE168" s="128" t="str">
        <f>IF(ISNA(VLOOKUP($D168,'Jan 29'!$F:$F,1,0)),"No","Yes")</f>
        <v>No</v>
      </c>
      <c r="AF168" s="128" t="str">
        <f>IF(ISNA(VLOOKUP(D168,'Jan 22'!F:F,1,0)),"No","Yes")</f>
        <v>No</v>
      </c>
    </row>
    <row r="169" spans="1:32" x14ac:dyDescent="0.25">
      <c r="A169" s="268"/>
      <c r="B169" s="109" t="s">
        <v>1397</v>
      </c>
      <c r="C169" s="107"/>
      <c r="D169" s="107"/>
      <c r="E169" s="107"/>
      <c r="F169" s="107"/>
      <c r="G169" s="107"/>
      <c r="H169" s="128" t="str">
        <f>IF(ISNA(VLOOKUP($D169,'Jul 9'!$F:$F,1,0)),"No","Yes")</f>
        <v>No</v>
      </c>
      <c r="I169" s="128" t="str">
        <f>IF(ISNA(VLOOKUP($D169,'Jul 2'!$F:$F,1,0)),"No","Yes")</f>
        <v>No</v>
      </c>
      <c r="J169" s="128" t="str">
        <f>IF(ISNA(VLOOKUP($D169,'Jun 25'!$F:$F,1,0)),"No","Yes")</f>
        <v>No</v>
      </c>
      <c r="K169" s="128" t="str">
        <f>IF(ISNA(VLOOKUP($D169,'Jun 18'!$F:$F,1,0)),"No","Yes")</f>
        <v>No</v>
      </c>
      <c r="L169" s="128" t="str">
        <f>IF(ISNA(VLOOKUP($D169,'Jun 11'!$F:$F,1,0)),"No","Yes")</f>
        <v>No</v>
      </c>
      <c r="M169" s="128" t="str">
        <f>IF(ISNA(VLOOKUP($D169,'Jun 4'!$F:$F,1,0)),"No","Yes")</f>
        <v>No</v>
      </c>
      <c r="N169" s="128" t="str">
        <f>IF(ISNA(VLOOKUP($D169,'May 28'!$F:$F,1,0)),"No","Yes")</f>
        <v>No</v>
      </c>
      <c r="O169" s="128" t="str">
        <f>IF(ISNA(VLOOKUP($D169,'May 21'!$F:$F,1,0)),"No","Yes")</f>
        <v>No</v>
      </c>
      <c r="P169" s="128" t="str">
        <f>IF(ISNA(VLOOKUP($D169,'May 14'!$F:$F,1,0)),"No","Yes")</f>
        <v>No</v>
      </c>
      <c r="Q169" s="128" t="str">
        <f>IF(ISNA(VLOOKUP($D169,'May 9'!$F:$F,1,0)),"No","Yes")</f>
        <v>No</v>
      </c>
      <c r="R169" s="128" t="str">
        <f>IF(ISNA(VLOOKUP($D169,'May 2'!$F:$F,1,0)),"No","Yes")</f>
        <v>No</v>
      </c>
      <c r="S169" s="128" t="str">
        <f>IF(ISNA(VLOOKUP($D169,'Apr 23'!$F:$F,1,0)),"No","Yes")</f>
        <v>No</v>
      </c>
      <c r="T169" s="128" t="str">
        <f>IF(ISNA(VLOOKUP($D169,'Apr 16'!$F:$F,1,0)),"No","Yes")</f>
        <v>No</v>
      </c>
      <c r="U169" s="128" t="str">
        <f>IF(ISNA(VLOOKUP($D169,'Apr 9'!$F:$F,1,0)),"No","Yes")</f>
        <v>No</v>
      </c>
      <c r="V169" s="128" t="str">
        <f>IF(ISNA(VLOOKUP($D169,'Apr 2'!$F:$F,1,0)),"No","Yes")</f>
        <v>No</v>
      </c>
      <c r="W169" s="128" t="str">
        <f>IF(ISNA(VLOOKUP($D169,'Mar 26'!$F:$F,1,0)),"No","Yes")</f>
        <v>No</v>
      </c>
      <c r="X169" s="128" t="str">
        <f>IF(ISNA(VLOOKUP($D169,'Mar 19'!$F:$F,1,0)),"No","Yes")</f>
        <v>No</v>
      </c>
      <c r="Y169" s="128" t="str">
        <f>IF(ISNA(VLOOKUP($D169,'Mar 12'!$F:$F,1,0)),"No","Yes")</f>
        <v>No</v>
      </c>
      <c r="Z169" s="128" t="str">
        <f>IF(ISNA(VLOOKUP($D169,'Mar 5'!$F:$F,1,0)),"No","Yes")</f>
        <v>No</v>
      </c>
      <c r="AA169" s="128" t="str">
        <f>IF(ISNA(VLOOKUP($D169,'Feb 26'!$F:$F,1,0)),"No","Yes")</f>
        <v>No</v>
      </c>
      <c r="AB169" s="128" t="str">
        <f>IF(ISNA(VLOOKUP($D169,'Feb 26'!$F:$F,1,0)),"No","Yes")</f>
        <v>No</v>
      </c>
      <c r="AC169" s="128" t="str">
        <f>IF(ISNA(VLOOKUP($D169,'Feb 12'!$F:$F,1,0)),"No","Yes")</f>
        <v>No</v>
      </c>
      <c r="AD169" s="128" t="str">
        <f>IF(ISNA(VLOOKUP($D169,'Feb 5'!$F:$F,1,0)),"No","Yes")</f>
        <v>No</v>
      </c>
      <c r="AE169" s="128" t="str">
        <f>IF(ISNA(VLOOKUP($D169,'Jan 29'!$F:$F,1,0)),"No","Yes")</f>
        <v>No</v>
      </c>
      <c r="AF169" s="128" t="str">
        <f>IF(ISNA(VLOOKUP(D169,'Jan 22'!F:F,1,0)),"No","Yes")</f>
        <v>No</v>
      </c>
    </row>
    <row r="170" spans="1:32" x14ac:dyDescent="0.25">
      <c r="A170" s="268"/>
      <c r="B170" s="103" t="s">
        <v>1398</v>
      </c>
      <c r="C170" s="107"/>
      <c r="D170" s="107"/>
      <c r="E170" s="107"/>
      <c r="F170" s="107"/>
      <c r="G170" s="107"/>
      <c r="H170" s="128" t="str">
        <f>IF(ISNA(VLOOKUP($D170,'Jul 9'!$F:$F,1,0)),"No","Yes")</f>
        <v>No</v>
      </c>
      <c r="I170" s="128" t="str">
        <f>IF(ISNA(VLOOKUP($D170,'Jul 2'!$F:$F,1,0)),"No","Yes")</f>
        <v>No</v>
      </c>
      <c r="J170" s="128" t="str">
        <f>IF(ISNA(VLOOKUP($D170,'Jun 25'!$F:$F,1,0)),"No","Yes")</f>
        <v>No</v>
      </c>
      <c r="K170" s="128" t="str">
        <f>IF(ISNA(VLOOKUP($D170,'Jun 18'!$F:$F,1,0)),"No","Yes")</f>
        <v>No</v>
      </c>
      <c r="L170" s="128" t="str">
        <f>IF(ISNA(VLOOKUP($D170,'Jun 11'!$F:$F,1,0)),"No","Yes")</f>
        <v>No</v>
      </c>
      <c r="M170" s="128" t="str">
        <f>IF(ISNA(VLOOKUP($D170,'Jun 4'!$F:$F,1,0)),"No","Yes")</f>
        <v>No</v>
      </c>
      <c r="N170" s="128" t="str">
        <f>IF(ISNA(VLOOKUP($D170,'May 28'!$F:$F,1,0)),"No","Yes")</f>
        <v>No</v>
      </c>
      <c r="O170" s="128" t="str">
        <f>IF(ISNA(VLOOKUP($D170,'May 21'!$F:$F,1,0)),"No","Yes")</f>
        <v>No</v>
      </c>
      <c r="P170" s="128" t="str">
        <f>IF(ISNA(VLOOKUP($D170,'May 14'!$F:$F,1,0)),"No","Yes")</f>
        <v>No</v>
      </c>
      <c r="Q170" s="128" t="str">
        <f>IF(ISNA(VLOOKUP($D170,'May 9'!$F:$F,1,0)),"No","Yes")</f>
        <v>No</v>
      </c>
      <c r="R170" s="128" t="str">
        <f>IF(ISNA(VLOOKUP($D170,'May 2'!$F:$F,1,0)),"No","Yes")</f>
        <v>No</v>
      </c>
      <c r="S170" s="128" t="str">
        <f>IF(ISNA(VLOOKUP($D170,'Apr 23'!$F:$F,1,0)),"No","Yes")</f>
        <v>No</v>
      </c>
      <c r="T170" s="128" t="str">
        <f>IF(ISNA(VLOOKUP($D170,'Apr 16'!$F:$F,1,0)),"No","Yes")</f>
        <v>No</v>
      </c>
      <c r="U170" s="128" t="str">
        <f>IF(ISNA(VLOOKUP($D170,'Apr 9'!$F:$F,1,0)),"No","Yes")</f>
        <v>No</v>
      </c>
      <c r="V170" s="128" t="str">
        <f>IF(ISNA(VLOOKUP($D170,'Apr 2'!$F:$F,1,0)),"No","Yes")</f>
        <v>No</v>
      </c>
      <c r="W170" s="128" t="str">
        <f>IF(ISNA(VLOOKUP($D170,'Mar 26'!$F:$F,1,0)),"No","Yes")</f>
        <v>No</v>
      </c>
      <c r="X170" s="128" t="str">
        <f>IF(ISNA(VLOOKUP($D170,'Mar 19'!$F:$F,1,0)),"No","Yes")</f>
        <v>No</v>
      </c>
      <c r="Y170" s="128" t="str">
        <f>IF(ISNA(VLOOKUP($D170,'Mar 12'!$F:$F,1,0)),"No","Yes")</f>
        <v>No</v>
      </c>
      <c r="Z170" s="128" t="str">
        <f>IF(ISNA(VLOOKUP($D170,'Mar 5'!$F:$F,1,0)),"No","Yes")</f>
        <v>No</v>
      </c>
      <c r="AA170" s="128" t="str">
        <f>IF(ISNA(VLOOKUP($D170,'Feb 26'!$F:$F,1,0)),"No","Yes")</f>
        <v>No</v>
      </c>
      <c r="AB170" s="128" t="str">
        <f>IF(ISNA(VLOOKUP($D170,'Feb 26'!$F:$F,1,0)),"No","Yes")</f>
        <v>No</v>
      </c>
      <c r="AC170" s="128" t="str">
        <f>IF(ISNA(VLOOKUP($D170,'Feb 12'!$F:$F,1,0)),"No","Yes")</f>
        <v>No</v>
      </c>
      <c r="AD170" s="128" t="str">
        <f>IF(ISNA(VLOOKUP($D170,'Feb 5'!$F:$F,1,0)),"No","Yes")</f>
        <v>No</v>
      </c>
      <c r="AE170" s="128" t="str">
        <f>IF(ISNA(VLOOKUP($D170,'Jan 29'!$F:$F,1,0)),"No","Yes")</f>
        <v>No</v>
      </c>
      <c r="AF170" s="128" t="str">
        <f>IF(ISNA(VLOOKUP(D170,'Jan 22'!F:F,1,0)),"No","Yes")</f>
        <v>No</v>
      </c>
    </row>
    <row r="171" spans="1:32" x14ac:dyDescent="0.25">
      <c r="A171" s="268"/>
      <c r="B171" s="103" t="s">
        <v>1399</v>
      </c>
      <c r="C171" s="107"/>
      <c r="D171" s="107"/>
      <c r="E171" s="107"/>
      <c r="F171" s="107"/>
      <c r="G171" s="107"/>
      <c r="H171" s="128" t="str">
        <f>IF(ISNA(VLOOKUP($D171,'Jul 9'!$F:$F,1,0)),"No","Yes")</f>
        <v>No</v>
      </c>
      <c r="I171" s="128" t="str">
        <f>IF(ISNA(VLOOKUP($D171,'Jul 2'!$F:$F,1,0)),"No","Yes")</f>
        <v>No</v>
      </c>
      <c r="J171" s="128" t="str">
        <f>IF(ISNA(VLOOKUP($D171,'Jun 25'!$F:$F,1,0)),"No","Yes")</f>
        <v>No</v>
      </c>
      <c r="K171" s="128" t="str">
        <f>IF(ISNA(VLOOKUP($D171,'Jun 18'!$F:$F,1,0)),"No","Yes")</f>
        <v>No</v>
      </c>
      <c r="L171" s="128" t="str">
        <f>IF(ISNA(VLOOKUP($D171,'Jun 11'!$F:$F,1,0)),"No","Yes")</f>
        <v>No</v>
      </c>
      <c r="M171" s="128" t="str">
        <f>IF(ISNA(VLOOKUP($D171,'Jun 4'!$F:$F,1,0)),"No","Yes")</f>
        <v>No</v>
      </c>
      <c r="N171" s="128" t="str">
        <f>IF(ISNA(VLOOKUP($D171,'May 28'!$F:$F,1,0)),"No","Yes")</f>
        <v>No</v>
      </c>
      <c r="O171" s="128" t="str">
        <f>IF(ISNA(VLOOKUP($D171,'May 21'!$F:$F,1,0)),"No","Yes")</f>
        <v>No</v>
      </c>
      <c r="P171" s="128" t="str">
        <f>IF(ISNA(VLOOKUP($D171,'May 14'!$F:$F,1,0)),"No","Yes")</f>
        <v>No</v>
      </c>
      <c r="Q171" s="128" t="str">
        <f>IF(ISNA(VLOOKUP($D171,'May 9'!$F:$F,1,0)),"No","Yes")</f>
        <v>No</v>
      </c>
      <c r="R171" s="128" t="str">
        <f>IF(ISNA(VLOOKUP($D171,'May 2'!$F:$F,1,0)),"No","Yes")</f>
        <v>No</v>
      </c>
      <c r="S171" s="128" t="str">
        <f>IF(ISNA(VLOOKUP($D171,'Apr 23'!$F:$F,1,0)),"No","Yes")</f>
        <v>No</v>
      </c>
      <c r="T171" s="128" t="str">
        <f>IF(ISNA(VLOOKUP($D171,'Apr 16'!$F:$F,1,0)),"No","Yes")</f>
        <v>No</v>
      </c>
      <c r="U171" s="128" t="str">
        <f>IF(ISNA(VLOOKUP($D171,'Apr 9'!$F:$F,1,0)),"No","Yes")</f>
        <v>No</v>
      </c>
      <c r="V171" s="128" t="str">
        <f>IF(ISNA(VLOOKUP($D171,'Apr 2'!$F:$F,1,0)),"No","Yes")</f>
        <v>No</v>
      </c>
      <c r="W171" s="128" t="str">
        <f>IF(ISNA(VLOOKUP($D171,'Mar 26'!$F:$F,1,0)),"No","Yes")</f>
        <v>No</v>
      </c>
      <c r="X171" s="128" t="str">
        <f>IF(ISNA(VLOOKUP($D171,'Mar 19'!$F:$F,1,0)),"No","Yes")</f>
        <v>No</v>
      </c>
      <c r="Y171" s="128" t="str">
        <f>IF(ISNA(VLOOKUP($D171,'Mar 12'!$F:$F,1,0)),"No","Yes")</f>
        <v>No</v>
      </c>
      <c r="Z171" s="128" t="str">
        <f>IF(ISNA(VLOOKUP($D171,'Mar 5'!$F:$F,1,0)),"No","Yes")</f>
        <v>No</v>
      </c>
      <c r="AA171" s="128" t="str">
        <f>IF(ISNA(VLOOKUP($D171,'Feb 26'!$F:$F,1,0)),"No","Yes")</f>
        <v>No</v>
      </c>
      <c r="AB171" s="128" t="str">
        <f>IF(ISNA(VLOOKUP($D171,'Feb 26'!$F:$F,1,0)),"No","Yes")</f>
        <v>No</v>
      </c>
      <c r="AC171" s="128" t="str">
        <f>IF(ISNA(VLOOKUP($D171,'Feb 12'!$F:$F,1,0)),"No","Yes")</f>
        <v>No</v>
      </c>
      <c r="AD171" s="128" t="str">
        <f>IF(ISNA(VLOOKUP($D171,'Feb 5'!$F:$F,1,0)),"No","Yes")</f>
        <v>No</v>
      </c>
      <c r="AE171" s="128" t="str">
        <f>IF(ISNA(VLOOKUP($D171,'Jan 29'!$F:$F,1,0)),"No","Yes")</f>
        <v>No</v>
      </c>
      <c r="AF171" s="128" t="str">
        <f>IF(ISNA(VLOOKUP(D171,'Jan 22'!F:F,1,0)),"No","Yes")</f>
        <v>No</v>
      </c>
    </row>
    <row r="172" spans="1:32" x14ac:dyDescent="0.25">
      <c r="A172" s="268"/>
      <c r="B172" s="103" t="s">
        <v>1400</v>
      </c>
      <c r="C172" s="107"/>
      <c r="D172" s="107"/>
      <c r="E172" s="107"/>
      <c r="F172" s="107"/>
      <c r="G172" s="107"/>
      <c r="H172" s="128" t="str">
        <f>IF(ISNA(VLOOKUP($D172,'Jul 9'!$F:$F,1,0)),"No","Yes")</f>
        <v>No</v>
      </c>
      <c r="I172" s="128" t="str">
        <f>IF(ISNA(VLOOKUP($D172,'Jul 2'!$F:$F,1,0)),"No","Yes")</f>
        <v>No</v>
      </c>
      <c r="J172" s="128" t="str">
        <f>IF(ISNA(VLOOKUP($D172,'Jun 25'!$F:$F,1,0)),"No","Yes")</f>
        <v>No</v>
      </c>
      <c r="K172" s="128" t="str">
        <f>IF(ISNA(VLOOKUP($D172,'Jun 18'!$F:$F,1,0)),"No","Yes")</f>
        <v>No</v>
      </c>
      <c r="L172" s="128" t="str">
        <f>IF(ISNA(VLOOKUP($D172,'Jun 11'!$F:$F,1,0)),"No","Yes")</f>
        <v>No</v>
      </c>
      <c r="M172" s="128" t="str">
        <f>IF(ISNA(VLOOKUP($D172,'Jun 4'!$F:$F,1,0)),"No","Yes")</f>
        <v>No</v>
      </c>
      <c r="N172" s="128" t="str">
        <f>IF(ISNA(VLOOKUP($D172,'May 28'!$F:$F,1,0)),"No","Yes")</f>
        <v>No</v>
      </c>
      <c r="O172" s="128" t="str">
        <f>IF(ISNA(VLOOKUP($D172,'May 21'!$F:$F,1,0)),"No","Yes")</f>
        <v>No</v>
      </c>
      <c r="P172" s="128" t="str">
        <f>IF(ISNA(VLOOKUP($D172,'May 14'!$F:$F,1,0)),"No","Yes")</f>
        <v>No</v>
      </c>
      <c r="Q172" s="128" t="str">
        <f>IF(ISNA(VLOOKUP($D172,'May 9'!$F:$F,1,0)),"No","Yes")</f>
        <v>No</v>
      </c>
      <c r="R172" s="128" t="str">
        <f>IF(ISNA(VLOOKUP($D172,'May 2'!$F:$F,1,0)),"No","Yes")</f>
        <v>No</v>
      </c>
      <c r="S172" s="128" t="str">
        <f>IF(ISNA(VLOOKUP($D172,'Apr 23'!$F:$F,1,0)),"No","Yes")</f>
        <v>No</v>
      </c>
      <c r="T172" s="128" t="str">
        <f>IF(ISNA(VLOOKUP($D172,'Apr 16'!$F:$F,1,0)),"No","Yes")</f>
        <v>No</v>
      </c>
      <c r="U172" s="128" t="str">
        <f>IF(ISNA(VLOOKUP($D172,'Apr 9'!$F:$F,1,0)),"No","Yes")</f>
        <v>No</v>
      </c>
      <c r="V172" s="128" t="str">
        <f>IF(ISNA(VLOOKUP($D172,'Apr 2'!$F:$F,1,0)),"No","Yes")</f>
        <v>No</v>
      </c>
      <c r="W172" s="128" t="str">
        <f>IF(ISNA(VLOOKUP($D172,'Mar 26'!$F:$F,1,0)),"No","Yes")</f>
        <v>No</v>
      </c>
      <c r="X172" s="128" t="str">
        <f>IF(ISNA(VLOOKUP($D172,'Mar 19'!$F:$F,1,0)),"No","Yes")</f>
        <v>No</v>
      </c>
      <c r="Y172" s="128" t="str">
        <f>IF(ISNA(VLOOKUP($D172,'Mar 12'!$F:$F,1,0)),"No","Yes")</f>
        <v>No</v>
      </c>
      <c r="Z172" s="128" t="str">
        <f>IF(ISNA(VLOOKUP($D172,'Mar 5'!$F:$F,1,0)),"No","Yes")</f>
        <v>No</v>
      </c>
      <c r="AA172" s="128" t="str">
        <f>IF(ISNA(VLOOKUP($D172,'Feb 26'!$F:$F,1,0)),"No","Yes")</f>
        <v>No</v>
      </c>
      <c r="AB172" s="128" t="str">
        <f>IF(ISNA(VLOOKUP($D172,'Feb 26'!$F:$F,1,0)),"No","Yes")</f>
        <v>No</v>
      </c>
      <c r="AC172" s="128" t="str">
        <f>IF(ISNA(VLOOKUP($D172,'Feb 12'!$F:$F,1,0)),"No","Yes")</f>
        <v>No</v>
      </c>
      <c r="AD172" s="128" t="str">
        <f>IF(ISNA(VLOOKUP($D172,'Feb 5'!$F:$F,1,0)),"No","Yes")</f>
        <v>No</v>
      </c>
      <c r="AE172" s="128" t="str">
        <f>IF(ISNA(VLOOKUP($D172,'Jan 29'!$F:$F,1,0)),"No","Yes")</f>
        <v>No</v>
      </c>
      <c r="AF172" s="128" t="str">
        <f>IF(ISNA(VLOOKUP(D172,'Jan 22'!F:F,1,0)),"No","Yes")</f>
        <v>No</v>
      </c>
    </row>
    <row r="173" spans="1:32" x14ac:dyDescent="0.25">
      <c r="A173" s="268"/>
      <c r="B173" s="103" t="s">
        <v>1401</v>
      </c>
      <c r="C173" s="107"/>
      <c r="D173" s="107"/>
      <c r="E173" s="107"/>
      <c r="F173" s="107"/>
      <c r="G173" s="107"/>
      <c r="H173" s="128" t="str">
        <f>IF(ISNA(VLOOKUP($D173,'Jul 9'!$F:$F,1,0)),"No","Yes")</f>
        <v>No</v>
      </c>
      <c r="I173" s="128" t="str">
        <f>IF(ISNA(VLOOKUP($D173,'Jul 2'!$F:$F,1,0)),"No","Yes")</f>
        <v>No</v>
      </c>
      <c r="J173" s="128" t="str">
        <f>IF(ISNA(VLOOKUP($D173,'Jun 25'!$F:$F,1,0)),"No","Yes")</f>
        <v>No</v>
      </c>
      <c r="K173" s="128" t="str">
        <f>IF(ISNA(VLOOKUP($D173,'Jun 18'!$F:$F,1,0)),"No","Yes")</f>
        <v>No</v>
      </c>
      <c r="L173" s="128" t="str">
        <f>IF(ISNA(VLOOKUP($D173,'Jun 11'!$F:$F,1,0)),"No","Yes")</f>
        <v>No</v>
      </c>
      <c r="M173" s="128" t="str">
        <f>IF(ISNA(VLOOKUP($D173,'Jun 4'!$F:$F,1,0)),"No","Yes")</f>
        <v>No</v>
      </c>
      <c r="N173" s="128" t="str">
        <f>IF(ISNA(VLOOKUP($D173,'May 28'!$F:$F,1,0)),"No","Yes")</f>
        <v>No</v>
      </c>
      <c r="O173" s="128" t="str">
        <f>IF(ISNA(VLOOKUP($D173,'May 21'!$F:$F,1,0)),"No","Yes")</f>
        <v>No</v>
      </c>
      <c r="P173" s="128" t="str">
        <f>IF(ISNA(VLOOKUP($D173,'May 14'!$F:$F,1,0)),"No","Yes")</f>
        <v>No</v>
      </c>
      <c r="Q173" s="128" t="str">
        <f>IF(ISNA(VLOOKUP($D173,'May 9'!$F:$F,1,0)),"No","Yes")</f>
        <v>No</v>
      </c>
      <c r="R173" s="128" t="str">
        <f>IF(ISNA(VLOOKUP($D173,'May 2'!$F:$F,1,0)),"No","Yes")</f>
        <v>No</v>
      </c>
      <c r="S173" s="128" t="str">
        <f>IF(ISNA(VLOOKUP($D173,'Apr 23'!$F:$F,1,0)),"No","Yes")</f>
        <v>No</v>
      </c>
      <c r="T173" s="128" t="str">
        <f>IF(ISNA(VLOOKUP($D173,'Apr 16'!$F:$F,1,0)),"No","Yes")</f>
        <v>No</v>
      </c>
      <c r="U173" s="128" t="str">
        <f>IF(ISNA(VLOOKUP($D173,'Apr 9'!$F:$F,1,0)),"No","Yes")</f>
        <v>No</v>
      </c>
      <c r="V173" s="128" t="str">
        <f>IF(ISNA(VLOOKUP($D173,'Apr 2'!$F:$F,1,0)),"No","Yes")</f>
        <v>No</v>
      </c>
      <c r="W173" s="128" t="str">
        <f>IF(ISNA(VLOOKUP($D173,'Mar 26'!$F:$F,1,0)),"No","Yes")</f>
        <v>No</v>
      </c>
      <c r="X173" s="128" t="str">
        <f>IF(ISNA(VLOOKUP($D173,'Mar 19'!$F:$F,1,0)),"No","Yes")</f>
        <v>No</v>
      </c>
      <c r="Y173" s="128" t="str">
        <f>IF(ISNA(VLOOKUP($D173,'Mar 12'!$F:$F,1,0)),"No","Yes")</f>
        <v>No</v>
      </c>
      <c r="Z173" s="128" t="str">
        <f>IF(ISNA(VLOOKUP($D173,'Mar 5'!$F:$F,1,0)),"No","Yes")</f>
        <v>No</v>
      </c>
      <c r="AA173" s="128" t="str">
        <f>IF(ISNA(VLOOKUP($D173,'Feb 26'!$F:$F,1,0)),"No","Yes")</f>
        <v>No</v>
      </c>
      <c r="AB173" s="128" t="str">
        <f>IF(ISNA(VLOOKUP($D173,'Feb 26'!$F:$F,1,0)),"No","Yes")</f>
        <v>No</v>
      </c>
      <c r="AC173" s="128" t="str">
        <f>IF(ISNA(VLOOKUP($D173,'Feb 12'!$F:$F,1,0)),"No","Yes")</f>
        <v>No</v>
      </c>
      <c r="AD173" s="128" t="str">
        <f>IF(ISNA(VLOOKUP($D173,'Feb 5'!$F:$F,1,0)),"No","Yes")</f>
        <v>No</v>
      </c>
      <c r="AE173" s="128" t="str">
        <f>IF(ISNA(VLOOKUP($D173,'Jan 29'!$F:$F,1,0)),"No","Yes")</f>
        <v>No</v>
      </c>
      <c r="AF173" s="128" t="str">
        <f>IF(ISNA(VLOOKUP(D173,'Jan 22'!F:F,1,0)),"No","Yes")</f>
        <v>No</v>
      </c>
    </row>
    <row r="174" spans="1:32" x14ac:dyDescent="0.25">
      <c r="A174" s="268"/>
      <c r="B174" s="103" t="s">
        <v>1402</v>
      </c>
      <c r="C174" s="107"/>
      <c r="D174" s="107"/>
      <c r="E174" s="107"/>
      <c r="F174" s="107"/>
      <c r="G174" s="107"/>
      <c r="H174" s="128" t="str">
        <f>IF(ISNA(VLOOKUP($D174,'Jul 9'!$F:$F,1,0)),"No","Yes")</f>
        <v>No</v>
      </c>
      <c r="I174" s="128" t="str">
        <f>IF(ISNA(VLOOKUP($D174,'Jul 2'!$F:$F,1,0)),"No","Yes")</f>
        <v>No</v>
      </c>
      <c r="J174" s="128" t="str">
        <f>IF(ISNA(VLOOKUP($D174,'Jun 25'!$F:$F,1,0)),"No","Yes")</f>
        <v>No</v>
      </c>
      <c r="K174" s="128" t="str">
        <f>IF(ISNA(VLOOKUP($D174,'Jun 18'!$F:$F,1,0)),"No","Yes")</f>
        <v>No</v>
      </c>
      <c r="L174" s="128" t="str">
        <f>IF(ISNA(VLOOKUP($D174,'Jun 11'!$F:$F,1,0)),"No","Yes")</f>
        <v>No</v>
      </c>
      <c r="M174" s="128" t="str">
        <f>IF(ISNA(VLOOKUP($D174,'Jun 4'!$F:$F,1,0)),"No","Yes")</f>
        <v>No</v>
      </c>
      <c r="N174" s="128" t="str">
        <f>IF(ISNA(VLOOKUP($D174,'May 28'!$F:$F,1,0)),"No","Yes")</f>
        <v>No</v>
      </c>
      <c r="O174" s="128" t="str">
        <f>IF(ISNA(VLOOKUP($D174,'May 21'!$F:$F,1,0)),"No","Yes")</f>
        <v>No</v>
      </c>
      <c r="P174" s="128" t="str">
        <f>IF(ISNA(VLOOKUP($D174,'May 14'!$F:$F,1,0)),"No","Yes")</f>
        <v>No</v>
      </c>
      <c r="Q174" s="128" t="str">
        <f>IF(ISNA(VLOOKUP($D174,'May 9'!$F:$F,1,0)),"No","Yes")</f>
        <v>No</v>
      </c>
      <c r="R174" s="128" t="str">
        <f>IF(ISNA(VLOOKUP($D174,'May 2'!$F:$F,1,0)),"No","Yes")</f>
        <v>No</v>
      </c>
      <c r="S174" s="128" t="str">
        <f>IF(ISNA(VLOOKUP($D174,'Apr 23'!$F:$F,1,0)),"No","Yes")</f>
        <v>No</v>
      </c>
      <c r="T174" s="128" t="str">
        <f>IF(ISNA(VLOOKUP($D174,'Apr 16'!$F:$F,1,0)),"No","Yes")</f>
        <v>No</v>
      </c>
      <c r="U174" s="128" t="str">
        <f>IF(ISNA(VLOOKUP($D174,'Apr 9'!$F:$F,1,0)),"No","Yes")</f>
        <v>No</v>
      </c>
      <c r="V174" s="128" t="str">
        <f>IF(ISNA(VLOOKUP($D174,'Apr 2'!$F:$F,1,0)),"No","Yes")</f>
        <v>No</v>
      </c>
      <c r="W174" s="128" t="str">
        <f>IF(ISNA(VLOOKUP($D174,'Mar 26'!$F:$F,1,0)),"No","Yes")</f>
        <v>No</v>
      </c>
      <c r="X174" s="128" t="str">
        <f>IF(ISNA(VLOOKUP($D174,'Mar 19'!$F:$F,1,0)),"No","Yes")</f>
        <v>No</v>
      </c>
      <c r="Y174" s="128" t="str">
        <f>IF(ISNA(VLOOKUP($D174,'Mar 12'!$F:$F,1,0)),"No","Yes")</f>
        <v>No</v>
      </c>
      <c r="Z174" s="128" t="str">
        <f>IF(ISNA(VLOOKUP($D174,'Mar 5'!$F:$F,1,0)),"No","Yes")</f>
        <v>No</v>
      </c>
      <c r="AA174" s="128" t="str">
        <f>IF(ISNA(VLOOKUP($D174,'Feb 26'!$F:$F,1,0)),"No","Yes")</f>
        <v>No</v>
      </c>
      <c r="AB174" s="128" t="str">
        <f>IF(ISNA(VLOOKUP($D174,'Feb 26'!$F:$F,1,0)),"No","Yes")</f>
        <v>No</v>
      </c>
      <c r="AC174" s="128" t="str">
        <f>IF(ISNA(VLOOKUP($D174,'Feb 12'!$F:$F,1,0)),"No","Yes")</f>
        <v>No</v>
      </c>
      <c r="AD174" s="128" t="str">
        <f>IF(ISNA(VLOOKUP($D174,'Feb 5'!$F:$F,1,0)),"No","Yes")</f>
        <v>No</v>
      </c>
      <c r="AE174" s="128" t="str">
        <f>IF(ISNA(VLOOKUP($D174,'Jan 29'!$F:$F,1,0)),"No","Yes")</f>
        <v>No</v>
      </c>
      <c r="AF174" s="128" t="str">
        <f>IF(ISNA(VLOOKUP(D174,'Jan 22'!F:F,1,0)),"No","Yes")</f>
        <v>No</v>
      </c>
    </row>
    <row r="175" spans="1:32" x14ac:dyDescent="0.25">
      <c r="A175" s="268"/>
      <c r="B175" s="103" t="s">
        <v>1403</v>
      </c>
      <c r="C175" s="107"/>
      <c r="D175" s="107"/>
      <c r="E175" s="107"/>
      <c r="F175" s="107"/>
      <c r="G175" s="107"/>
      <c r="H175" s="128" t="str">
        <f>IF(ISNA(VLOOKUP($D175,'Jul 9'!$F:$F,1,0)),"No","Yes")</f>
        <v>No</v>
      </c>
      <c r="I175" s="128" t="str">
        <f>IF(ISNA(VLOOKUP($D175,'Jul 2'!$F:$F,1,0)),"No","Yes")</f>
        <v>No</v>
      </c>
      <c r="J175" s="128" t="str">
        <f>IF(ISNA(VLOOKUP($D175,'Jun 25'!$F:$F,1,0)),"No","Yes")</f>
        <v>No</v>
      </c>
      <c r="K175" s="128" t="str">
        <f>IF(ISNA(VLOOKUP($D175,'Jun 18'!$F:$F,1,0)),"No","Yes")</f>
        <v>No</v>
      </c>
      <c r="L175" s="128" t="str">
        <f>IF(ISNA(VLOOKUP($D175,'Jun 11'!$F:$F,1,0)),"No","Yes")</f>
        <v>No</v>
      </c>
      <c r="M175" s="128" t="str">
        <f>IF(ISNA(VLOOKUP($D175,'Jun 4'!$F:$F,1,0)),"No","Yes")</f>
        <v>No</v>
      </c>
      <c r="N175" s="128" t="str">
        <f>IF(ISNA(VLOOKUP($D175,'May 28'!$F:$F,1,0)),"No","Yes")</f>
        <v>No</v>
      </c>
      <c r="O175" s="128" t="str">
        <f>IF(ISNA(VLOOKUP($D175,'May 21'!$F:$F,1,0)),"No","Yes")</f>
        <v>No</v>
      </c>
      <c r="P175" s="128" t="str">
        <f>IF(ISNA(VLOOKUP($D175,'May 14'!$F:$F,1,0)),"No","Yes")</f>
        <v>No</v>
      </c>
      <c r="Q175" s="128" t="str">
        <f>IF(ISNA(VLOOKUP($D175,'May 9'!$F:$F,1,0)),"No","Yes")</f>
        <v>No</v>
      </c>
      <c r="R175" s="128" t="str">
        <f>IF(ISNA(VLOOKUP($D175,'May 2'!$F:$F,1,0)),"No","Yes")</f>
        <v>No</v>
      </c>
      <c r="S175" s="128" t="str">
        <f>IF(ISNA(VLOOKUP($D175,'Apr 23'!$F:$F,1,0)),"No","Yes")</f>
        <v>No</v>
      </c>
      <c r="T175" s="128" t="str">
        <f>IF(ISNA(VLOOKUP($D175,'Apr 16'!$F:$F,1,0)),"No","Yes")</f>
        <v>No</v>
      </c>
      <c r="U175" s="128" t="str">
        <f>IF(ISNA(VLOOKUP($D175,'Apr 9'!$F:$F,1,0)),"No","Yes")</f>
        <v>No</v>
      </c>
      <c r="V175" s="128" t="str">
        <f>IF(ISNA(VLOOKUP($D175,'Apr 2'!$F:$F,1,0)),"No","Yes")</f>
        <v>No</v>
      </c>
      <c r="W175" s="128" t="str">
        <f>IF(ISNA(VLOOKUP($D175,'Mar 26'!$F:$F,1,0)),"No","Yes")</f>
        <v>No</v>
      </c>
      <c r="X175" s="128" t="str">
        <f>IF(ISNA(VLOOKUP($D175,'Mar 19'!$F:$F,1,0)),"No","Yes")</f>
        <v>No</v>
      </c>
      <c r="Y175" s="128" t="str">
        <f>IF(ISNA(VLOOKUP($D175,'Mar 12'!$F:$F,1,0)),"No","Yes")</f>
        <v>No</v>
      </c>
      <c r="Z175" s="128" t="str">
        <f>IF(ISNA(VLOOKUP($D175,'Mar 5'!$F:$F,1,0)),"No","Yes")</f>
        <v>No</v>
      </c>
      <c r="AA175" s="128" t="str">
        <f>IF(ISNA(VLOOKUP($D175,'Feb 26'!$F:$F,1,0)),"No","Yes")</f>
        <v>No</v>
      </c>
      <c r="AB175" s="128" t="str">
        <f>IF(ISNA(VLOOKUP($D175,'Feb 26'!$F:$F,1,0)),"No","Yes")</f>
        <v>No</v>
      </c>
      <c r="AC175" s="128" t="str">
        <f>IF(ISNA(VLOOKUP($D175,'Feb 12'!$F:$F,1,0)),"No","Yes")</f>
        <v>No</v>
      </c>
      <c r="AD175" s="128" t="str">
        <f>IF(ISNA(VLOOKUP($D175,'Feb 5'!$F:$F,1,0)),"No","Yes")</f>
        <v>No</v>
      </c>
      <c r="AE175" s="128" t="str">
        <f>IF(ISNA(VLOOKUP($D175,'Jan 29'!$F:$F,1,0)),"No","Yes")</f>
        <v>No</v>
      </c>
      <c r="AF175" s="128" t="str">
        <f>IF(ISNA(VLOOKUP(D175,'Jan 22'!F:F,1,0)),"No","Yes")</f>
        <v>No</v>
      </c>
    </row>
    <row r="176" spans="1:32" x14ac:dyDescent="0.25">
      <c r="A176" s="268"/>
      <c r="B176" s="103" t="s">
        <v>1404</v>
      </c>
      <c r="C176" s="107"/>
      <c r="D176" s="107"/>
      <c r="E176" s="107"/>
      <c r="F176" s="107"/>
      <c r="G176" s="107"/>
      <c r="H176" s="128" t="str">
        <f>IF(ISNA(VLOOKUP($D176,'Jul 9'!$F:$F,1,0)),"No","Yes")</f>
        <v>No</v>
      </c>
      <c r="I176" s="128" t="str">
        <f>IF(ISNA(VLOOKUP($D176,'Jul 2'!$F:$F,1,0)),"No","Yes")</f>
        <v>No</v>
      </c>
      <c r="J176" s="128" t="str">
        <f>IF(ISNA(VLOOKUP($D176,'Jun 25'!$F:$F,1,0)),"No","Yes")</f>
        <v>No</v>
      </c>
      <c r="K176" s="128" t="str">
        <f>IF(ISNA(VLOOKUP($D176,'Jun 18'!$F:$F,1,0)),"No","Yes")</f>
        <v>No</v>
      </c>
      <c r="L176" s="128" t="str">
        <f>IF(ISNA(VLOOKUP($D176,'Jun 11'!$F:$F,1,0)),"No","Yes")</f>
        <v>No</v>
      </c>
      <c r="M176" s="128" t="str">
        <f>IF(ISNA(VLOOKUP($D176,'Jun 4'!$F:$F,1,0)),"No","Yes")</f>
        <v>No</v>
      </c>
      <c r="N176" s="128" t="str">
        <f>IF(ISNA(VLOOKUP($D176,'May 28'!$F:$F,1,0)),"No","Yes")</f>
        <v>No</v>
      </c>
      <c r="O176" s="128" t="str">
        <f>IF(ISNA(VLOOKUP($D176,'May 21'!$F:$F,1,0)),"No","Yes")</f>
        <v>No</v>
      </c>
      <c r="P176" s="128" t="str">
        <f>IF(ISNA(VLOOKUP($D176,'May 14'!$F:$F,1,0)),"No","Yes")</f>
        <v>No</v>
      </c>
      <c r="Q176" s="128" t="str">
        <f>IF(ISNA(VLOOKUP($D176,'May 9'!$F:$F,1,0)),"No","Yes")</f>
        <v>No</v>
      </c>
      <c r="R176" s="128" t="str">
        <f>IF(ISNA(VLOOKUP($D176,'May 2'!$F:$F,1,0)),"No","Yes")</f>
        <v>No</v>
      </c>
      <c r="S176" s="128" t="str">
        <f>IF(ISNA(VLOOKUP($D176,'Apr 23'!$F:$F,1,0)),"No","Yes")</f>
        <v>No</v>
      </c>
      <c r="T176" s="128" t="str">
        <f>IF(ISNA(VLOOKUP($D176,'Apr 16'!$F:$F,1,0)),"No","Yes")</f>
        <v>No</v>
      </c>
      <c r="U176" s="128" t="str">
        <f>IF(ISNA(VLOOKUP($D176,'Apr 9'!$F:$F,1,0)),"No","Yes")</f>
        <v>No</v>
      </c>
      <c r="V176" s="128" t="str">
        <f>IF(ISNA(VLOOKUP($D176,'Apr 2'!$F:$F,1,0)),"No","Yes")</f>
        <v>No</v>
      </c>
      <c r="W176" s="128" t="str">
        <f>IF(ISNA(VLOOKUP($D176,'Mar 26'!$F:$F,1,0)),"No","Yes")</f>
        <v>No</v>
      </c>
      <c r="X176" s="128" t="str">
        <f>IF(ISNA(VLOOKUP($D176,'Mar 19'!$F:$F,1,0)),"No","Yes")</f>
        <v>No</v>
      </c>
      <c r="Y176" s="128" t="str">
        <f>IF(ISNA(VLOOKUP($D176,'Mar 12'!$F:$F,1,0)),"No","Yes")</f>
        <v>No</v>
      </c>
      <c r="Z176" s="128" t="str">
        <f>IF(ISNA(VLOOKUP($D176,'Mar 5'!$F:$F,1,0)),"No","Yes")</f>
        <v>No</v>
      </c>
      <c r="AA176" s="128" t="str">
        <f>IF(ISNA(VLOOKUP($D176,'Feb 26'!$F:$F,1,0)),"No","Yes")</f>
        <v>No</v>
      </c>
      <c r="AB176" s="128" t="str">
        <f>IF(ISNA(VLOOKUP($D176,'Feb 26'!$F:$F,1,0)),"No","Yes")</f>
        <v>No</v>
      </c>
      <c r="AC176" s="128" t="str">
        <f>IF(ISNA(VLOOKUP($D176,'Feb 12'!$F:$F,1,0)),"No","Yes")</f>
        <v>No</v>
      </c>
      <c r="AD176" s="128" t="str">
        <f>IF(ISNA(VLOOKUP($D176,'Feb 5'!$F:$F,1,0)),"No","Yes")</f>
        <v>No</v>
      </c>
      <c r="AE176" s="128" t="str">
        <f>IF(ISNA(VLOOKUP($D176,'Jan 29'!$F:$F,1,0)),"No","Yes")</f>
        <v>No</v>
      </c>
      <c r="AF176" s="128" t="str">
        <f>IF(ISNA(VLOOKUP(D176,'Jan 22'!F:F,1,0)),"No","Yes")</f>
        <v>No</v>
      </c>
    </row>
    <row r="177" spans="1:32" x14ac:dyDescent="0.25">
      <c r="A177" s="268"/>
      <c r="B177" s="103" t="s">
        <v>1405</v>
      </c>
      <c r="C177" s="107"/>
      <c r="D177" s="107"/>
      <c r="E177" s="107"/>
      <c r="F177" s="107"/>
      <c r="G177" s="107"/>
      <c r="H177" s="128" t="str">
        <f>IF(ISNA(VLOOKUP($D177,'Jul 9'!$F:$F,1,0)),"No","Yes")</f>
        <v>No</v>
      </c>
      <c r="I177" s="128" t="str">
        <f>IF(ISNA(VLOOKUP($D177,'Jul 2'!$F:$F,1,0)),"No","Yes")</f>
        <v>No</v>
      </c>
      <c r="J177" s="128" t="str">
        <f>IF(ISNA(VLOOKUP($D177,'Jun 25'!$F:$F,1,0)),"No","Yes")</f>
        <v>No</v>
      </c>
      <c r="K177" s="128" t="str">
        <f>IF(ISNA(VLOOKUP($D177,'Jun 18'!$F:$F,1,0)),"No","Yes")</f>
        <v>No</v>
      </c>
      <c r="L177" s="128" t="str">
        <f>IF(ISNA(VLOOKUP($D177,'Jun 11'!$F:$F,1,0)),"No","Yes")</f>
        <v>No</v>
      </c>
      <c r="M177" s="128" t="str">
        <f>IF(ISNA(VLOOKUP($D177,'Jun 4'!$F:$F,1,0)),"No","Yes")</f>
        <v>No</v>
      </c>
      <c r="N177" s="128" t="str">
        <f>IF(ISNA(VLOOKUP($D177,'May 28'!$F:$F,1,0)),"No","Yes")</f>
        <v>No</v>
      </c>
      <c r="O177" s="128" t="str">
        <f>IF(ISNA(VLOOKUP($D177,'May 21'!$F:$F,1,0)),"No","Yes")</f>
        <v>No</v>
      </c>
      <c r="P177" s="128" t="str">
        <f>IF(ISNA(VLOOKUP($D177,'May 14'!$F:$F,1,0)),"No","Yes")</f>
        <v>No</v>
      </c>
      <c r="Q177" s="128" t="str">
        <f>IF(ISNA(VLOOKUP($D177,'May 9'!$F:$F,1,0)),"No","Yes")</f>
        <v>No</v>
      </c>
      <c r="R177" s="128" t="str">
        <f>IF(ISNA(VLOOKUP($D177,'May 2'!$F:$F,1,0)),"No","Yes")</f>
        <v>No</v>
      </c>
      <c r="S177" s="128" t="str">
        <f>IF(ISNA(VLOOKUP($D177,'Apr 23'!$F:$F,1,0)),"No","Yes")</f>
        <v>No</v>
      </c>
      <c r="T177" s="128" t="str">
        <f>IF(ISNA(VLOOKUP($D177,'Apr 16'!$F:$F,1,0)),"No","Yes")</f>
        <v>No</v>
      </c>
      <c r="U177" s="128" t="str">
        <f>IF(ISNA(VLOOKUP($D177,'Apr 9'!$F:$F,1,0)),"No","Yes")</f>
        <v>No</v>
      </c>
      <c r="V177" s="128" t="str">
        <f>IF(ISNA(VLOOKUP($D177,'Apr 2'!$F:$F,1,0)),"No","Yes")</f>
        <v>No</v>
      </c>
      <c r="W177" s="128" t="str">
        <f>IF(ISNA(VLOOKUP($D177,'Mar 26'!$F:$F,1,0)),"No","Yes")</f>
        <v>No</v>
      </c>
      <c r="X177" s="128" t="str">
        <f>IF(ISNA(VLOOKUP($D177,'Mar 19'!$F:$F,1,0)),"No","Yes")</f>
        <v>No</v>
      </c>
      <c r="Y177" s="128" t="str">
        <f>IF(ISNA(VLOOKUP($D177,'Mar 12'!$F:$F,1,0)),"No","Yes")</f>
        <v>No</v>
      </c>
      <c r="Z177" s="128" t="str">
        <f>IF(ISNA(VLOOKUP($D177,'Mar 5'!$F:$F,1,0)),"No","Yes")</f>
        <v>No</v>
      </c>
      <c r="AA177" s="128" t="str">
        <f>IF(ISNA(VLOOKUP($D177,'Feb 26'!$F:$F,1,0)),"No","Yes")</f>
        <v>No</v>
      </c>
      <c r="AB177" s="128" t="str">
        <f>IF(ISNA(VLOOKUP($D177,'Feb 26'!$F:$F,1,0)),"No","Yes")</f>
        <v>No</v>
      </c>
      <c r="AC177" s="128" t="str">
        <f>IF(ISNA(VLOOKUP($D177,'Feb 12'!$F:$F,1,0)),"No","Yes")</f>
        <v>No</v>
      </c>
      <c r="AD177" s="128" t="str">
        <f>IF(ISNA(VLOOKUP($D177,'Feb 5'!$F:$F,1,0)),"No","Yes")</f>
        <v>No</v>
      </c>
      <c r="AE177" s="128" t="str">
        <f>IF(ISNA(VLOOKUP($D177,'Jan 29'!$F:$F,1,0)),"No","Yes")</f>
        <v>No</v>
      </c>
      <c r="AF177" s="128" t="str">
        <f>IF(ISNA(VLOOKUP(D177,'Jan 22'!F:F,1,0)),"No","Yes")</f>
        <v>No</v>
      </c>
    </row>
    <row r="178" spans="1:32" x14ac:dyDescent="0.25">
      <c r="A178" s="268"/>
      <c r="B178" s="103" t="s">
        <v>1406</v>
      </c>
      <c r="C178" s="107"/>
      <c r="D178" s="107"/>
      <c r="E178" s="107"/>
      <c r="F178" s="107"/>
      <c r="G178" s="107"/>
      <c r="H178" s="128" t="str">
        <f>IF(ISNA(VLOOKUP($D178,'Jul 9'!$F:$F,1,0)),"No","Yes")</f>
        <v>No</v>
      </c>
      <c r="I178" s="128" t="str">
        <f>IF(ISNA(VLOOKUP($D178,'Jul 2'!$F:$F,1,0)),"No","Yes")</f>
        <v>No</v>
      </c>
      <c r="J178" s="128" t="str">
        <f>IF(ISNA(VLOOKUP($D178,'Jun 25'!$F:$F,1,0)),"No","Yes")</f>
        <v>No</v>
      </c>
      <c r="K178" s="128" t="str">
        <f>IF(ISNA(VLOOKUP($D178,'Jun 18'!$F:$F,1,0)),"No","Yes")</f>
        <v>No</v>
      </c>
      <c r="L178" s="128" t="str">
        <f>IF(ISNA(VLOOKUP($D178,'Jun 11'!$F:$F,1,0)),"No","Yes")</f>
        <v>No</v>
      </c>
      <c r="M178" s="128" t="str">
        <f>IF(ISNA(VLOOKUP($D178,'Jun 4'!$F:$F,1,0)),"No","Yes")</f>
        <v>No</v>
      </c>
      <c r="N178" s="128" t="str">
        <f>IF(ISNA(VLOOKUP($D178,'May 28'!$F:$F,1,0)),"No","Yes")</f>
        <v>No</v>
      </c>
      <c r="O178" s="128" t="str">
        <f>IF(ISNA(VLOOKUP($D178,'May 21'!$F:$F,1,0)),"No","Yes")</f>
        <v>No</v>
      </c>
      <c r="P178" s="128" t="str">
        <f>IF(ISNA(VLOOKUP($D178,'May 14'!$F:$F,1,0)),"No","Yes")</f>
        <v>No</v>
      </c>
      <c r="Q178" s="128" t="str">
        <f>IF(ISNA(VLOOKUP($D178,'May 9'!$F:$F,1,0)),"No","Yes")</f>
        <v>No</v>
      </c>
      <c r="R178" s="128" t="str">
        <f>IF(ISNA(VLOOKUP($D178,'May 2'!$F:$F,1,0)),"No","Yes")</f>
        <v>No</v>
      </c>
      <c r="S178" s="128" t="str">
        <f>IF(ISNA(VLOOKUP($D178,'Apr 23'!$F:$F,1,0)),"No","Yes")</f>
        <v>No</v>
      </c>
      <c r="T178" s="128" t="str">
        <f>IF(ISNA(VLOOKUP($D178,'Apr 16'!$F:$F,1,0)),"No","Yes")</f>
        <v>No</v>
      </c>
      <c r="U178" s="128" t="str">
        <f>IF(ISNA(VLOOKUP($D178,'Apr 9'!$F:$F,1,0)),"No","Yes")</f>
        <v>No</v>
      </c>
      <c r="V178" s="128" t="str">
        <f>IF(ISNA(VLOOKUP($D178,'Apr 2'!$F:$F,1,0)),"No","Yes")</f>
        <v>No</v>
      </c>
      <c r="W178" s="128" t="str">
        <f>IF(ISNA(VLOOKUP($D178,'Mar 26'!$F:$F,1,0)),"No","Yes")</f>
        <v>No</v>
      </c>
      <c r="X178" s="128" t="str">
        <f>IF(ISNA(VLOOKUP($D178,'Mar 19'!$F:$F,1,0)),"No","Yes")</f>
        <v>No</v>
      </c>
      <c r="Y178" s="128" t="str">
        <f>IF(ISNA(VLOOKUP($D178,'Mar 12'!$F:$F,1,0)),"No","Yes")</f>
        <v>No</v>
      </c>
      <c r="Z178" s="128" t="str">
        <f>IF(ISNA(VLOOKUP($D178,'Mar 5'!$F:$F,1,0)),"No","Yes")</f>
        <v>No</v>
      </c>
      <c r="AA178" s="128" t="str">
        <f>IF(ISNA(VLOOKUP($D178,'Feb 26'!$F:$F,1,0)),"No","Yes")</f>
        <v>No</v>
      </c>
      <c r="AB178" s="128" t="str">
        <f>IF(ISNA(VLOOKUP($D178,'Feb 26'!$F:$F,1,0)),"No","Yes")</f>
        <v>No</v>
      </c>
      <c r="AC178" s="128" t="str">
        <f>IF(ISNA(VLOOKUP($D178,'Feb 12'!$F:$F,1,0)),"No","Yes")</f>
        <v>No</v>
      </c>
      <c r="AD178" s="128" t="str">
        <f>IF(ISNA(VLOOKUP($D178,'Feb 5'!$F:$F,1,0)),"No","Yes")</f>
        <v>No</v>
      </c>
      <c r="AE178" s="128" t="str">
        <f>IF(ISNA(VLOOKUP($D178,'Jan 29'!$F:$F,1,0)),"No","Yes")</f>
        <v>No</v>
      </c>
      <c r="AF178" s="128" t="str">
        <f>IF(ISNA(VLOOKUP(D178,'Jan 22'!F:F,1,0)),"No","Yes")</f>
        <v>No</v>
      </c>
    </row>
    <row r="179" spans="1:32" x14ac:dyDescent="0.25">
      <c r="A179" s="268"/>
      <c r="B179" s="103" t="s">
        <v>1407</v>
      </c>
      <c r="C179" s="107"/>
      <c r="D179" s="107"/>
      <c r="E179" s="107"/>
      <c r="F179" s="107"/>
      <c r="G179" s="107"/>
      <c r="H179" s="128" t="str">
        <f>IF(ISNA(VLOOKUP($D179,'Jul 9'!$F:$F,1,0)),"No","Yes")</f>
        <v>No</v>
      </c>
      <c r="I179" s="128" t="str">
        <f>IF(ISNA(VLOOKUP($D179,'Jul 2'!$F:$F,1,0)),"No","Yes")</f>
        <v>No</v>
      </c>
      <c r="J179" s="128" t="str">
        <f>IF(ISNA(VLOOKUP($D179,'Jun 25'!$F:$F,1,0)),"No","Yes")</f>
        <v>No</v>
      </c>
      <c r="K179" s="128" t="str">
        <f>IF(ISNA(VLOOKUP($D179,'Jun 18'!$F:$F,1,0)),"No","Yes")</f>
        <v>No</v>
      </c>
      <c r="L179" s="128" t="str">
        <f>IF(ISNA(VLOOKUP($D179,'Jun 11'!$F:$F,1,0)),"No","Yes")</f>
        <v>No</v>
      </c>
      <c r="M179" s="128" t="str">
        <f>IF(ISNA(VLOOKUP($D179,'Jun 4'!$F:$F,1,0)),"No","Yes")</f>
        <v>No</v>
      </c>
      <c r="N179" s="128" t="str">
        <f>IF(ISNA(VLOOKUP($D179,'May 28'!$F:$F,1,0)),"No","Yes")</f>
        <v>No</v>
      </c>
      <c r="O179" s="128" t="str">
        <f>IF(ISNA(VLOOKUP($D179,'May 21'!$F:$F,1,0)),"No","Yes")</f>
        <v>No</v>
      </c>
      <c r="P179" s="128" t="str">
        <f>IF(ISNA(VLOOKUP($D179,'May 14'!$F:$F,1,0)),"No","Yes")</f>
        <v>No</v>
      </c>
      <c r="Q179" s="128" t="str">
        <f>IF(ISNA(VLOOKUP($D179,'May 9'!$F:$F,1,0)),"No","Yes")</f>
        <v>No</v>
      </c>
      <c r="R179" s="128" t="str">
        <f>IF(ISNA(VLOOKUP($D179,'May 2'!$F:$F,1,0)),"No","Yes")</f>
        <v>No</v>
      </c>
      <c r="S179" s="128" t="str">
        <f>IF(ISNA(VLOOKUP($D179,'Apr 23'!$F:$F,1,0)),"No","Yes")</f>
        <v>No</v>
      </c>
      <c r="T179" s="128" t="str">
        <f>IF(ISNA(VLOOKUP($D179,'Apr 16'!$F:$F,1,0)),"No","Yes")</f>
        <v>No</v>
      </c>
      <c r="U179" s="128" t="str">
        <f>IF(ISNA(VLOOKUP($D179,'Apr 9'!$F:$F,1,0)),"No","Yes")</f>
        <v>No</v>
      </c>
      <c r="V179" s="128" t="str">
        <f>IF(ISNA(VLOOKUP($D179,'Apr 2'!$F:$F,1,0)),"No","Yes")</f>
        <v>No</v>
      </c>
      <c r="W179" s="128" t="str">
        <f>IF(ISNA(VLOOKUP($D179,'Mar 26'!$F:$F,1,0)),"No","Yes")</f>
        <v>No</v>
      </c>
      <c r="X179" s="128" t="str">
        <f>IF(ISNA(VLOOKUP($D179,'Mar 19'!$F:$F,1,0)),"No","Yes")</f>
        <v>No</v>
      </c>
      <c r="Y179" s="128" t="str">
        <f>IF(ISNA(VLOOKUP($D179,'Mar 12'!$F:$F,1,0)),"No","Yes")</f>
        <v>No</v>
      </c>
      <c r="Z179" s="128" t="str">
        <f>IF(ISNA(VLOOKUP($D179,'Mar 5'!$F:$F,1,0)),"No","Yes")</f>
        <v>No</v>
      </c>
      <c r="AA179" s="128" t="str">
        <f>IF(ISNA(VLOOKUP($D179,'Feb 26'!$F:$F,1,0)),"No","Yes")</f>
        <v>No</v>
      </c>
      <c r="AB179" s="128" t="str">
        <f>IF(ISNA(VLOOKUP($D179,'Feb 26'!$F:$F,1,0)),"No","Yes")</f>
        <v>No</v>
      </c>
      <c r="AC179" s="128" t="str">
        <f>IF(ISNA(VLOOKUP($D179,'Feb 12'!$F:$F,1,0)),"No","Yes")</f>
        <v>No</v>
      </c>
      <c r="AD179" s="128" t="str">
        <f>IF(ISNA(VLOOKUP($D179,'Feb 5'!$F:$F,1,0)),"No","Yes")</f>
        <v>No</v>
      </c>
      <c r="AE179" s="128" t="str">
        <f>IF(ISNA(VLOOKUP($D179,'Jan 29'!$F:$F,1,0)),"No","Yes")</f>
        <v>No</v>
      </c>
      <c r="AF179" s="128" t="str">
        <f>IF(ISNA(VLOOKUP(D179,'Jan 22'!F:F,1,0)),"No","Yes")</f>
        <v>No</v>
      </c>
    </row>
    <row r="180" spans="1:32" x14ac:dyDescent="0.25">
      <c r="A180" s="268"/>
      <c r="B180" s="103" t="s">
        <v>1408</v>
      </c>
      <c r="C180" s="107"/>
      <c r="D180" s="107"/>
      <c r="E180" s="107"/>
      <c r="F180" s="107"/>
      <c r="G180" s="107"/>
      <c r="H180" s="128" t="str">
        <f>IF(ISNA(VLOOKUP($D180,'Jul 9'!$F:$F,1,0)),"No","Yes")</f>
        <v>No</v>
      </c>
      <c r="I180" s="128" t="str">
        <f>IF(ISNA(VLOOKUP($D180,'Jul 2'!$F:$F,1,0)),"No","Yes")</f>
        <v>No</v>
      </c>
      <c r="J180" s="128" t="str">
        <f>IF(ISNA(VLOOKUP($D180,'Jun 25'!$F:$F,1,0)),"No","Yes")</f>
        <v>No</v>
      </c>
      <c r="K180" s="128" t="str">
        <f>IF(ISNA(VLOOKUP($D180,'Jun 18'!$F:$F,1,0)),"No","Yes")</f>
        <v>No</v>
      </c>
      <c r="L180" s="128" t="str">
        <f>IF(ISNA(VLOOKUP($D180,'Jun 11'!$F:$F,1,0)),"No","Yes")</f>
        <v>No</v>
      </c>
      <c r="M180" s="128" t="str">
        <f>IF(ISNA(VLOOKUP($D180,'Jun 4'!$F:$F,1,0)),"No","Yes")</f>
        <v>No</v>
      </c>
      <c r="N180" s="128" t="str">
        <f>IF(ISNA(VLOOKUP($D180,'May 28'!$F:$F,1,0)),"No","Yes")</f>
        <v>No</v>
      </c>
      <c r="O180" s="128" t="str">
        <f>IF(ISNA(VLOOKUP($D180,'May 21'!$F:$F,1,0)),"No","Yes")</f>
        <v>No</v>
      </c>
      <c r="P180" s="128" t="str">
        <f>IF(ISNA(VLOOKUP($D180,'May 14'!$F:$F,1,0)),"No","Yes")</f>
        <v>No</v>
      </c>
      <c r="Q180" s="128" t="str">
        <f>IF(ISNA(VLOOKUP($D180,'May 9'!$F:$F,1,0)),"No","Yes")</f>
        <v>No</v>
      </c>
      <c r="R180" s="128" t="str">
        <f>IF(ISNA(VLOOKUP($D180,'May 2'!$F:$F,1,0)),"No","Yes")</f>
        <v>No</v>
      </c>
      <c r="S180" s="128" t="str">
        <f>IF(ISNA(VLOOKUP($D180,'Apr 23'!$F:$F,1,0)),"No","Yes")</f>
        <v>No</v>
      </c>
      <c r="T180" s="128" t="str">
        <f>IF(ISNA(VLOOKUP($D180,'Apr 16'!$F:$F,1,0)),"No","Yes")</f>
        <v>No</v>
      </c>
      <c r="U180" s="128" t="str">
        <f>IF(ISNA(VLOOKUP($D180,'Apr 9'!$F:$F,1,0)),"No","Yes")</f>
        <v>No</v>
      </c>
      <c r="V180" s="128" t="str">
        <f>IF(ISNA(VLOOKUP($D180,'Apr 2'!$F:$F,1,0)),"No","Yes")</f>
        <v>No</v>
      </c>
      <c r="W180" s="128" t="str">
        <f>IF(ISNA(VLOOKUP($D180,'Mar 26'!$F:$F,1,0)),"No","Yes")</f>
        <v>No</v>
      </c>
      <c r="X180" s="128" t="str">
        <f>IF(ISNA(VLOOKUP($D180,'Mar 19'!$F:$F,1,0)),"No","Yes")</f>
        <v>No</v>
      </c>
      <c r="Y180" s="128" t="str">
        <f>IF(ISNA(VLOOKUP($D180,'Mar 12'!$F:$F,1,0)),"No","Yes")</f>
        <v>No</v>
      </c>
      <c r="Z180" s="128" t="str">
        <f>IF(ISNA(VLOOKUP($D180,'Mar 5'!$F:$F,1,0)),"No","Yes")</f>
        <v>No</v>
      </c>
      <c r="AA180" s="128" t="str">
        <f>IF(ISNA(VLOOKUP($D180,'Feb 26'!$F:$F,1,0)),"No","Yes")</f>
        <v>No</v>
      </c>
      <c r="AB180" s="128" t="str">
        <f>IF(ISNA(VLOOKUP($D180,'Feb 26'!$F:$F,1,0)),"No","Yes")</f>
        <v>No</v>
      </c>
      <c r="AC180" s="128" t="str">
        <f>IF(ISNA(VLOOKUP($D180,'Feb 12'!$F:$F,1,0)),"No","Yes")</f>
        <v>No</v>
      </c>
      <c r="AD180" s="128" t="str">
        <f>IF(ISNA(VLOOKUP($D180,'Feb 5'!$F:$F,1,0)),"No","Yes")</f>
        <v>No</v>
      </c>
      <c r="AE180" s="128" t="str">
        <f>IF(ISNA(VLOOKUP($D180,'Jan 29'!$F:$F,1,0)),"No","Yes")</f>
        <v>No</v>
      </c>
      <c r="AF180" s="128" t="str">
        <f>IF(ISNA(VLOOKUP(D180,'Jan 22'!F:F,1,0)),"No","Yes")</f>
        <v>No</v>
      </c>
    </row>
    <row r="181" spans="1:32" x14ac:dyDescent="0.25">
      <c r="A181" s="268"/>
      <c r="B181" s="103" t="s">
        <v>1409</v>
      </c>
      <c r="C181" s="107"/>
      <c r="D181" s="107"/>
      <c r="E181" s="107"/>
      <c r="F181" s="107"/>
      <c r="G181" s="107"/>
      <c r="H181" s="128" t="str">
        <f>IF(ISNA(VLOOKUP($D181,'Jul 9'!$F:$F,1,0)),"No","Yes")</f>
        <v>No</v>
      </c>
      <c r="I181" s="128" t="str">
        <f>IF(ISNA(VLOOKUP($D181,'Jul 2'!$F:$F,1,0)),"No","Yes")</f>
        <v>No</v>
      </c>
      <c r="J181" s="128" t="str">
        <f>IF(ISNA(VLOOKUP($D181,'Jun 25'!$F:$F,1,0)),"No","Yes")</f>
        <v>No</v>
      </c>
      <c r="K181" s="128" t="str">
        <f>IF(ISNA(VLOOKUP($D181,'Jun 18'!$F:$F,1,0)),"No","Yes")</f>
        <v>No</v>
      </c>
      <c r="L181" s="128" t="str">
        <f>IF(ISNA(VLOOKUP($D181,'Jun 11'!$F:$F,1,0)),"No","Yes")</f>
        <v>No</v>
      </c>
      <c r="M181" s="128" t="str">
        <f>IF(ISNA(VLOOKUP($D181,'Jun 4'!$F:$F,1,0)),"No","Yes")</f>
        <v>No</v>
      </c>
      <c r="N181" s="128" t="str">
        <f>IF(ISNA(VLOOKUP($D181,'May 28'!$F:$F,1,0)),"No","Yes")</f>
        <v>No</v>
      </c>
      <c r="O181" s="128" t="str">
        <f>IF(ISNA(VLOOKUP($D181,'May 21'!$F:$F,1,0)),"No","Yes")</f>
        <v>No</v>
      </c>
      <c r="P181" s="128" t="str">
        <f>IF(ISNA(VLOOKUP($D181,'May 14'!$F:$F,1,0)),"No","Yes")</f>
        <v>No</v>
      </c>
      <c r="Q181" s="128" t="str">
        <f>IF(ISNA(VLOOKUP($D181,'May 9'!$F:$F,1,0)),"No","Yes")</f>
        <v>No</v>
      </c>
      <c r="R181" s="128" t="str">
        <f>IF(ISNA(VLOOKUP($D181,'May 2'!$F:$F,1,0)),"No","Yes")</f>
        <v>No</v>
      </c>
      <c r="S181" s="128" t="str">
        <f>IF(ISNA(VLOOKUP($D181,'Apr 23'!$F:$F,1,0)),"No","Yes")</f>
        <v>No</v>
      </c>
      <c r="T181" s="128" t="str">
        <f>IF(ISNA(VLOOKUP($D181,'Apr 16'!$F:$F,1,0)),"No","Yes")</f>
        <v>No</v>
      </c>
      <c r="U181" s="128" t="str">
        <f>IF(ISNA(VLOOKUP($D181,'Apr 9'!$F:$F,1,0)),"No","Yes")</f>
        <v>No</v>
      </c>
      <c r="V181" s="128" t="str">
        <f>IF(ISNA(VLOOKUP($D181,'Apr 2'!$F:$F,1,0)),"No","Yes")</f>
        <v>No</v>
      </c>
      <c r="W181" s="128" t="str">
        <f>IF(ISNA(VLOOKUP($D181,'Mar 26'!$F:$F,1,0)),"No","Yes")</f>
        <v>No</v>
      </c>
      <c r="X181" s="128" t="str">
        <f>IF(ISNA(VLOOKUP($D181,'Mar 19'!$F:$F,1,0)),"No","Yes")</f>
        <v>No</v>
      </c>
      <c r="Y181" s="128" t="str">
        <f>IF(ISNA(VLOOKUP($D181,'Mar 12'!$F:$F,1,0)),"No","Yes")</f>
        <v>No</v>
      </c>
      <c r="Z181" s="128" t="str">
        <f>IF(ISNA(VLOOKUP($D181,'Mar 5'!$F:$F,1,0)),"No","Yes")</f>
        <v>No</v>
      </c>
      <c r="AA181" s="128" t="str">
        <f>IF(ISNA(VLOOKUP($D181,'Feb 26'!$F:$F,1,0)),"No","Yes")</f>
        <v>No</v>
      </c>
      <c r="AB181" s="128" t="str">
        <f>IF(ISNA(VLOOKUP($D181,'Feb 26'!$F:$F,1,0)),"No","Yes")</f>
        <v>No</v>
      </c>
      <c r="AC181" s="128" t="str">
        <f>IF(ISNA(VLOOKUP($D181,'Feb 12'!$F:$F,1,0)),"No","Yes")</f>
        <v>No</v>
      </c>
      <c r="AD181" s="128" t="str">
        <f>IF(ISNA(VLOOKUP($D181,'Feb 5'!$F:$F,1,0)),"No","Yes")</f>
        <v>No</v>
      </c>
      <c r="AE181" s="128" t="str">
        <f>IF(ISNA(VLOOKUP($D181,'Jan 29'!$F:$F,1,0)),"No","Yes")</f>
        <v>No</v>
      </c>
      <c r="AF181" s="128" t="str">
        <f>IF(ISNA(VLOOKUP(D181,'Jan 22'!F:F,1,0)),"No","Yes")</f>
        <v>No</v>
      </c>
    </row>
    <row r="182" spans="1:32" x14ac:dyDescent="0.25">
      <c r="A182" s="267" t="s">
        <v>1348</v>
      </c>
      <c r="B182" s="101" t="s">
        <v>1410</v>
      </c>
      <c r="C182" s="118" t="s">
        <v>1013</v>
      </c>
      <c r="D182" s="118" t="s">
        <v>1148</v>
      </c>
      <c r="E182" s="118" t="s">
        <v>1149</v>
      </c>
      <c r="F182" s="107"/>
      <c r="G182" s="120" t="s">
        <v>1136</v>
      </c>
      <c r="H182" s="128" t="str">
        <f>IF(ISNA(VLOOKUP($D182,'Jul 9'!$F:$F,1,0)),"No","Yes")</f>
        <v>Yes</v>
      </c>
      <c r="I182" s="128" t="str">
        <f>IF(ISNA(VLOOKUP($D182,'Jul 2'!$F:$F,1,0)),"No","Yes")</f>
        <v>Yes</v>
      </c>
      <c r="J182" s="128" t="str">
        <f>IF(ISNA(VLOOKUP($D182,'Jun 25'!$F:$F,1,0)),"No","Yes")</f>
        <v>Yes</v>
      </c>
      <c r="K182" s="128" t="str">
        <f>IF(ISNA(VLOOKUP($D182,'Jun 18'!$F:$F,1,0)),"No","Yes")</f>
        <v>Yes</v>
      </c>
      <c r="L182" s="128" t="str">
        <f>IF(ISNA(VLOOKUP($D182,'Jun 11'!$F:$F,1,0)),"No","Yes")</f>
        <v>Yes</v>
      </c>
      <c r="M182" s="128" t="str">
        <f>IF(ISNA(VLOOKUP($D182,'Jun 4'!$F:$F,1,0)),"No","Yes")</f>
        <v>Yes</v>
      </c>
      <c r="N182" s="128" t="str">
        <f>IF(ISNA(VLOOKUP($D182,'May 28'!$F:$F,1,0)),"No","Yes")</f>
        <v>Yes</v>
      </c>
      <c r="O182" s="128" t="str">
        <f>IF(ISNA(VLOOKUP($D182,'May 21'!$F:$F,1,0)),"No","Yes")</f>
        <v>Yes</v>
      </c>
      <c r="P182" s="128" t="str">
        <f>IF(ISNA(VLOOKUP($D182,'May 14'!$F:$F,1,0)),"No","Yes")</f>
        <v>Yes</v>
      </c>
      <c r="Q182" s="128" t="str">
        <f>IF(ISNA(VLOOKUP($D182,'May 9'!$F:$F,1,0)),"No","Yes")</f>
        <v>Yes</v>
      </c>
      <c r="R182" s="128" t="str">
        <f>IF(ISNA(VLOOKUP($D182,'May 2'!$F:$F,1,0)),"No","Yes")</f>
        <v>Yes</v>
      </c>
      <c r="S182" s="128" t="str">
        <f>IF(ISNA(VLOOKUP($D182,'Apr 23'!$F:$F,1,0)),"No","Yes")</f>
        <v>Yes</v>
      </c>
      <c r="T182" s="128" t="str">
        <f>IF(ISNA(VLOOKUP($D182,'Apr 16'!$F:$F,1,0)),"No","Yes")</f>
        <v>Yes</v>
      </c>
      <c r="U182" s="128" t="str">
        <f>IF(ISNA(VLOOKUP($D182,'Apr 9'!$F:$F,1,0)),"No","Yes")</f>
        <v>Yes</v>
      </c>
      <c r="V182" s="128" t="str">
        <f>IF(ISNA(VLOOKUP($D182,'Apr 2'!$F:$F,1,0)),"No","Yes")</f>
        <v>Yes</v>
      </c>
      <c r="W182" s="128" t="str">
        <f>IF(ISNA(VLOOKUP($D182,'Mar 26'!$F:$F,1,0)),"No","Yes")</f>
        <v>Yes</v>
      </c>
      <c r="X182" s="128" t="str">
        <f>IF(ISNA(VLOOKUP($D182,'Mar 19'!$F:$F,1,0)),"No","Yes")</f>
        <v>Yes</v>
      </c>
      <c r="Y182" s="128" t="str">
        <f>IF(ISNA(VLOOKUP($D182,'Mar 12'!$F:$F,1,0)),"No","Yes")</f>
        <v>Yes</v>
      </c>
      <c r="Z182" s="128" t="str">
        <f>IF(ISNA(VLOOKUP($D182,'Mar 5'!$F:$F,1,0)),"No","Yes")</f>
        <v>Yes</v>
      </c>
      <c r="AA182" s="128" t="str">
        <f>IF(ISNA(VLOOKUP($D182,'Feb 26'!$F:$F,1,0)),"No","Yes")</f>
        <v>Yes</v>
      </c>
      <c r="AB182" s="128" t="str">
        <f>IF(ISNA(VLOOKUP($D182,'Feb 26'!$F:$F,1,0)),"No","Yes")</f>
        <v>Yes</v>
      </c>
      <c r="AC182" s="128" t="str">
        <f>IF(ISNA(VLOOKUP($D182,'Feb 12'!$F:$F,1,0)),"No","Yes")</f>
        <v>Yes</v>
      </c>
      <c r="AD182" s="128" t="str">
        <f>IF(ISNA(VLOOKUP($D182,'Feb 5'!$F:$F,1,0)),"No","Yes")</f>
        <v>Yes</v>
      </c>
      <c r="AE182" s="128" t="str">
        <f>IF(ISNA(VLOOKUP($D182,'Jan 29'!$F:$F,1,0)),"No","Yes")</f>
        <v>Yes</v>
      </c>
      <c r="AF182" s="128" t="str">
        <f>IF(ISNA(VLOOKUP(D182,'Jan 22'!F:F,1,0)),"No","Yes")</f>
        <v>Yes</v>
      </c>
    </row>
    <row r="183" spans="1:32" x14ac:dyDescent="0.25">
      <c r="A183" s="267"/>
      <c r="B183" s="233" t="s">
        <v>1553</v>
      </c>
      <c r="C183" s="118" t="s">
        <v>1013</v>
      </c>
      <c r="D183" s="118" t="s">
        <v>1158</v>
      </c>
      <c r="E183" s="118" t="s">
        <v>1159</v>
      </c>
      <c r="F183" s="242" t="s">
        <v>960</v>
      </c>
      <c r="G183" s="242" t="s">
        <v>1257</v>
      </c>
      <c r="H183" s="128" t="str">
        <f>IF(ISNA(VLOOKUP($D183,'Jul 9'!$F:$F,1,0)),"No","Yes")</f>
        <v>Yes</v>
      </c>
      <c r="I183" s="128" t="str">
        <f>IF(ISNA(VLOOKUP($D183,'Jul 2'!$F:$F,1,0)),"No","Yes")</f>
        <v>Yes</v>
      </c>
      <c r="J183" s="128" t="str">
        <f>IF(ISNA(VLOOKUP($D183,'Jun 25'!$F:$F,1,0)),"No","Yes")</f>
        <v>No</v>
      </c>
      <c r="K183" s="128" t="str">
        <f>IF(ISNA(VLOOKUP($D183,'Jun 18'!$F:$F,1,0)),"No","Yes")</f>
        <v>No</v>
      </c>
      <c r="L183" s="128" t="str">
        <f>IF(ISNA(VLOOKUP($D183,'Jun 11'!$F:$F,1,0)),"No","Yes")</f>
        <v>No</v>
      </c>
      <c r="M183" s="128" t="str">
        <f>IF(ISNA(VLOOKUP($D183,'Jun 4'!$F:$F,1,0)),"No","Yes")</f>
        <v>No</v>
      </c>
      <c r="N183" s="128" t="str">
        <f>IF(ISNA(VLOOKUP($D183,'May 28'!$F:$F,1,0)),"No","Yes")</f>
        <v>No</v>
      </c>
      <c r="O183" s="128" t="str">
        <f>IF(ISNA(VLOOKUP($D183,'May 21'!$F:$F,1,0)),"No","Yes")</f>
        <v>No</v>
      </c>
      <c r="P183" s="128" t="str">
        <f>IF(ISNA(VLOOKUP($D183,'May 14'!$F:$F,1,0)),"No","Yes")</f>
        <v>No</v>
      </c>
      <c r="Q183" s="128" t="str">
        <f>IF(ISNA(VLOOKUP($D183,'May 9'!$F:$F,1,0)),"No","Yes")</f>
        <v>No</v>
      </c>
      <c r="R183" s="128" t="str">
        <f>IF(ISNA(VLOOKUP($D183,'May 2'!$F:$F,1,0)),"No","Yes")</f>
        <v>No</v>
      </c>
      <c r="S183" s="128" t="str">
        <f>IF(ISNA(VLOOKUP($D183,'Apr 23'!$F:$F,1,0)),"No","Yes")</f>
        <v>No</v>
      </c>
      <c r="T183" s="128" t="str">
        <f>IF(ISNA(VLOOKUP($D183,'Apr 16'!$F:$F,1,0)),"No","Yes")</f>
        <v>No</v>
      </c>
      <c r="U183" s="128" t="str">
        <f>IF(ISNA(VLOOKUP($D183,'Apr 9'!$F:$F,1,0)),"No","Yes")</f>
        <v>No</v>
      </c>
      <c r="V183" s="128" t="str">
        <f>IF(ISNA(VLOOKUP($D183,'Apr 2'!$F:$F,1,0)),"No","Yes")</f>
        <v>No</v>
      </c>
      <c r="W183" s="128" t="str">
        <f>IF(ISNA(VLOOKUP($D183,'Mar 26'!$F:$F,1,0)),"No","Yes")</f>
        <v>No</v>
      </c>
      <c r="X183" s="128" t="str">
        <f>IF(ISNA(VLOOKUP($D183,'Mar 19'!$F:$F,1,0)),"No","Yes")</f>
        <v>No</v>
      </c>
      <c r="Y183" s="128" t="str">
        <f>IF(ISNA(VLOOKUP($D183,'Mar 12'!$F:$F,1,0)),"No","Yes")</f>
        <v>No</v>
      </c>
      <c r="Z183" s="128" t="str">
        <f>IF(ISNA(VLOOKUP($D183,'Mar 5'!$F:$F,1,0)),"No","Yes")</f>
        <v>No</v>
      </c>
      <c r="AA183" s="128" t="str">
        <f>IF(ISNA(VLOOKUP($D183,'Feb 26'!$F:$F,1,0)),"No","Yes")</f>
        <v>Yes</v>
      </c>
      <c r="AB183" s="128" t="str">
        <f>IF(ISNA(VLOOKUP($D183,'Feb 26'!$F:$F,1,0)),"No","Yes")</f>
        <v>Yes</v>
      </c>
      <c r="AC183" s="128" t="str">
        <f>IF(ISNA(VLOOKUP($D183,'Feb 12'!$F:$F,1,0)),"No","Yes")</f>
        <v>Yes</v>
      </c>
      <c r="AD183" s="128" t="str">
        <f>IF(ISNA(VLOOKUP($D183,'Feb 5'!$F:$F,1,0)),"No","Yes")</f>
        <v>Yes</v>
      </c>
      <c r="AE183" s="128" t="str">
        <f>IF(ISNA(VLOOKUP($D183,'Jan 29'!$F:$F,1,0)),"No","Yes")</f>
        <v>Yes</v>
      </c>
      <c r="AF183" s="128" t="str">
        <f>IF(ISNA(VLOOKUP(D183,'Jan 22'!F:F,1,0)),"No","Yes")</f>
        <v>Yes</v>
      </c>
    </row>
    <row r="184" spans="1:32" x14ac:dyDescent="0.25">
      <c r="A184" s="267"/>
      <c r="B184" s="101" t="s">
        <v>1288</v>
      </c>
      <c r="C184" s="118" t="s">
        <v>1013</v>
      </c>
      <c r="D184" s="118" t="s">
        <v>1085</v>
      </c>
      <c r="E184" s="118" t="s">
        <v>1086</v>
      </c>
      <c r="F184" s="107"/>
      <c r="G184" s="120" t="s">
        <v>1136</v>
      </c>
      <c r="H184" s="128" t="str">
        <f>IF(ISNA(VLOOKUP($D184,'Jul 9'!$F:$F,1,0)),"No","Yes")</f>
        <v>Yes</v>
      </c>
      <c r="I184" s="128" t="str">
        <f>IF(ISNA(VLOOKUP($D184,'Jul 2'!$F:$F,1,0)),"No","Yes")</f>
        <v>Yes</v>
      </c>
      <c r="J184" s="128" t="str">
        <f>IF(ISNA(VLOOKUP($D184,'Jun 25'!$F:$F,1,0)),"No","Yes")</f>
        <v>Yes</v>
      </c>
      <c r="K184" s="128" t="str">
        <f>IF(ISNA(VLOOKUP($D184,'Jun 18'!$F:$F,1,0)),"No","Yes")</f>
        <v>Yes</v>
      </c>
      <c r="L184" s="128" t="str">
        <f>IF(ISNA(VLOOKUP($D184,'Jun 11'!$F:$F,1,0)),"No","Yes")</f>
        <v>Yes</v>
      </c>
      <c r="M184" s="128" t="str">
        <f>IF(ISNA(VLOOKUP($D184,'Jun 4'!$F:$F,1,0)),"No","Yes")</f>
        <v>Yes</v>
      </c>
      <c r="N184" s="128" t="str">
        <f>IF(ISNA(VLOOKUP($D184,'May 28'!$F:$F,1,0)),"No","Yes")</f>
        <v>Yes</v>
      </c>
      <c r="O184" s="128" t="str">
        <f>IF(ISNA(VLOOKUP($D184,'May 21'!$F:$F,1,0)),"No","Yes")</f>
        <v>Yes</v>
      </c>
      <c r="P184" s="128" t="str">
        <f>IF(ISNA(VLOOKUP($D184,'May 14'!$F:$F,1,0)),"No","Yes")</f>
        <v>Yes</v>
      </c>
      <c r="Q184" s="128" t="str">
        <f>IF(ISNA(VLOOKUP($D184,'May 9'!$F:$F,1,0)),"No","Yes")</f>
        <v>Yes</v>
      </c>
      <c r="R184" s="128" t="str">
        <f>IF(ISNA(VLOOKUP($D184,'May 2'!$F:$F,1,0)),"No","Yes")</f>
        <v>Yes</v>
      </c>
      <c r="S184" s="128" t="str">
        <f>IF(ISNA(VLOOKUP($D184,'Apr 23'!$F:$F,1,0)),"No","Yes")</f>
        <v>Yes</v>
      </c>
      <c r="T184" s="128" t="str">
        <f>IF(ISNA(VLOOKUP($D184,'Apr 16'!$F:$F,1,0)),"No","Yes")</f>
        <v>Yes</v>
      </c>
      <c r="U184" s="128" t="str">
        <f>IF(ISNA(VLOOKUP($D184,'Apr 9'!$F:$F,1,0)),"No","Yes")</f>
        <v>Yes</v>
      </c>
      <c r="V184" s="128" t="str">
        <f>IF(ISNA(VLOOKUP($D184,'Apr 2'!$F:$F,1,0)),"No","Yes")</f>
        <v>Yes</v>
      </c>
      <c r="W184" s="128" t="str">
        <f>IF(ISNA(VLOOKUP($D184,'Mar 26'!$F:$F,1,0)),"No","Yes")</f>
        <v>Yes</v>
      </c>
      <c r="X184" s="128" t="str">
        <f>IF(ISNA(VLOOKUP($D184,'Mar 19'!$F:$F,1,0)),"No","Yes")</f>
        <v>Yes</v>
      </c>
      <c r="Y184" s="128" t="str">
        <f>IF(ISNA(VLOOKUP($D184,'Mar 12'!$F:$F,1,0)),"No","Yes")</f>
        <v>Yes</v>
      </c>
      <c r="Z184" s="128" t="str">
        <f>IF(ISNA(VLOOKUP($D184,'Mar 5'!$F:$F,1,0)),"No","Yes")</f>
        <v>Yes</v>
      </c>
      <c r="AA184" s="128" t="str">
        <f>IF(ISNA(VLOOKUP($D184,'Feb 26'!$F:$F,1,0)),"No","Yes")</f>
        <v>Yes</v>
      </c>
      <c r="AB184" s="128" t="str">
        <f>IF(ISNA(VLOOKUP($D184,'Feb 26'!$F:$F,1,0)),"No","Yes")</f>
        <v>Yes</v>
      </c>
      <c r="AC184" s="128" t="str">
        <f>IF(ISNA(VLOOKUP($D184,'Feb 12'!$F:$F,1,0)),"No","Yes")</f>
        <v>Yes</v>
      </c>
      <c r="AD184" s="128" t="str">
        <f>IF(ISNA(VLOOKUP($D184,'Feb 5'!$F:$F,1,0)),"No","Yes")</f>
        <v>Yes</v>
      </c>
      <c r="AE184" s="128" t="str">
        <f>IF(ISNA(VLOOKUP($D184,'Jan 29'!$F:$F,1,0)),"No","Yes")</f>
        <v>Yes</v>
      </c>
      <c r="AF184" s="128" t="str">
        <f>IF(ISNA(VLOOKUP(D184,'Jan 22'!F:F,1,0)),"No","Yes")</f>
        <v>Yes</v>
      </c>
    </row>
    <row r="185" spans="1:32" x14ac:dyDescent="0.25">
      <c r="A185" s="267"/>
      <c r="B185" s="101" t="s">
        <v>1412</v>
      </c>
      <c r="C185" s="117" t="s">
        <v>1013</v>
      </c>
      <c r="D185" s="117" t="s">
        <v>1247</v>
      </c>
      <c r="E185" s="117" t="s">
        <v>1248</v>
      </c>
      <c r="F185" s="107"/>
      <c r="G185" s="120" t="s">
        <v>960</v>
      </c>
      <c r="H185" s="128" t="str">
        <f>IF(ISNA(VLOOKUP($D185,'Jul 9'!$F:$F,1,0)),"No","Yes")</f>
        <v>No</v>
      </c>
      <c r="I185" s="128" t="str">
        <f>IF(ISNA(VLOOKUP($D185,'Jul 2'!$F:$F,1,0)),"No","Yes")</f>
        <v>No</v>
      </c>
      <c r="J185" s="128" t="str">
        <f>IF(ISNA(VLOOKUP($D185,'Jun 25'!$F:$F,1,0)),"No","Yes")</f>
        <v>No</v>
      </c>
      <c r="K185" s="128" t="str">
        <f>IF(ISNA(VLOOKUP($D185,'Jun 18'!$F:$F,1,0)),"No","Yes")</f>
        <v>No</v>
      </c>
      <c r="L185" s="128" t="str">
        <f>IF(ISNA(VLOOKUP($D185,'Jun 11'!$F:$F,1,0)),"No","Yes")</f>
        <v>No</v>
      </c>
      <c r="M185" s="128" t="str">
        <f>IF(ISNA(VLOOKUP($D185,'Jun 4'!$F:$F,1,0)),"No","Yes")</f>
        <v>No</v>
      </c>
      <c r="N185" s="128" t="str">
        <f>IF(ISNA(VLOOKUP($D185,'May 28'!$F:$F,1,0)),"No","Yes")</f>
        <v>No</v>
      </c>
      <c r="O185" s="128" t="str">
        <f>IF(ISNA(VLOOKUP($D185,'May 21'!$F:$F,1,0)),"No","Yes")</f>
        <v>No</v>
      </c>
      <c r="P185" s="128" t="str">
        <f>IF(ISNA(VLOOKUP($D185,'May 14'!$F:$F,1,0)),"No","Yes")</f>
        <v>No</v>
      </c>
      <c r="Q185" s="128" t="str">
        <f>IF(ISNA(VLOOKUP($D185,'May 9'!$F:$F,1,0)),"No","Yes")</f>
        <v>No</v>
      </c>
      <c r="R185" s="128" t="str">
        <f>IF(ISNA(VLOOKUP($D185,'May 2'!$F:$F,1,0)),"No","Yes")</f>
        <v>No</v>
      </c>
      <c r="S185" s="128" t="str">
        <f>IF(ISNA(VLOOKUP($D185,'Apr 23'!$F:$F,1,0)),"No","Yes")</f>
        <v>No</v>
      </c>
      <c r="T185" s="128" t="str">
        <f>IF(ISNA(VLOOKUP($D185,'Apr 16'!$F:$F,1,0)),"No","Yes")</f>
        <v>No</v>
      </c>
      <c r="U185" s="128" t="str">
        <f>IF(ISNA(VLOOKUP($D185,'Apr 9'!$F:$F,1,0)),"No","Yes")</f>
        <v>No</v>
      </c>
      <c r="V185" s="128" t="str">
        <f>IF(ISNA(VLOOKUP($D185,'Apr 2'!$F:$F,1,0)),"No","Yes")</f>
        <v>No</v>
      </c>
      <c r="W185" s="128" t="str">
        <f>IF(ISNA(VLOOKUP($D185,'Mar 26'!$F:$F,1,0)),"No","Yes")</f>
        <v>No</v>
      </c>
      <c r="X185" s="128" t="str">
        <f>IF(ISNA(VLOOKUP($D185,'Mar 19'!$F:$F,1,0)),"No","Yes")</f>
        <v>No</v>
      </c>
      <c r="Y185" s="128" t="str">
        <f>IF(ISNA(VLOOKUP($D185,'Mar 12'!$F:$F,1,0)),"No","Yes")</f>
        <v>No</v>
      </c>
      <c r="Z185" s="128" t="str">
        <f>IF(ISNA(VLOOKUP($D185,'Mar 5'!$F:$F,1,0)),"No","Yes")</f>
        <v>No</v>
      </c>
      <c r="AA185" s="128" t="str">
        <f>IF(ISNA(VLOOKUP($D185,'Feb 26'!$F:$F,1,0)),"No","Yes")</f>
        <v>No</v>
      </c>
      <c r="AB185" s="128" t="str">
        <f>IF(ISNA(VLOOKUP($D185,'Feb 26'!$F:$F,1,0)),"No","Yes")</f>
        <v>No</v>
      </c>
      <c r="AC185" s="128" t="str">
        <f>IF(ISNA(VLOOKUP($D185,'Feb 12'!$F:$F,1,0)),"No","Yes")</f>
        <v>No</v>
      </c>
      <c r="AD185" s="128" t="str">
        <f>IF(ISNA(VLOOKUP($D185,'Feb 5'!$F:$F,1,0)),"No","Yes")</f>
        <v>No</v>
      </c>
      <c r="AE185" s="128" t="str">
        <f>IF(ISNA(VLOOKUP($D185,'Jan 29'!$F:$F,1,0)),"No","Yes")</f>
        <v>No</v>
      </c>
      <c r="AF185" s="128" t="str">
        <f>IF(ISNA(VLOOKUP(D185,'Jan 22'!F:F,1,0)),"No","Yes")</f>
        <v>No</v>
      </c>
    </row>
    <row r="186" spans="1:32" x14ac:dyDescent="0.25">
      <c r="A186" s="267"/>
      <c r="B186" s="101" t="s">
        <v>1413</v>
      </c>
      <c r="C186" s="118" t="s">
        <v>1013</v>
      </c>
      <c r="D186" s="118" t="s">
        <v>1091</v>
      </c>
      <c r="E186" s="118" t="s">
        <v>1092</v>
      </c>
      <c r="F186" s="107"/>
      <c r="G186" s="120" t="s">
        <v>960</v>
      </c>
      <c r="H186" s="128" t="str">
        <f>IF(ISNA(VLOOKUP($D186,'Jul 9'!$F:$F,1,0)),"No","Yes")</f>
        <v>No</v>
      </c>
      <c r="I186" s="128" t="str">
        <f>IF(ISNA(VLOOKUP($D186,'Jul 2'!$F:$F,1,0)),"No","Yes")</f>
        <v>No</v>
      </c>
      <c r="J186" s="128" t="str">
        <f>IF(ISNA(VLOOKUP($D186,'Jun 25'!$F:$F,1,0)),"No","Yes")</f>
        <v>No</v>
      </c>
      <c r="K186" s="128" t="str">
        <f>IF(ISNA(VLOOKUP($D186,'Jun 18'!$F:$F,1,0)),"No","Yes")</f>
        <v>No</v>
      </c>
      <c r="L186" s="128" t="str">
        <f>IF(ISNA(VLOOKUP($D186,'Jun 11'!$F:$F,1,0)),"No","Yes")</f>
        <v>No</v>
      </c>
      <c r="M186" s="128" t="str">
        <f>IF(ISNA(VLOOKUP($D186,'Jun 4'!$F:$F,1,0)),"No","Yes")</f>
        <v>No</v>
      </c>
      <c r="N186" s="128" t="str">
        <f>IF(ISNA(VLOOKUP($D186,'May 28'!$F:$F,1,0)),"No","Yes")</f>
        <v>No</v>
      </c>
      <c r="O186" s="128" t="str">
        <f>IF(ISNA(VLOOKUP($D186,'May 21'!$F:$F,1,0)),"No","Yes")</f>
        <v>No</v>
      </c>
      <c r="P186" s="128" t="str">
        <f>IF(ISNA(VLOOKUP($D186,'May 14'!$F:$F,1,0)),"No","Yes")</f>
        <v>No</v>
      </c>
      <c r="Q186" s="128" t="str">
        <f>IF(ISNA(VLOOKUP($D186,'May 9'!$F:$F,1,0)),"No","Yes")</f>
        <v>No</v>
      </c>
      <c r="R186" s="128" t="str">
        <f>IF(ISNA(VLOOKUP($D186,'May 2'!$F:$F,1,0)),"No","Yes")</f>
        <v>No</v>
      </c>
      <c r="S186" s="128" t="str">
        <f>IF(ISNA(VLOOKUP($D186,'Apr 23'!$F:$F,1,0)),"No","Yes")</f>
        <v>No</v>
      </c>
      <c r="T186" s="128" t="str">
        <f>IF(ISNA(VLOOKUP($D186,'Apr 16'!$F:$F,1,0)),"No","Yes")</f>
        <v>No</v>
      </c>
      <c r="U186" s="128" t="str">
        <f>IF(ISNA(VLOOKUP($D186,'Apr 9'!$F:$F,1,0)),"No","Yes")</f>
        <v>No</v>
      </c>
      <c r="V186" s="128" t="str">
        <f>IF(ISNA(VLOOKUP($D186,'Apr 2'!$F:$F,1,0)),"No","Yes")</f>
        <v>No</v>
      </c>
      <c r="W186" s="128" t="str">
        <f>IF(ISNA(VLOOKUP($D186,'Mar 26'!$F:$F,1,0)),"No","Yes")</f>
        <v>No</v>
      </c>
      <c r="X186" s="128" t="str">
        <f>IF(ISNA(VLOOKUP($D186,'Mar 19'!$F:$F,1,0)),"No","Yes")</f>
        <v>No</v>
      </c>
      <c r="Y186" s="128" t="str">
        <f>IF(ISNA(VLOOKUP($D186,'Mar 12'!$F:$F,1,0)),"No","Yes")</f>
        <v>No</v>
      </c>
      <c r="Z186" s="128" t="str">
        <f>IF(ISNA(VLOOKUP($D186,'Mar 5'!$F:$F,1,0)),"No","Yes")</f>
        <v>No</v>
      </c>
      <c r="AA186" s="128" t="str">
        <f>IF(ISNA(VLOOKUP($D186,'Feb 26'!$F:$F,1,0)),"No","Yes")</f>
        <v>No</v>
      </c>
      <c r="AB186" s="128" t="str">
        <f>IF(ISNA(VLOOKUP($D186,'Feb 26'!$F:$F,1,0)),"No","Yes")</f>
        <v>No</v>
      </c>
      <c r="AC186" s="128" t="str">
        <f>IF(ISNA(VLOOKUP($D186,'Feb 12'!$F:$F,1,0)),"No","Yes")</f>
        <v>No</v>
      </c>
      <c r="AD186" s="128" t="str">
        <f>IF(ISNA(VLOOKUP($D186,'Feb 5'!$F:$F,1,0)),"No","Yes")</f>
        <v>No</v>
      </c>
      <c r="AE186" s="128" t="str">
        <f>IF(ISNA(VLOOKUP($D186,'Jan 29'!$F:$F,1,0)),"No","Yes")</f>
        <v>No</v>
      </c>
      <c r="AF186" s="128" t="str">
        <f>IF(ISNA(VLOOKUP(D186,'Jan 22'!F:F,1,0)),"No","Yes")</f>
        <v>No</v>
      </c>
    </row>
    <row r="187" spans="1:32" x14ac:dyDescent="0.25">
      <c r="A187" s="267"/>
      <c r="B187" s="101" t="s">
        <v>1414</v>
      </c>
      <c r="C187" s="118" t="s">
        <v>1013</v>
      </c>
      <c r="D187" s="118" t="s">
        <v>1154</v>
      </c>
      <c r="E187" s="118" t="s">
        <v>1155</v>
      </c>
      <c r="F187" s="107"/>
      <c r="G187" s="120" t="s">
        <v>1136</v>
      </c>
      <c r="H187" s="128" t="str">
        <f>IF(ISNA(VLOOKUP($D187,'Jul 9'!$F:$F,1,0)),"No","Yes")</f>
        <v>No</v>
      </c>
      <c r="I187" s="128" t="str">
        <f>IF(ISNA(VLOOKUP($D187,'Jul 2'!$F:$F,1,0)),"No","Yes")</f>
        <v>No</v>
      </c>
      <c r="J187" s="128" t="str">
        <f>IF(ISNA(VLOOKUP($D187,'Jun 25'!$F:$F,1,0)),"No","Yes")</f>
        <v>No</v>
      </c>
      <c r="K187" s="128" t="str">
        <f>IF(ISNA(VLOOKUP($D187,'Jun 18'!$F:$F,1,0)),"No","Yes")</f>
        <v>No</v>
      </c>
      <c r="L187" s="128" t="str">
        <f>IF(ISNA(VLOOKUP($D187,'Jun 11'!$F:$F,1,0)),"No","Yes")</f>
        <v>No</v>
      </c>
      <c r="M187" s="128" t="str">
        <f>IF(ISNA(VLOOKUP($D187,'Jun 4'!$F:$F,1,0)),"No","Yes")</f>
        <v>No</v>
      </c>
      <c r="N187" s="128" t="str">
        <f>IF(ISNA(VLOOKUP($D187,'May 28'!$F:$F,1,0)),"No","Yes")</f>
        <v>No</v>
      </c>
      <c r="O187" s="128" t="str">
        <f>IF(ISNA(VLOOKUP($D187,'May 21'!$F:$F,1,0)),"No","Yes")</f>
        <v>No</v>
      </c>
      <c r="P187" s="128" t="str">
        <f>IF(ISNA(VLOOKUP($D187,'May 14'!$F:$F,1,0)),"No","Yes")</f>
        <v>No</v>
      </c>
      <c r="Q187" s="128" t="str">
        <f>IF(ISNA(VLOOKUP($D187,'May 9'!$F:$F,1,0)),"No","Yes")</f>
        <v>No</v>
      </c>
      <c r="R187" s="128" t="str">
        <f>IF(ISNA(VLOOKUP($D187,'May 2'!$F:$F,1,0)),"No","Yes")</f>
        <v>No</v>
      </c>
      <c r="S187" s="128" t="str">
        <f>IF(ISNA(VLOOKUP($D187,'Apr 23'!$F:$F,1,0)),"No","Yes")</f>
        <v>No</v>
      </c>
      <c r="T187" s="128" t="str">
        <f>IF(ISNA(VLOOKUP($D187,'Apr 16'!$F:$F,1,0)),"No","Yes")</f>
        <v>No</v>
      </c>
      <c r="U187" s="128" t="str">
        <f>IF(ISNA(VLOOKUP($D187,'Apr 9'!$F:$F,1,0)),"No","Yes")</f>
        <v>No</v>
      </c>
      <c r="V187" s="128" t="str">
        <f>IF(ISNA(VLOOKUP($D187,'Apr 2'!$F:$F,1,0)),"No","Yes")</f>
        <v>No</v>
      </c>
      <c r="W187" s="128" t="str">
        <f>IF(ISNA(VLOOKUP($D187,'Mar 26'!$F:$F,1,0)),"No","Yes")</f>
        <v>No</v>
      </c>
      <c r="X187" s="128" t="str">
        <f>IF(ISNA(VLOOKUP($D187,'Mar 19'!$F:$F,1,0)),"No","Yes")</f>
        <v>No</v>
      </c>
      <c r="Y187" s="128" t="str">
        <f>IF(ISNA(VLOOKUP($D187,'Mar 12'!$F:$F,1,0)),"No","Yes")</f>
        <v>No</v>
      </c>
      <c r="Z187" s="128" t="str">
        <f>IF(ISNA(VLOOKUP($D187,'Mar 5'!$F:$F,1,0)),"No","Yes")</f>
        <v>No</v>
      </c>
      <c r="AA187" s="128" t="str">
        <f>IF(ISNA(VLOOKUP($D187,'Feb 26'!$F:$F,1,0)),"No","Yes")</f>
        <v>No</v>
      </c>
      <c r="AB187" s="128" t="str">
        <f>IF(ISNA(VLOOKUP($D187,'Feb 26'!$F:$F,1,0)),"No","Yes")</f>
        <v>No</v>
      </c>
      <c r="AC187" s="128" t="str">
        <f>IF(ISNA(VLOOKUP($D187,'Feb 12'!$F:$F,1,0)),"No","Yes")</f>
        <v>No</v>
      </c>
      <c r="AD187" s="128" t="str">
        <f>IF(ISNA(VLOOKUP($D187,'Feb 5'!$F:$F,1,0)),"No","Yes")</f>
        <v>No</v>
      </c>
      <c r="AE187" s="128" t="str">
        <f>IF(ISNA(VLOOKUP($D187,'Jan 29'!$F:$F,1,0)),"No","Yes")</f>
        <v>Yes</v>
      </c>
      <c r="AF187" s="128" t="str">
        <f>IF(ISNA(VLOOKUP(D187,'Jan 22'!F:F,1,0)),"No","Yes")</f>
        <v>Yes</v>
      </c>
    </row>
    <row r="188" spans="1:32" x14ac:dyDescent="0.25">
      <c r="A188" s="267"/>
      <c r="B188" s="233" t="s">
        <v>1415</v>
      </c>
      <c r="C188" s="118" t="s">
        <v>1013</v>
      </c>
      <c r="D188" s="118" t="s">
        <v>1143</v>
      </c>
      <c r="E188" s="118" t="s">
        <v>1144</v>
      </c>
      <c r="F188" s="242" t="s">
        <v>960</v>
      </c>
      <c r="G188" s="242" t="s">
        <v>1469</v>
      </c>
      <c r="H188" s="128" t="str">
        <f>IF(ISNA(VLOOKUP($D188,'Jul 9'!$F:$F,1,0)),"No","Yes")</f>
        <v>Yes</v>
      </c>
      <c r="I188" s="128" t="str">
        <f>IF(ISNA(VLOOKUP($D188,'Jul 2'!$F:$F,1,0)),"No","Yes")</f>
        <v>Yes</v>
      </c>
      <c r="J188" s="128" t="str">
        <f>IF(ISNA(VLOOKUP($D188,'Jun 25'!$F:$F,1,0)),"No","Yes")</f>
        <v>No</v>
      </c>
      <c r="K188" s="128" t="str">
        <f>IF(ISNA(VLOOKUP($D188,'Jun 18'!$F:$F,1,0)),"No","Yes")</f>
        <v>Yes</v>
      </c>
      <c r="L188" s="128" t="str">
        <f>IF(ISNA(VLOOKUP($D188,'Jun 11'!$F:$F,1,0)),"No","Yes")</f>
        <v>Yes</v>
      </c>
      <c r="M188" s="128" t="str">
        <f>IF(ISNA(VLOOKUP($D188,'Jun 4'!$F:$F,1,0)),"No","Yes")</f>
        <v>Yes</v>
      </c>
      <c r="N188" s="128" t="str">
        <f>IF(ISNA(VLOOKUP($D188,'May 28'!$F:$F,1,0)),"No","Yes")</f>
        <v>Yes</v>
      </c>
      <c r="O188" s="128" t="str">
        <f>IF(ISNA(VLOOKUP($D188,'May 21'!$F:$F,1,0)),"No","Yes")</f>
        <v>Yes</v>
      </c>
      <c r="P188" s="128" t="str">
        <f>IF(ISNA(VLOOKUP($D188,'May 14'!$F:$F,1,0)),"No","Yes")</f>
        <v>Yes</v>
      </c>
      <c r="Q188" s="128" t="str">
        <f>IF(ISNA(VLOOKUP($D188,'May 9'!$F:$F,1,0)),"No","Yes")</f>
        <v>Yes</v>
      </c>
      <c r="R188" s="128" t="str">
        <f>IF(ISNA(VLOOKUP($D188,'May 2'!$F:$F,1,0)),"No","Yes")</f>
        <v>Yes</v>
      </c>
      <c r="S188" s="128" t="str">
        <f>IF(ISNA(VLOOKUP($D188,'Apr 23'!$F:$F,1,0)),"No","Yes")</f>
        <v>Yes</v>
      </c>
      <c r="T188" s="128" t="str">
        <f>IF(ISNA(VLOOKUP($D188,'Apr 16'!$F:$F,1,0)),"No","Yes")</f>
        <v>Yes</v>
      </c>
      <c r="U188" s="128" t="str">
        <f>IF(ISNA(VLOOKUP($D188,'Apr 9'!$F:$F,1,0)),"No","Yes")</f>
        <v>Yes</v>
      </c>
      <c r="V188" s="128" t="str">
        <f>IF(ISNA(VLOOKUP($D188,'Apr 2'!$F:$F,1,0)),"No","Yes")</f>
        <v>Yes</v>
      </c>
      <c r="W188" s="128" t="str">
        <f>IF(ISNA(VLOOKUP($D188,'Mar 26'!$F:$F,1,0)),"No","Yes")</f>
        <v>Yes</v>
      </c>
      <c r="X188" s="128" t="str">
        <f>IF(ISNA(VLOOKUP($D188,'Mar 19'!$F:$F,1,0)),"No","Yes")</f>
        <v>Yes</v>
      </c>
      <c r="Y188" s="128" t="str">
        <f>IF(ISNA(VLOOKUP($D188,'Mar 12'!$F:$F,1,0)),"No","Yes")</f>
        <v>Yes</v>
      </c>
      <c r="Z188" s="128" t="str">
        <f>IF(ISNA(VLOOKUP($D188,'Mar 5'!$F:$F,1,0)),"No","Yes")</f>
        <v>Yes</v>
      </c>
      <c r="AA188" s="128" t="str">
        <f>IF(ISNA(VLOOKUP($D188,'Feb 26'!$F:$F,1,0)),"No","Yes")</f>
        <v>Yes</v>
      </c>
      <c r="AB188" s="128" t="str">
        <f>IF(ISNA(VLOOKUP($D188,'Feb 26'!$F:$F,1,0)),"No","Yes")</f>
        <v>Yes</v>
      </c>
      <c r="AC188" s="128" t="str">
        <f>IF(ISNA(VLOOKUP($D188,'Feb 12'!$F:$F,1,0)),"No","Yes")</f>
        <v>Yes</v>
      </c>
      <c r="AD188" s="128" t="str">
        <f>IF(ISNA(VLOOKUP($D188,'Feb 5'!$F:$F,1,0)),"No","Yes")</f>
        <v>Yes</v>
      </c>
      <c r="AE188" s="128" t="str">
        <f>IF(ISNA(VLOOKUP($D188,'Jan 29'!$F:$F,1,0)),"No","Yes")</f>
        <v>No</v>
      </c>
      <c r="AF188" s="128" t="str">
        <f>IF(ISNA(VLOOKUP(D188,'Jan 22'!F:F,1,0)),"No","Yes")</f>
        <v>No</v>
      </c>
    </row>
    <row r="189" spans="1:32" x14ac:dyDescent="0.25">
      <c r="A189" s="267"/>
      <c r="B189" s="233" t="s">
        <v>1416</v>
      </c>
      <c r="C189" s="118" t="s">
        <v>1013</v>
      </c>
      <c r="D189" s="118" t="s">
        <v>1112</v>
      </c>
      <c r="E189" s="118" t="s">
        <v>1113</v>
      </c>
      <c r="F189" s="242" t="s">
        <v>960</v>
      </c>
      <c r="G189" s="242" t="s">
        <v>1469</v>
      </c>
      <c r="H189" s="128" t="str">
        <f>IF(ISNA(VLOOKUP($D189,'Jul 9'!$F:$F,1,0)),"No","Yes")</f>
        <v>Yes</v>
      </c>
      <c r="I189" s="128" t="str">
        <f>IF(ISNA(VLOOKUP($D189,'Jul 2'!$F:$F,1,0)),"No","Yes")</f>
        <v>Yes</v>
      </c>
      <c r="J189" s="128" t="str">
        <f>IF(ISNA(VLOOKUP($D189,'Jun 25'!$F:$F,1,0)),"No","Yes")</f>
        <v>No</v>
      </c>
      <c r="K189" s="128" t="str">
        <f>IF(ISNA(VLOOKUP($D189,'Jun 18'!$F:$F,1,0)),"No","Yes")</f>
        <v>Yes</v>
      </c>
      <c r="L189" s="128" t="str">
        <f>IF(ISNA(VLOOKUP($D189,'Jun 11'!$F:$F,1,0)),"No","Yes")</f>
        <v>Yes</v>
      </c>
      <c r="M189" s="128" t="str">
        <f>IF(ISNA(VLOOKUP($D189,'Jun 4'!$F:$F,1,0)),"No","Yes")</f>
        <v>Yes</v>
      </c>
      <c r="N189" s="128" t="str">
        <f>IF(ISNA(VLOOKUP($D189,'May 28'!$F:$F,1,0)),"No","Yes")</f>
        <v>Yes</v>
      </c>
      <c r="O189" s="128" t="str">
        <f>IF(ISNA(VLOOKUP($D189,'May 21'!$F:$F,1,0)),"No","Yes")</f>
        <v>Yes</v>
      </c>
      <c r="P189" s="128" t="str">
        <f>IF(ISNA(VLOOKUP($D189,'May 14'!$F:$F,1,0)),"No","Yes")</f>
        <v>Yes</v>
      </c>
      <c r="Q189" s="128" t="str">
        <f>IF(ISNA(VLOOKUP($D189,'May 9'!$F:$F,1,0)),"No","Yes")</f>
        <v>Yes</v>
      </c>
      <c r="R189" s="128" t="str">
        <f>IF(ISNA(VLOOKUP($D189,'May 2'!$F:$F,1,0)),"No","Yes")</f>
        <v>Yes</v>
      </c>
      <c r="S189" s="128" t="str">
        <f>IF(ISNA(VLOOKUP($D189,'Apr 23'!$F:$F,1,0)),"No","Yes")</f>
        <v>Yes</v>
      </c>
      <c r="T189" s="128" t="str">
        <f>IF(ISNA(VLOOKUP($D189,'Apr 16'!$F:$F,1,0)),"No","Yes")</f>
        <v>Yes</v>
      </c>
      <c r="U189" s="128" t="str">
        <f>IF(ISNA(VLOOKUP($D189,'Apr 9'!$F:$F,1,0)),"No","Yes")</f>
        <v>Yes</v>
      </c>
      <c r="V189" s="128" t="str">
        <f>IF(ISNA(VLOOKUP($D189,'Apr 2'!$F:$F,1,0)),"No","Yes")</f>
        <v>Yes</v>
      </c>
      <c r="W189" s="128" t="str">
        <f>IF(ISNA(VLOOKUP($D189,'Mar 26'!$F:$F,1,0)),"No","Yes")</f>
        <v>Yes</v>
      </c>
      <c r="X189" s="128" t="str">
        <f>IF(ISNA(VLOOKUP($D189,'Mar 19'!$F:$F,1,0)),"No","Yes")</f>
        <v>Yes</v>
      </c>
      <c r="Y189" s="128" t="str">
        <f>IF(ISNA(VLOOKUP($D189,'Mar 12'!$F:$F,1,0)),"No","Yes")</f>
        <v>Yes</v>
      </c>
      <c r="Z189" s="128" t="str">
        <f>IF(ISNA(VLOOKUP($D189,'Mar 5'!$F:$F,1,0)),"No","Yes")</f>
        <v>Yes</v>
      </c>
      <c r="AA189" s="128" t="str">
        <f>IF(ISNA(VLOOKUP($D189,'Feb 26'!$F:$F,1,0)),"No","Yes")</f>
        <v>Yes</v>
      </c>
      <c r="AB189" s="128" t="str">
        <f>IF(ISNA(VLOOKUP($D189,'Feb 26'!$F:$F,1,0)),"No","Yes")</f>
        <v>Yes</v>
      </c>
      <c r="AC189" s="128" t="str">
        <f>IF(ISNA(VLOOKUP($D189,'Feb 12'!$F:$F,1,0)),"No","Yes")</f>
        <v>Yes</v>
      </c>
      <c r="AD189" s="128" t="str">
        <f>IF(ISNA(VLOOKUP($D189,'Feb 5'!$F:$F,1,0)),"No","Yes")</f>
        <v>Yes</v>
      </c>
      <c r="AE189" s="128" t="str">
        <f>IF(ISNA(VLOOKUP($D189,'Jan 29'!$F:$F,1,0)),"No","Yes")</f>
        <v>Yes</v>
      </c>
      <c r="AF189" s="128" t="str">
        <f>IF(ISNA(VLOOKUP(D189,'Jan 22'!F:F,1,0)),"No","Yes")</f>
        <v>Yes</v>
      </c>
    </row>
    <row r="190" spans="1:32" x14ac:dyDescent="0.25">
      <c r="A190" s="267"/>
      <c r="B190" s="234" t="s">
        <v>1417</v>
      </c>
      <c r="C190" s="118" t="s">
        <v>1013</v>
      </c>
      <c r="D190" s="118" t="s">
        <v>1184</v>
      </c>
      <c r="E190" s="118" t="s">
        <v>1185</v>
      </c>
      <c r="F190" s="120" t="s">
        <v>1136</v>
      </c>
      <c r="H190" s="128" t="str">
        <f>IF(ISNA(VLOOKUP($D190,'Jul 9'!$F:$F,1,0)),"No","Yes")</f>
        <v>No</v>
      </c>
      <c r="I190" s="128" t="str">
        <f>IF(ISNA(VLOOKUP($D190,'Jul 2'!$F:$F,1,0)),"No","Yes")</f>
        <v>No</v>
      </c>
      <c r="J190" s="128" t="str">
        <f>IF(ISNA(VLOOKUP($D190,'Jun 25'!$F:$F,1,0)),"No","Yes")</f>
        <v>No</v>
      </c>
      <c r="K190" s="128" t="str">
        <f>IF(ISNA(VLOOKUP($D190,'Jun 18'!$F:$F,1,0)),"No","Yes")</f>
        <v>Yes</v>
      </c>
      <c r="L190" s="128" t="str">
        <f>IF(ISNA(VLOOKUP($D190,'Jun 11'!$F:$F,1,0)),"No","Yes")</f>
        <v>Yes</v>
      </c>
      <c r="M190" s="128" t="str">
        <f>IF(ISNA(VLOOKUP($D190,'Jun 4'!$F:$F,1,0)),"No","Yes")</f>
        <v>Yes</v>
      </c>
      <c r="N190" s="128" t="str">
        <f>IF(ISNA(VLOOKUP($D190,'May 28'!$F:$F,1,0)),"No","Yes")</f>
        <v>Yes</v>
      </c>
      <c r="O190" s="128" t="str">
        <f>IF(ISNA(VLOOKUP($D190,'May 21'!$F:$F,1,0)),"No","Yes")</f>
        <v>Yes</v>
      </c>
      <c r="P190" s="128" t="str">
        <f>IF(ISNA(VLOOKUP($D190,'May 14'!$F:$F,1,0)),"No","Yes")</f>
        <v>Yes</v>
      </c>
      <c r="Q190" s="128" t="str">
        <f>IF(ISNA(VLOOKUP($D190,'May 9'!$F:$F,1,0)),"No","Yes")</f>
        <v>Yes</v>
      </c>
      <c r="R190" s="128" t="str">
        <f>IF(ISNA(VLOOKUP($D190,'May 2'!$F:$F,1,0)),"No","Yes")</f>
        <v>Yes</v>
      </c>
      <c r="S190" s="128" t="str">
        <f>IF(ISNA(VLOOKUP($D190,'Apr 23'!$F:$F,1,0)),"No","Yes")</f>
        <v>Yes</v>
      </c>
      <c r="T190" s="128" t="str">
        <f>IF(ISNA(VLOOKUP($D190,'Apr 16'!$F:$F,1,0)),"No","Yes")</f>
        <v>Yes</v>
      </c>
      <c r="U190" s="128" t="str">
        <f>IF(ISNA(VLOOKUP($D190,'Apr 9'!$F:$F,1,0)),"No","Yes")</f>
        <v>Yes</v>
      </c>
      <c r="V190" s="128" t="str">
        <f>IF(ISNA(VLOOKUP($D190,'Apr 2'!$F:$F,1,0)),"No","Yes")</f>
        <v>Yes</v>
      </c>
      <c r="W190" s="128" t="str">
        <f>IF(ISNA(VLOOKUP($D190,'Mar 26'!$F:$F,1,0)),"No","Yes")</f>
        <v>Yes</v>
      </c>
      <c r="X190" s="128" t="str">
        <f>IF(ISNA(VLOOKUP($D190,'Mar 19'!$F:$F,1,0)),"No","Yes")</f>
        <v>Yes</v>
      </c>
      <c r="Y190" s="128" t="str">
        <f>IF(ISNA(VLOOKUP($D190,'Mar 12'!$F:$F,1,0)),"No","Yes")</f>
        <v>Yes</v>
      </c>
      <c r="Z190" s="128" t="str">
        <f>IF(ISNA(VLOOKUP($D190,'Mar 5'!$F:$F,1,0)),"No","Yes")</f>
        <v>Yes</v>
      </c>
      <c r="AA190" s="128" t="str">
        <f>IF(ISNA(VLOOKUP($D190,'Feb 26'!$F:$F,1,0)),"No","Yes")</f>
        <v>Yes</v>
      </c>
      <c r="AB190" s="128" t="str">
        <f>IF(ISNA(VLOOKUP($D190,'Feb 26'!$F:$F,1,0)),"No","Yes")</f>
        <v>Yes</v>
      </c>
      <c r="AC190" s="128" t="str">
        <f>IF(ISNA(VLOOKUP($D190,'Feb 12'!$F:$F,1,0)),"No","Yes")</f>
        <v>Yes</v>
      </c>
      <c r="AD190" s="128" t="str">
        <f>IF(ISNA(VLOOKUP($D190,'Feb 5'!$F:$F,1,0)),"No","Yes")</f>
        <v>Yes</v>
      </c>
      <c r="AE190" s="128" t="str">
        <f>IF(ISNA(VLOOKUP($D190,'Jan 29'!$F:$F,1,0)),"No","Yes")</f>
        <v>Yes</v>
      </c>
      <c r="AF190" s="128" t="str">
        <f>IF(ISNA(VLOOKUP(D190,'Jan 22'!F:F,1,0)),"No","Yes")</f>
        <v>Yes</v>
      </c>
    </row>
    <row r="191" spans="1:32" x14ac:dyDescent="0.25">
      <c r="A191" s="267"/>
      <c r="B191" s="101" t="s">
        <v>1418</v>
      </c>
      <c r="C191" s="118" t="s">
        <v>1013</v>
      </c>
      <c r="D191" s="118" t="s">
        <v>1190</v>
      </c>
      <c r="E191" s="118" t="s">
        <v>1191</v>
      </c>
      <c r="F191" s="107"/>
      <c r="G191" s="120" t="s">
        <v>1136</v>
      </c>
      <c r="H191" s="128" t="str">
        <f>IF(ISNA(VLOOKUP($D191,'Jul 9'!$F:$F,1,0)),"No","Yes")</f>
        <v>Yes</v>
      </c>
      <c r="I191" s="128" t="str">
        <f>IF(ISNA(VLOOKUP($D191,'Jul 2'!$F:$F,1,0)),"No","Yes")</f>
        <v>Yes</v>
      </c>
      <c r="J191" s="128" t="str">
        <f>IF(ISNA(VLOOKUP($D191,'Jun 25'!$F:$F,1,0)),"No","Yes")</f>
        <v>Yes</v>
      </c>
      <c r="K191" s="128" t="str">
        <f>IF(ISNA(VLOOKUP($D191,'Jun 18'!$F:$F,1,0)),"No","Yes")</f>
        <v>Yes</v>
      </c>
      <c r="L191" s="128" t="str">
        <f>IF(ISNA(VLOOKUP($D191,'Jun 11'!$F:$F,1,0)),"No","Yes")</f>
        <v>Yes</v>
      </c>
      <c r="M191" s="128" t="str">
        <f>IF(ISNA(VLOOKUP($D191,'Jun 4'!$F:$F,1,0)),"No","Yes")</f>
        <v>Yes</v>
      </c>
      <c r="N191" s="128" t="str">
        <f>IF(ISNA(VLOOKUP($D191,'May 28'!$F:$F,1,0)),"No","Yes")</f>
        <v>Yes</v>
      </c>
      <c r="O191" s="128" t="str">
        <f>IF(ISNA(VLOOKUP($D191,'May 21'!$F:$F,1,0)),"No","Yes")</f>
        <v>Yes</v>
      </c>
      <c r="P191" s="128" t="str">
        <f>IF(ISNA(VLOOKUP($D191,'May 14'!$F:$F,1,0)),"No","Yes")</f>
        <v>Yes</v>
      </c>
      <c r="Q191" s="128" t="str">
        <f>IF(ISNA(VLOOKUP($D191,'May 9'!$F:$F,1,0)),"No","Yes")</f>
        <v>Yes</v>
      </c>
      <c r="R191" s="128" t="str">
        <f>IF(ISNA(VLOOKUP($D191,'May 2'!$F:$F,1,0)),"No","Yes")</f>
        <v>Yes</v>
      </c>
      <c r="S191" s="128" t="str">
        <f>IF(ISNA(VLOOKUP($D191,'Apr 23'!$F:$F,1,0)),"No","Yes")</f>
        <v>Yes</v>
      </c>
      <c r="T191" s="128" t="str">
        <f>IF(ISNA(VLOOKUP($D191,'Apr 16'!$F:$F,1,0)),"No","Yes")</f>
        <v>Yes</v>
      </c>
      <c r="U191" s="128" t="str">
        <f>IF(ISNA(VLOOKUP($D191,'Apr 9'!$F:$F,1,0)),"No","Yes")</f>
        <v>Yes</v>
      </c>
      <c r="V191" s="128" t="str">
        <f>IF(ISNA(VLOOKUP($D191,'Apr 2'!$F:$F,1,0)),"No","Yes")</f>
        <v>Yes</v>
      </c>
      <c r="W191" s="128" t="str">
        <f>IF(ISNA(VLOOKUP($D191,'Mar 26'!$F:$F,1,0)),"No","Yes")</f>
        <v>Yes</v>
      </c>
      <c r="X191" s="128" t="str">
        <f>IF(ISNA(VLOOKUP($D191,'Mar 19'!$F:$F,1,0)),"No","Yes")</f>
        <v>Yes</v>
      </c>
      <c r="Y191" s="128" t="str">
        <f>IF(ISNA(VLOOKUP($D191,'Mar 12'!$F:$F,1,0)),"No","Yes")</f>
        <v>Yes</v>
      </c>
      <c r="Z191" s="128" t="str">
        <f>IF(ISNA(VLOOKUP($D191,'Mar 5'!$F:$F,1,0)),"No","Yes")</f>
        <v>Yes</v>
      </c>
      <c r="AA191" s="128" t="str">
        <f>IF(ISNA(VLOOKUP($D191,'Feb 26'!$F:$F,1,0)),"No","Yes")</f>
        <v>Yes</v>
      </c>
      <c r="AB191" s="128" t="str">
        <f>IF(ISNA(VLOOKUP($D191,'Feb 26'!$F:$F,1,0)),"No","Yes")</f>
        <v>Yes</v>
      </c>
      <c r="AC191" s="128" t="str">
        <f>IF(ISNA(VLOOKUP($D191,'Feb 12'!$F:$F,1,0)),"No","Yes")</f>
        <v>Yes</v>
      </c>
      <c r="AD191" s="128" t="str">
        <f>IF(ISNA(VLOOKUP($D191,'Feb 5'!$F:$F,1,0)),"No","Yes")</f>
        <v>Yes</v>
      </c>
      <c r="AE191" s="128" t="str">
        <f>IF(ISNA(VLOOKUP($D191,'Jan 29'!$F:$F,1,0)),"No","Yes")</f>
        <v>Yes</v>
      </c>
      <c r="AF191" s="128" t="str">
        <f>IF(ISNA(VLOOKUP(D191,'Jan 22'!F:F,1,0)),"No","Yes")</f>
        <v>Yes</v>
      </c>
    </row>
    <row r="192" spans="1:32" x14ac:dyDescent="0.25">
      <c r="A192" s="267"/>
      <c r="B192" s="101" t="s">
        <v>1324</v>
      </c>
      <c r="C192" s="118" t="s">
        <v>1013</v>
      </c>
      <c r="D192" s="118" t="s">
        <v>1100</v>
      </c>
      <c r="E192" s="118" t="s">
        <v>1101</v>
      </c>
      <c r="F192" s="107"/>
      <c r="G192" s="120" t="s">
        <v>1233</v>
      </c>
      <c r="H192" s="128" t="str">
        <f>IF(ISNA(VLOOKUP($D192,'Jul 9'!$F:$F,1,0)),"No","Yes")</f>
        <v>Yes</v>
      </c>
      <c r="I192" s="128" t="str">
        <f>IF(ISNA(VLOOKUP($D192,'Jul 2'!$F:$F,1,0)),"No","Yes")</f>
        <v>Yes</v>
      </c>
      <c r="J192" s="128" t="str">
        <f>IF(ISNA(VLOOKUP($D192,'Jun 25'!$F:$F,1,0)),"No","Yes")</f>
        <v>Yes</v>
      </c>
      <c r="K192" s="128" t="str">
        <f>IF(ISNA(VLOOKUP($D192,'Jun 18'!$F:$F,1,0)),"No","Yes")</f>
        <v>Yes</v>
      </c>
      <c r="L192" s="128" t="str">
        <f>IF(ISNA(VLOOKUP($D192,'Jun 11'!$F:$F,1,0)),"No","Yes")</f>
        <v>Yes</v>
      </c>
      <c r="M192" s="128" t="str">
        <f>IF(ISNA(VLOOKUP($D192,'Jun 4'!$F:$F,1,0)),"No","Yes")</f>
        <v>Yes</v>
      </c>
      <c r="N192" s="128" t="str">
        <f>IF(ISNA(VLOOKUP($D192,'May 28'!$F:$F,1,0)),"No","Yes")</f>
        <v>Yes</v>
      </c>
      <c r="O192" s="128" t="str">
        <f>IF(ISNA(VLOOKUP($D192,'May 21'!$F:$F,1,0)),"No","Yes")</f>
        <v>Yes</v>
      </c>
      <c r="P192" s="128" t="str">
        <f>IF(ISNA(VLOOKUP($D192,'May 14'!$F:$F,1,0)),"No","Yes")</f>
        <v>Yes</v>
      </c>
      <c r="Q192" s="128" t="str">
        <f>IF(ISNA(VLOOKUP($D192,'May 9'!$F:$F,1,0)),"No","Yes")</f>
        <v>Yes</v>
      </c>
      <c r="R192" s="128" t="str">
        <f>IF(ISNA(VLOOKUP($D192,'May 2'!$F:$F,1,0)),"No","Yes")</f>
        <v>Yes</v>
      </c>
      <c r="S192" s="128" t="str">
        <f>IF(ISNA(VLOOKUP($D192,'Apr 23'!$F:$F,1,0)),"No","Yes")</f>
        <v>Yes</v>
      </c>
      <c r="T192" s="128" t="str">
        <f>IF(ISNA(VLOOKUP($D192,'Apr 16'!$F:$F,1,0)),"No","Yes")</f>
        <v>Yes</v>
      </c>
      <c r="U192" s="128" t="str">
        <f>IF(ISNA(VLOOKUP($D192,'Apr 9'!$F:$F,1,0)),"No","Yes")</f>
        <v>Yes</v>
      </c>
      <c r="V192" s="128" t="str">
        <f>IF(ISNA(VLOOKUP($D192,'Apr 2'!$F:$F,1,0)),"No","Yes")</f>
        <v>Yes</v>
      </c>
      <c r="W192" s="128" t="str">
        <f>IF(ISNA(VLOOKUP($D192,'Mar 26'!$F:$F,1,0)),"No","Yes")</f>
        <v>Yes</v>
      </c>
      <c r="X192" s="128" t="str">
        <f>IF(ISNA(VLOOKUP($D192,'Mar 19'!$F:$F,1,0)),"No","Yes")</f>
        <v>Yes</v>
      </c>
      <c r="Y192" s="128" t="str">
        <f>IF(ISNA(VLOOKUP($D192,'Mar 12'!$F:$F,1,0)),"No","Yes")</f>
        <v>Yes</v>
      </c>
      <c r="Z192" s="128" t="str">
        <f>IF(ISNA(VLOOKUP($D192,'Mar 5'!$F:$F,1,0)),"No","Yes")</f>
        <v>Yes</v>
      </c>
      <c r="AA192" s="128" t="str">
        <f>IF(ISNA(VLOOKUP($D192,'Feb 26'!$F:$F,1,0)),"No","Yes")</f>
        <v>Yes</v>
      </c>
      <c r="AB192" s="128" t="str">
        <f>IF(ISNA(VLOOKUP($D192,'Feb 26'!$F:$F,1,0)),"No","Yes")</f>
        <v>Yes</v>
      </c>
      <c r="AC192" s="128" t="str">
        <f>IF(ISNA(VLOOKUP($D192,'Feb 12'!$F:$F,1,0)),"No","Yes")</f>
        <v>Yes</v>
      </c>
      <c r="AD192" s="128" t="str">
        <f>IF(ISNA(VLOOKUP($D192,'Feb 5'!$F:$F,1,0)),"No","Yes")</f>
        <v>Yes</v>
      </c>
      <c r="AE192" s="128" t="str">
        <f>IF(ISNA(VLOOKUP($D192,'Jan 29'!$F:$F,1,0)),"No","Yes")</f>
        <v>Yes</v>
      </c>
      <c r="AF192" s="128" t="str">
        <f>IF(ISNA(VLOOKUP(D192,'Jan 22'!F:F,1,0)),"No","Yes")</f>
        <v>Yes</v>
      </c>
    </row>
    <row r="193" spans="1:32" x14ac:dyDescent="0.25">
      <c r="A193" s="267"/>
      <c r="B193" s="101" t="s">
        <v>1306</v>
      </c>
      <c r="C193" s="118" t="s">
        <v>1013</v>
      </c>
      <c r="D193" s="118" t="s">
        <v>1133</v>
      </c>
      <c r="E193" s="118" t="s">
        <v>1134</v>
      </c>
      <c r="F193" s="107"/>
      <c r="G193" s="120" t="s">
        <v>1136</v>
      </c>
      <c r="H193" s="128" t="str">
        <f>IF(ISNA(VLOOKUP($D193,'Jul 9'!$F:$F,1,0)),"No","Yes")</f>
        <v>No</v>
      </c>
      <c r="I193" s="128" t="str">
        <f>IF(ISNA(VLOOKUP($D193,'Jul 2'!$F:$F,1,0)),"No","Yes")</f>
        <v>No</v>
      </c>
      <c r="J193" s="128" t="str">
        <f>IF(ISNA(VLOOKUP($D193,'Jun 25'!$F:$F,1,0)),"No","Yes")</f>
        <v>No</v>
      </c>
      <c r="K193" s="128" t="str">
        <f>IF(ISNA(VLOOKUP($D193,'Jun 18'!$F:$F,1,0)),"No","Yes")</f>
        <v>No</v>
      </c>
      <c r="L193" s="128" t="str">
        <f>IF(ISNA(VLOOKUP($D193,'Jun 11'!$F:$F,1,0)),"No","Yes")</f>
        <v>No</v>
      </c>
      <c r="M193" s="128" t="str">
        <f>IF(ISNA(VLOOKUP($D193,'Jun 4'!$F:$F,1,0)),"No","Yes")</f>
        <v>No</v>
      </c>
      <c r="N193" s="128" t="str">
        <f>IF(ISNA(VLOOKUP($D193,'May 28'!$F:$F,1,0)),"No","Yes")</f>
        <v>No</v>
      </c>
      <c r="O193" s="128" t="str">
        <f>IF(ISNA(VLOOKUP($D193,'May 21'!$F:$F,1,0)),"No","Yes")</f>
        <v>No</v>
      </c>
      <c r="P193" s="128" t="str">
        <f>IF(ISNA(VLOOKUP($D193,'May 14'!$F:$F,1,0)),"No","Yes")</f>
        <v>No</v>
      </c>
      <c r="Q193" s="128" t="str">
        <f>IF(ISNA(VLOOKUP($D193,'May 9'!$F:$F,1,0)),"No","Yes")</f>
        <v>No</v>
      </c>
      <c r="R193" s="128" t="str">
        <f>IF(ISNA(VLOOKUP($D193,'May 2'!$F:$F,1,0)),"No","Yes")</f>
        <v>No</v>
      </c>
      <c r="S193" s="128" t="str">
        <f>IF(ISNA(VLOOKUP($D193,'Apr 23'!$F:$F,1,0)),"No","Yes")</f>
        <v>No</v>
      </c>
      <c r="T193" s="128" t="str">
        <f>IF(ISNA(VLOOKUP($D193,'Apr 16'!$F:$F,1,0)),"No","Yes")</f>
        <v>No</v>
      </c>
      <c r="U193" s="128" t="str">
        <f>IF(ISNA(VLOOKUP($D193,'Apr 9'!$F:$F,1,0)),"No","Yes")</f>
        <v>No</v>
      </c>
      <c r="V193" s="128" t="str">
        <f>IF(ISNA(VLOOKUP($D193,'Apr 2'!$F:$F,1,0)),"No","Yes")</f>
        <v>No</v>
      </c>
      <c r="W193" s="128" t="str">
        <f>IF(ISNA(VLOOKUP($D193,'Mar 26'!$F:$F,1,0)),"No","Yes")</f>
        <v>No</v>
      </c>
      <c r="X193" s="128" t="str">
        <f>IF(ISNA(VLOOKUP($D193,'Mar 19'!$F:$F,1,0)),"No","Yes")</f>
        <v>Yes</v>
      </c>
      <c r="Y193" s="128" t="str">
        <f>IF(ISNA(VLOOKUP($D193,'Mar 12'!$F:$F,1,0)),"No","Yes")</f>
        <v>Yes</v>
      </c>
      <c r="Z193" s="128" t="str">
        <f>IF(ISNA(VLOOKUP($D193,'Mar 5'!$F:$F,1,0)),"No","Yes")</f>
        <v>Yes</v>
      </c>
      <c r="AA193" s="128" t="str">
        <f>IF(ISNA(VLOOKUP($D193,'Feb 26'!$F:$F,1,0)),"No","Yes")</f>
        <v>Yes</v>
      </c>
      <c r="AB193" s="128" t="str">
        <f>IF(ISNA(VLOOKUP($D193,'Feb 26'!$F:$F,1,0)),"No","Yes")</f>
        <v>Yes</v>
      </c>
      <c r="AC193" s="128" t="str">
        <f>IF(ISNA(VLOOKUP($D193,'Feb 12'!$F:$F,1,0)),"No","Yes")</f>
        <v>Yes</v>
      </c>
      <c r="AD193" s="128" t="str">
        <f>IF(ISNA(VLOOKUP($D193,'Feb 5'!$F:$F,1,0)),"No","Yes")</f>
        <v>Yes</v>
      </c>
      <c r="AE193" s="128" t="str">
        <f>IF(ISNA(VLOOKUP($D193,'Jan 29'!$F:$F,1,0)),"No","Yes")</f>
        <v>Yes</v>
      </c>
      <c r="AF193" s="128" t="str">
        <f>IF(ISNA(VLOOKUP(D193,'Jan 22'!F:F,1,0)),"No","Yes")</f>
        <v>Yes</v>
      </c>
    </row>
    <row r="194" spans="1:32" x14ac:dyDescent="0.25">
      <c r="A194" s="267"/>
      <c r="B194" s="101" t="s">
        <v>1419</v>
      </c>
      <c r="C194" s="118" t="s">
        <v>1013</v>
      </c>
      <c r="D194" s="118" t="s">
        <v>1096</v>
      </c>
      <c r="E194" s="118" t="s">
        <v>1097</v>
      </c>
      <c r="F194" s="107"/>
      <c r="G194" s="120" t="s">
        <v>1136</v>
      </c>
      <c r="H194" s="128" t="str">
        <f>IF(ISNA(VLOOKUP($D194,'Jul 9'!$F:$F,1,0)),"No","Yes")</f>
        <v>No</v>
      </c>
      <c r="I194" s="128" t="str">
        <f>IF(ISNA(VLOOKUP($D194,'Jul 2'!$F:$F,1,0)),"No","Yes")</f>
        <v>No</v>
      </c>
      <c r="J194" s="128" t="str">
        <f>IF(ISNA(VLOOKUP($D194,'Jun 25'!$F:$F,1,0)),"No","Yes")</f>
        <v>No</v>
      </c>
      <c r="K194" s="128" t="str">
        <f>IF(ISNA(VLOOKUP($D194,'Jun 18'!$F:$F,1,0)),"No","Yes")</f>
        <v>No</v>
      </c>
      <c r="L194" s="128" t="str">
        <f>IF(ISNA(VLOOKUP($D194,'Jun 11'!$F:$F,1,0)),"No","Yes")</f>
        <v>No</v>
      </c>
      <c r="M194" s="128" t="str">
        <f>IF(ISNA(VLOOKUP($D194,'Jun 4'!$F:$F,1,0)),"No","Yes")</f>
        <v>No</v>
      </c>
      <c r="N194" s="128" t="str">
        <f>IF(ISNA(VLOOKUP($D194,'May 28'!$F:$F,1,0)),"No","Yes")</f>
        <v>No</v>
      </c>
      <c r="O194" s="128" t="str">
        <f>IF(ISNA(VLOOKUP($D194,'May 21'!$F:$F,1,0)),"No","Yes")</f>
        <v>No</v>
      </c>
      <c r="P194" s="128" t="str">
        <f>IF(ISNA(VLOOKUP($D194,'May 14'!$F:$F,1,0)),"No","Yes")</f>
        <v>No</v>
      </c>
      <c r="Q194" s="128" t="str">
        <f>IF(ISNA(VLOOKUP($D194,'May 9'!$F:$F,1,0)),"No","Yes")</f>
        <v>No</v>
      </c>
      <c r="R194" s="128" t="str">
        <f>IF(ISNA(VLOOKUP($D194,'May 2'!$F:$F,1,0)),"No","Yes")</f>
        <v>No</v>
      </c>
      <c r="S194" s="128" t="str">
        <f>IF(ISNA(VLOOKUP($D194,'Apr 23'!$F:$F,1,0)),"No","Yes")</f>
        <v>No</v>
      </c>
      <c r="T194" s="128" t="str">
        <f>IF(ISNA(VLOOKUP($D194,'Apr 16'!$F:$F,1,0)),"No","Yes")</f>
        <v>No</v>
      </c>
      <c r="U194" s="128" t="str">
        <f>IF(ISNA(VLOOKUP($D194,'Apr 9'!$F:$F,1,0)),"No","Yes")</f>
        <v>No</v>
      </c>
      <c r="V194" s="128" t="str">
        <f>IF(ISNA(VLOOKUP($D194,'Apr 2'!$F:$F,1,0)),"No","Yes")</f>
        <v>No</v>
      </c>
      <c r="W194" s="128" t="str">
        <f>IF(ISNA(VLOOKUP($D194,'Mar 26'!$F:$F,1,0)),"No","Yes")</f>
        <v>No</v>
      </c>
      <c r="X194" s="128" t="str">
        <f>IF(ISNA(VLOOKUP($D194,'Mar 19'!$F:$F,1,0)),"No","Yes")</f>
        <v>No</v>
      </c>
      <c r="Y194" s="128" t="str">
        <f>IF(ISNA(VLOOKUP($D194,'Mar 12'!$F:$F,1,0)),"No","Yes")</f>
        <v>No</v>
      </c>
      <c r="Z194" s="128" t="str">
        <f>IF(ISNA(VLOOKUP($D194,'Mar 5'!$F:$F,1,0)),"No","Yes")</f>
        <v>No</v>
      </c>
      <c r="AA194" s="128" t="str">
        <f>IF(ISNA(VLOOKUP($D194,'Feb 26'!$F:$F,1,0)),"No","Yes")</f>
        <v>No</v>
      </c>
      <c r="AB194" s="128" t="str">
        <f>IF(ISNA(VLOOKUP($D194,'Feb 26'!$F:$F,1,0)),"No","Yes")</f>
        <v>No</v>
      </c>
      <c r="AC194" s="128" t="str">
        <f>IF(ISNA(VLOOKUP($D194,'Feb 12'!$F:$F,1,0)),"No","Yes")</f>
        <v>No</v>
      </c>
      <c r="AD194" s="128" t="str">
        <f>IF(ISNA(VLOOKUP($D194,'Feb 5'!$F:$F,1,0)),"No","Yes")</f>
        <v>Yes</v>
      </c>
      <c r="AE194" s="128" t="str">
        <f>IF(ISNA(VLOOKUP($D194,'Jan 29'!$F:$F,1,0)),"No","Yes")</f>
        <v>Yes</v>
      </c>
      <c r="AF194" s="128" t="str">
        <f>IF(ISNA(VLOOKUP(D194,'Jan 22'!F:F,1,0)),"No","Yes")</f>
        <v>Yes</v>
      </c>
    </row>
    <row r="195" spans="1:32" s="175" customFormat="1" x14ac:dyDescent="0.25">
      <c r="A195" s="267"/>
      <c r="B195" s="233" t="s">
        <v>1497</v>
      </c>
      <c r="C195" s="107" t="s">
        <v>1013</v>
      </c>
      <c r="D195" s="107" t="s">
        <v>1492</v>
      </c>
      <c r="E195" s="107" t="s">
        <v>1493</v>
      </c>
      <c r="F195" s="107" t="s">
        <v>960</v>
      </c>
      <c r="G195" s="107" t="s">
        <v>960</v>
      </c>
      <c r="H195" s="128" t="str">
        <f>IF(ISNA(VLOOKUP($D195,'Jul 9'!$F:$F,1,0)),"No","Yes")</f>
        <v>Yes</v>
      </c>
      <c r="I195" s="128" t="str">
        <f>IF(ISNA(VLOOKUP($D195,'Jul 2'!$F:$F,1,0)),"No","Yes")</f>
        <v>Yes</v>
      </c>
      <c r="J195" s="128" t="str">
        <f>IF(ISNA(VLOOKUP($D195,'Jun 25'!$F:$F,1,0)),"No","Yes")</f>
        <v>Yes</v>
      </c>
      <c r="K195" s="128" t="str">
        <f>IF(ISNA(VLOOKUP($D195,'Jun 18'!$F:$F,1,0)),"No","Yes")</f>
        <v>Yes</v>
      </c>
      <c r="L195" s="128" t="str">
        <f>IF(ISNA(VLOOKUP($D195,'Jun 11'!$F:$F,1,0)),"No","Yes")</f>
        <v>Yes</v>
      </c>
      <c r="M195" s="128" t="str">
        <f>IF(ISNA(VLOOKUP($D195,'Jun 4'!$F:$F,1,0)),"No","Yes")</f>
        <v>No</v>
      </c>
      <c r="N195" s="128" t="str">
        <f>IF(ISNA(VLOOKUP($D195,'May 28'!$F:$F,1,0)),"No","Yes")</f>
        <v>Yes</v>
      </c>
      <c r="O195" s="128" t="str">
        <f>IF(ISNA(VLOOKUP($D195,'May 21'!$F:$F,1,0)),"No","Yes")</f>
        <v>Yes</v>
      </c>
      <c r="P195" s="128" t="str">
        <f>IF(ISNA(VLOOKUP($D195,'May 14'!$F:$F,1,0)),"No","Yes")</f>
        <v>No</v>
      </c>
      <c r="Q195" s="128" t="str">
        <f>IF(ISNA(VLOOKUP($D195,'May 9'!$F:$F,1,0)),"No","Yes")</f>
        <v>No</v>
      </c>
      <c r="R195" s="128" t="str">
        <f>IF(ISNA(VLOOKUP($D195,'May 2'!$F:$F,1,0)),"No","Yes")</f>
        <v>No</v>
      </c>
      <c r="S195" s="128" t="str">
        <f>IF(ISNA(VLOOKUP($D195,'Apr 23'!$F:$F,1,0)),"No","Yes")</f>
        <v>No</v>
      </c>
      <c r="T195" s="128" t="str">
        <f>IF(ISNA(VLOOKUP($D195,'Apr 16'!$F:$F,1,0)),"No","Yes")</f>
        <v>No</v>
      </c>
      <c r="U195" s="128" t="str">
        <f>IF(ISNA(VLOOKUP($D195,'Apr 9'!$F:$F,1,0)),"No","Yes")</f>
        <v>No</v>
      </c>
      <c r="V195" s="128" t="str">
        <f>IF(ISNA(VLOOKUP($D195,'Apr 2'!$F:$F,1,0)),"No","Yes")</f>
        <v>No</v>
      </c>
      <c r="W195" s="128" t="str">
        <f>IF(ISNA(VLOOKUP($D195,'Mar 26'!$F:$F,1,0)),"No","Yes")</f>
        <v>No</v>
      </c>
      <c r="X195" s="128" t="str">
        <f>IF(ISNA(VLOOKUP($D195,'Mar 19'!$F:$F,1,0)),"No","Yes")</f>
        <v>No</v>
      </c>
      <c r="Y195" s="128" t="str">
        <f>IF(ISNA(VLOOKUP($D195,'Mar 12'!$F:$F,1,0)),"No","Yes")</f>
        <v>No</v>
      </c>
      <c r="Z195" s="128" t="str">
        <f>IF(ISNA(VLOOKUP($D195,'Mar 5'!$F:$F,1,0)),"No","Yes")</f>
        <v>No</v>
      </c>
      <c r="AA195" s="128" t="str">
        <f>IF(ISNA(VLOOKUP($D195,'Feb 26'!$F:$F,1,0)),"No","Yes")</f>
        <v>No</v>
      </c>
      <c r="AB195" s="128" t="str">
        <f>IF(ISNA(VLOOKUP($D195,'Feb 26'!$F:$F,1,0)),"No","Yes")</f>
        <v>No</v>
      </c>
      <c r="AC195" s="128" t="str">
        <f>IF(ISNA(VLOOKUP($D195,'Feb 12'!$F:$F,1,0)),"No","Yes")</f>
        <v>No</v>
      </c>
      <c r="AD195" s="128" t="str">
        <f>IF(ISNA(VLOOKUP($D195,'Feb 5'!$F:$F,1,0)),"No","Yes")</f>
        <v>No</v>
      </c>
      <c r="AE195" s="128" t="str">
        <f>IF(ISNA(VLOOKUP($D195,'Jan 29'!$F:$F,1,0)),"No","Yes")</f>
        <v>No</v>
      </c>
      <c r="AF195" s="128" t="str">
        <f>IF(ISNA(VLOOKUP(D195,'Jan 22'!F:F,1,0)),"No","Yes")</f>
        <v>No</v>
      </c>
    </row>
    <row r="196" spans="1:32" x14ac:dyDescent="0.25">
      <c r="A196" s="267"/>
      <c r="B196" s="101" t="s">
        <v>1420</v>
      </c>
      <c r="C196" s="118" t="s">
        <v>1013</v>
      </c>
      <c r="D196" s="118" t="s">
        <v>1178</v>
      </c>
      <c r="E196" s="118" t="s">
        <v>1179</v>
      </c>
      <c r="F196" s="107"/>
      <c r="G196" s="120" t="s">
        <v>1136</v>
      </c>
      <c r="H196" s="128" t="str">
        <f>IF(ISNA(VLOOKUP($D196,'Jul 9'!$F:$F,1,0)),"No","Yes")</f>
        <v>Yes</v>
      </c>
      <c r="I196" s="128" t="str">
        <f>IF(ISNA(VLOOKUP($D196,'Jul 2'!$F:$F,1,0)),"No","Yes")</f>
        <v>Yes</v>
      </c>
      <c r="J196" s="128" t="str">
        <f>IF(ISNA(VLOOKUP($D196,'Jun 25'!$F:$F,1,0)),"No","Yes")</f>
        <v>Yes</v>
      </c>
      <c r="K196" s="128" t="str">
        <f>IF(ISNA(VLOOKUP($D196,'Jun 18'!$F:$F,1,0)),"No","Yes")</f>
        <v>Yes</v>
      </c>
      <c r="L196" s="128" t="str">
        <f>IF(ISNA(VLOOKUP($D196,'Jun 11'!$F:$F,1,0)),"No","Yes")</f>
        <v>Yes</v>
      </c>
      <c r="M196" s="128" t="str">
        <f>IF(ISNA(VLOOKUP($D196,'Jun 4'!$F:$F,1,0)),"No","Yes")</f>
        <v>Yes</v>
      </c>
      <c r="N196" s="128" t="str">
        <f>IF(ISNA(VLOOKUP($D196,'May 28'!$F:$F,1,0)),"No","Yes")</f>
        <v>Yes</v>
      </c>
      <c r="O196" s="128" t="str">
        <f>IF(ISNA(VLOOKUP($D196,'May 21'!$F:$F,1,0)),"No","Yes")</f>
        <v>Yes</v>
      </c>
      <c r="P196" s="128" t="str">
        <f>IF(ISNA(VLOOKUP($D196,'May 14'!$F:$F,1,0)),"No","Yes")</f>
        <v>Yes</v>
      </c>
      <c r="Q196" s="128" t="str">
        <f>IF(ISNA(VLOOKUP($D196,'May 9'!$F:$F,1,0)),"No","Yes")</f>
        <v>Yes</v>
      </c>
      <c r="R196" s="128" t="str">
        <f>IF(ISNA(VLOOKUP($D196,'May 2'!$F:$F,1,0)),"No","Yes")</f>
        <v>Yes</v>
      </c>
      <c r="S196" s="128" t="str">
        <f>IF(ISNA(VLOOKUP($D196,'Apr 23'!$F:$F,1,0)),"No","Yes")</f>
        <v>Yes</v>
      </c>
      <c r="T196" s="128" t="str">
        <f>IF(ISNA(VLOOKUP($D196,'Apr 16'!$F:$F,1,0)),"No","Yes")</f>
        <v>Yes</v>
      </c>
      <c r="U196" s="128" t="str">
        <f>IF(ISNA(VLOOKUP($D196,'Apr 9'!$F:$F,1,0)),"No","Yes")</f>
        <v>Yes</v>
      </c>
      <c r="V196" s="128" t="str">
        <f>IF(ISNA(VLOOKUP($D196,'Apr 2'!$F:$F,1,0)),"No","Yes")</f>
        <v>Yes</v>
      </c>
      <c r="W196" s="128" t="str">
        <f>IF(ISNA(VLOOKUP($D196,'Mar 26'!$F:$F,1,0)),"No","Yes")</f>
        <v>No</v>
      </c>
      <c r="X196" s="128" t="str">
        <f>IF(ISNA(VLOOKUP($D196,'Mar 19'!$F:$F,1,0)),"No","Yes")</f>
        <v>No</v>
      </c>
      <c r="Y196" s="128" t="str">
        <f>IF(ISNA(VLOOKUP($D196,'Mar 12'!$F:$F,1,0)),"No","Yes")</f>
        <v>No</v>
      </c>
      <c r="Z196" s="128" t="str">
        <f>IF(ISNA(VLOOKUP($D196,'Mar 5'!$F:$F,1,0)),"No","Yes")</f>
        <v>Yes</v>
      </c>
      <c r="AA196" s="128" t="str">
        <f>IF(ISNA(VLOOKUP($D196,'Feb 26'!$F:$F,1,0)),"No","Yes")</f>
        <v>Yes</v>
      </c>
      <c r="AB196" s="128" t="str">
        <f>IF(ISNA(VLOOKUP($D196,'Feb 26'!$F:$F,1,0)),"No","Yes")</f>
        <v>Yes</v>
      </c>
      <c r="AC196" s="128" t="str">
        <f>IF(ISNA(VLOOKUP($D196,'Feb 12'!$F:$F,1,0)),"No","Yes")</f>
        <v>Yes</v>
      </c>
      <c r="AD196" s="128" t="str">
        <f>IF(ISNA(VLOOKUP($D196,'Feb 5'!$F:$F,1,0)),"No","Yes")</f>
        <v>Yes</v>
      </c>
      <c r="AE196" s="128" t="str">
        <f>IF(ISNA(VLOOKUP($D196,'Jan 29'!$F:$F,1,0)),"No","Yes")</f>
        <v>Yes</v>
      </c>
      <c r="AF196" s="128" t="str">
        <f>IF(ISNA(VLOOKUP(D196,'Jan 22'!F:F,1,0)),"No","Yes")</f>
        <v>Yes</v>
      </c>
    </row>
    <row r="197" spans="1:32" x14ac:dyDescent="0.25">
      <c r="A197" s="267"/>
      <c r="B197" s="101" t="s">
        <v>1383</v>
      </c>
      <c r="C197" s="118" t="s">
        <v>1013</v>
      </c>
      <c r="D197" s="118" t="s">
        <v>1121</v>
      </c>
      <c r="E197" s="118" t="s">
        <v>1122</v>
      </c>
      <c r="F197" s="107"/>
      <c r="G197" s="120" t="s">
        <v>1136</v>
      </c>
      <c r="H197" s="128" t="str">
        <f>IF(ISNA(VLOOKUP($D197,'Jul 9'!$F:$F,1,0)),"No","Yes")</f>
        <v>Yes</v>
      </c>
      <c r="I197" s="128" t="str">
        <f>IF(ISNA(VLOOKUP($D197,'Jul 2'!$F:$F,1,0)),"No","Yes")</f>
        <v>Yes</v>
      </c>
      <c r="J197" s="128" t="str">
        <f>IF(ISNA(VLOOKUP($D197,'Jun 25'!$F:$F,1,0)),"No","Yes")</f>
        <v>Yes</v>
      </c>
      <c r="K197" s="128" t="str">
        <f>IF(ISNA(VLOOKUP($D197,'Jun 18'!$F:$F,1,0)),"No","Yes")</f>
        <v>Yes</v>
      </c>
      <c r="L197" s="128" t="str">
        <f>IF(ISNA(VLOOKUP($D197,'Jun 11'!$F:$F,1,0)),"No","Yes")</f>
        <v>Yes</v>
      </c>
      <c r="M197" s="128" t="str">
        <f>IF(ISNA(VLOOKUP($D197,'Jun 4'!$F:$F,1,0)),"No","Yes")</f>
        <v>Yes</v>
      </c>
      <c r="N197" s="128" t="str">
        <f>IF(ISNA(VLOOKUP($D197,'May 28'!$F:$F,1,0)),"No","Yes")</f>
        <v>Yes</v>
      </c>
      <c r="O197" s="128" t="str">
        <f>IF(ISNA(VLOOKUP($D197,'May 21'!$F:$F,1,0)),"No","Yes")</f>
        <v>Yes</v>
      </c>
      <c r="P197" s="128" t="str">
        <f>IF(ISNA(VLOOKUP($D197,'May 14'!$F:$F,1,0)),"No","Yes")</f>
        <v>Yes</v>
      </c>
      <c r="Q197" s="128" t="str">
        <f>IF(ISNA(VLOOKUP($D197,'May 9'!$F:$F,1,0)),"No","Yes")</f>
        <v>Yes</v>
      </c>
      <c r="R197" s="128" t="str">
        <f>IF(ISNA(VLOOKUP($D197,'May 2'!$F:$F,1,0)),"No","Yes")</f>
        <v>Yes</v>
      </c>
      <c r="S197" s="128" t="str">
        <f>IF(ISNA(VLOOKUP($D197,'Apr 23'!$F:$F,1,0)),"No","Yes")</f>
        <v>Yes</v>
      </c>
      <c r="T197" s="128" t="str">
        <f>IF(ISNA(VLOOKUP($D197,'Apr 16'!$F:$F,1,0)),"No","Yes")</f>
        <v>Yes</v>
      </c>
      <c r="U197" s="128" t="str">
        <f>IF(ISNA(VLOOKUP($D197,'Apr 9'!$F:$F,1,0)),"No","Yes")</f>
        <v>Yes</v>
      </c>
      <c r="V197" s="128" t="str">
        <f>IF(ISNA(VLOOKUP($D197,'Apr 2'!$F:$F,1,0)),"No","Yes")</f>
        <v>No</v>
      </c>
      <c r="W197" s="128" t="str">
        <f>IF(ISNA(VLOOKUP($D197,'Mar 26'!$F:$F,1,0)),"No","Yes")</f>
        <v>Yes</v>
      </c>
      <c r="X197" s="128" t="str">
        <f>IF(ISNA(VLOOKUP($D197,'Mar 19'!$F:$F,1,0)),"No","Yes")</f>
        <v>Yes</v>
      </c>
      <c r="Y197" s="128" t="str">
        <f>IF(ISNA(VLOOKUP($D197,'Mar 12'!$F:$F,1,0)),"No","Yes")</f>
        <v>Yes</v>
      </c>
      <c r="Z197" s="128" t="str">
        <f>IF(ISNA(VLOOKUP($D197,'Mar 5'!$F:$F,1,0)),"No","Yes")</f>
        <v>Yes</v>
      </c>
      <c r="AA197" s="128" t="str">
        <f>IF(ISNA(VLOOKUP($D197,'Feb 26'!$F:$F,1,0)),"No","Yes")</f>
        <v>Yes</v>
      </c>
      <c r="AB197" s="128" t="str">
        <f>IF(ISNA(VLOOKUP($D197,'Feb 26'!$F:$F,1,0)),"No","Yes")</f>
        <v>Yes</v>
      </c>
      <c r="AC197" s="128" t="str">
        <f>IF(ISNA(VLOOKUP($D197,'Feb 12'!$F:$F,1,0)),"No","Yes")</f>
        <v>Yes</v>
      </c>
      <c r="AD197" s="128" t="str">
        <f>IF(ISNA(VLOOKUP($D197,'Feb 5'!$F:$F,1,0)),"No","Yes")</f>
        <v>Yes</v>
      </c>
      <c r="AE197" s="128" t="str">
        <f>IF(ISNA(VLOOKUP($D197,'Jan 29'!$F:$F,1,0)),"No","Yes")</f>
        <v>Yes</v>
      </c>
      <c r="AF197" s="128" t="str">
        <f>IF(ISNA(VLOOKUP(D197,'Jan 22'!F:F,1,0)),"No","Yes")</f>
        <v>Yes</v>
      </c>
    </row>
    <row r="198" spans="1:32" x14ac:dyDescent="0.25">
      <c r="A198" s="267"/>
      <c r="B198" s="101" t="s">
        <v>1421</v>
      </c>
      <c r="C198" s="118" t="s">
        <v>1013</v>
      </c>
      <c r="D198" s="118" t="s">
        <v>1118</v>
      </c>
      <c r="E198" s="118" t="s">
        <v>1119</v>
      </c>
      <c r="F198" s="107"/>
      <c r="G198" s="120" t="s">
        <v>1136</v>
      </c>
      <c r="H198" s="128" t="str">
        <f>IF(ISNA(VLOOKUP($D198,'Jul 9'!$F:$F,1,0)),"No","Yes")</f>
        <v>No</v>
      </c>
      <c r="I198" s="128" t="str">
        <f>IF(ISNA(VLOOKUP($D198,'Jul 2'!$F:$F,1,0)),"No","Yes")</f>
        <v>No</v>
      </c>
      <c r="J198" s="128" t="str">
        <f>IF(ISNA(VLOOKUP($D198,'Jun 25'!$F:$F,1,0)),"No","Yes")</f>
        <v>No</v>
      </c>
      <c r="K198" s="128" t="str">
        <f>IF(ISNA(VLOOKUP($D198,'Jun 18'!$F:$F,1,0)),"No","Yes")</f>
        <v>No</v>
      </c>
      <c r="L198" s="128" t="str">
        <f>IF(ISNA(VLOOKUP($D198,'Jun 11'!$F:$F,1,0)),"No","Yes")</f>
        <v>No</v>
      </c>
      <c r="M198" s="128" t="str">
        <f>IF(ISNA(VLOOKUP($D198,'Jun 4'!$F:$F,1,0)),"No","Yes")</f>
        <v>No</v>
      </c>
      <c r="N198" s="128" t="str">
        <f>IF(ISNA(VLOOKUP($D198,'May 28'!$F:$F,1,0)),"No","Yes")</f>
        <v>No</v>
      </c>
      <c r="O198" s="128" t="str">
        <f>IF(ISNA(VLOOKUP($D198,'May 21'!$F:$F,1,0)),"No","Yes")</f>
        <v>No</v>
      </c>
      <c r="P198" s="128" t="str">
        <f>IF(ISNA(VLOOKUP($D198,'May 14'!$F:$F,1,0)),"No","Yes")</f>
        <v>No</v>
      </c>
      <c r="Q198" s="128" t="str">
        <f>IF(ISNA(VLOOKUP($D198,'May 9'!$F:$F,1,0)),"No","Yes")</f>
        <v>No</v>
      </c>
      <c r="R198" s="128" t="str">
        <f>IF(ISNA(VLOOKUP($D198,'May 2'!$F:$F,1,0)),"No","Yes")</f>
        <v>Yes</v>
      </c>
      <c r="S198" s="128" t="str">
        <f>IF(ISNA(VLOOKUP($D198,'Apr 23'!$F:$F,1,0)),"No","Yes")</f>
        <v>Yes</v>
      </c>
      <c r="T198" s="128" t="str">
        <f>IF(ISNA(VLOOKUP($D198,'Apr 16'!$F:$F,1,0)),"No","Yes")</f>
        <v>Yes</v>
      </c>
      <c r="U198" s="128" t="str">
        <f>IF(ISNA(VLOOKUP($D198,'Apr 9'!$F:$F,1,0)),"No","Yes")</f>
        <v>Yes</v>
      </c>
      <c r="V198" s="128" t="str">
        <f>IF(ISNA(VLOOKUP($D198,'Apr 2'!$F:$F,1,0)),"No","Yes")</f>
        <v>Yes</v>
      </c>
      <c r="W198" s="128" t="str">
        <f>IF(ISNA(VLOOKUP($D198,'Mar 26'!$F:$F,1,0)),"No","Yes")</f>
        <v>Yes</v>
      </c>
      <c r="X198" s="128" t="str">
        <f>IF(ISNA(VLOOKUP($D198,'Mar 19'!$F:$F,1,0)),"No","Yes")</f>
        <v>Yes</v>
      </c>
      <c r="Y198" s="128" t="str">
        <f>IF(ISNA(VLOOKUP($D198,'Mar 12'!$F:$F,1,0)),"No","Yes")</f>
        <v>Yes</v>
      </c>
      <c r="Z198" s="128" t="str">
        <f>IF(ISNA(VLOOKUP($D198,'Mar 5'!$F:$F,1,0)),"No","Yes")</f>
        <v>Yes</v>
      </c>
      <c r="AA198" s="128" t="str">
        <f>IF(ISNA(VLOOKUP($D198,'Feb 26'!$F:$F,1,0)),"No","Yes")</f>
        <v>Yes</v>
      </c>
      <c r="AB198" s="128" t="str">
        <f>IF(ISNA(VLOOKUP($D198,'Feb 26'!$F:$F,1,0)),"No","Yes")</f>
        <v>Yes</v>
      </c>
      <c r="AC198" s="128" t="str">
        <f>IF(ISNA(VLOOKUP($D198,'Feb 12'!$F:$F,1,0)),"No","Yes")</f>
        <v>Yes</v>
      </c>
      <c r="AD198" s="128" t="str">
        <f>IF(ISNA(VLOOKUP($D198,'Feb 5'!$F:$F,1,0)),"No","Yes")</f>
        <v>Yes</v>
      </c>
      <c r="AE198" s="128" t="str">
        <f>IF(ISNA(VLOOKUP($D198,'Jan 29'!$F:$F,1,0)),"No","Yes")</f>
        <v>Yes</v>
      </c>
      <c r="AF198" s="128" t="str">
        <f>IF(ISNA(VLOOKUP(D198,'Jan 22'!F:F,1,0)),"No","Yes")</f>
        <v>Yes</v>
      </c>
    </row>
    <row r="199" spans="1:32" x14ac:dyDescent="0.25">
      <c r="A199" s="267"/>
      <c r="B199" s="101" t="s">
        <v>1422</v>
      </c>
      <c r="C199" s="118" t="s">
        <v>1013</v>
      </c>
      <c r="D199" s="118" t="s">
        <v>1173</v>
      </c>
      <c r="E199" s="118" t="s">
        <v>1174</v>
      </c>
      <c r="F199" s="107"/>
      <c r="G199" s="120" t="s">
        <v>1136</v>
      </c>
      <c r="H199" s="128" t="str">
        <f>IF(ISNA(VLOOKUP($D199,'Jul 9'!$F:$F,1,0)),"No","Yes")</f>
        <v>No</v>
      </c>
      <c r="I199" s="128" t="str">
        <f>IF(ISNA(VLOOKUP($D199,'Jul 2'!$F:$F,1,0)),"No","Yes")</f>
        <v>No</v>
      </c>
      <c r="J199" s="128" t="str">
        <f>IF(ISNA(VLOOKUP($D199,'Jun 25'!$F:$F,1,0)),"No","Yes")</f>
        <v>No</v>
      </c>
      <c r="K199" s="128" t="str">
        <f>IF(ISNA(VLOOKUP($D199,'Jun 18'!$F:$F,1,0)),"No","Yes")</f>
        <v>No</v>
      </c>
      <c r="L199" s="128" t="str">
        <f>IF(ISNA(VLOOKUP($D199,'Jun 11'!$F:$F,1,0)),"No","Yes")</f>
        <v>No</v>
      </c>
      <c r="M199" s="128" t="str">
        <f>IF(ISNA(VLOOKUP($D199,'Jun 4'!$F:$F,1,0)),"No","Yes")</f>
        <v>No</v>
      </c>
      <c r="N199" s="128" t="str">
        <f>IF(ISNA(VLOOKUP($D199,'May 28'!$F:$F,1,0)),"No","Yes")</f>
        <v>No</v>
      </c>
      <c r="O199" s="128" t="str">
        <f>IF(ISNA(VLOOKUP($D199,'May 21'!$F:$F,1,0)),"No","Yes")</f>
        <v>No</v>
      </c>
      <c r="P199" s="128" t="str">
        <f>IF(ISNA(VLOOKUP($D199,'May 14'!$F:$F,1,0)),"No","Yes")</f>
        <v>No</v>
      </c>
      <c r="Q199" s="128" t="str">
        <f>IF(ISNA(VLOOKUP($D199,'May 9'!$F:$F,1,0)),"No","Yes")</f>
        <v>No</v>
      </c>
      <c r="R199" s="128" t="str">
        <f>IF(ISNA(VLOOKUP($D199,'May 2'!$F:$F,1,0)),"No","Yes")</f>
        <v>No</v>
      </c>
      <c r="S199" s="128" t="str">
        <f>IF(ISNA(VLOOKUP($D199,'Apr 23'!$F:$F,1,0)),"No","Yes")</f>
        <v>No</v>
      </c>
      <c r="T199" s="128" t="str">
        <f>IF(ISNA(VLOOKUP($D199,'Apr 16'!$F:$F,1,0)),"No","Yes")</f>
        <v>No</v>
      </c>
      <c r="U199" s="128" t="str">
        <f>IF(ISNA(VLOOKUP($D199,'Apr 9'!$F:$F,1,0)),"No","Yes")</f>
        <v>No</v>
      </c>
      <c r="V199" s="128" t="str">
        <f>IF(ISNA(VLOOKUP($D199,'Apr 2'!$F:$F,1,0)),"No","Yes")</f>
        <v>No</v>
      </c>
      <c r="W199" s="128" t="str">
        <f>IF(ISNA(VLOOKUP($D199,'Mar 26'!$F:$F,1,0)),"No","Yes")</f>
        <v>No</v>
      </c>
      <c r="X199" s="128" t="str">
        <f>IF(ISNA(VLOOKUP($D199,'Mar 19'!$F:$F,1,0)),"No","Yes")</f>
        <v>No</v>
      </c>
      <c r="Y199" s="128" t="str">
        <f>IF(ISNA(VLOOKUP($D199,'Mar 12'!$F:$F,1,0)),"No","Yes")</f>
        <v>No</v>
      </c>
      <c r="Z199" s="128" t="str">
        <f>IF(ISNA(VLOOKUP($D199,'Mar 5'!$F:$F,1,0)),"No","Yes")</f>
        <v>No</v>
      </c>
      <c r="AA199" s="128" t="str">
        <f>IF(ISNA(VLOOKUP($D199,'Feb 26'!$F:$F,1,0)),"No","Yes")</f>
        <v>No</v>
      </c>
      <c r="AB199" s="128" t="str">
        <f>IF(ISNA(VLOOKUP($D199,'Feb 26'!$F:$F,1,0)),"No","Yes")</f>
        <v>No</v>
      </c>
      <c r="AC199" s="128" t="str">
        <f>IF(ISNA(VLOOKUP($D199,'Feb 12'!$F:$F,1,0)),"No","Yes")</f>
        <v>Yes</v>
      </c>
      <c r="AD199" s="128" t="str">
        <f>IF(ISNA(VLOOKUP($D199,'Feb 5'!$F:$F,1,0)),"No","Yes")</f>
        <v>Yes</v>
      </c>
      <c r="AE199" s="128" t="str">
        <f>IF(ISNA(VLOOKUP($D199,'Jan 29'!$F:$F,1,0)),"No","Yes")</f>
        <v>Yes</v>
      </c>
      <c r="AF199" s="128" t="str">
        <f>IF(ISNA(VLOOKUP(D199,'Jan 22'!F:F,1,0)),"No","Yes")</f>
        <v>Yes</v>
      </c>
    </row>
    <row r="200" spans="1:32" x14ac:dyDescent="0.25">
      <c r="A200" s="267"/>
      <c r="B200" s="101" t="s">
        <v>1423</v>
      </c>
      <c r="C200" s="118" t="s">
        <v>1013</v>
      </c>
      <c r="D200" s="118" t="s">
        <v>1197</v>
      </c>
      <c r="E200" s="118" t="s">
        <v>1198</v>
      </c>
      <c r="F200" s="107"/>
      <c r="G200" s="120" t="s">
        <v>960</v>
      </c>
      <c r="H200" s="128" t="str">
        <f>IF(ISNA(VLOOKUP($D200,'Jul 9'!$F:$F,1,0)),"No","Yes")</f>
        <v>Yes</v>
      </c>
      <c r="I200" s="128" t="str">
        <f>IF(ISNA(VLOOKUP($D200,'Jul 2'!$F:$F,1,0)),"No","Yes")</f>
        <v>Yes</v>
      </c>
      <c r="J200" s="128" t="str">
        <f>IF(ISNA(VLOOKUP($D200,'Jun 25'!$F:$F,1,0)),"No","Yes")</f>
        <v>Yes</v>
      </c>
      <c r="K200" s="128" t="str">
        <f>IF(ISNA(VLOOKUP($D200,'Jun 18'!$F:$F,1,0)),"No","Yes")</f>
        <v>Yes</v>
      </c>
      <c r="L200" s="128" t="str">
        <f>IF(ISNA(VLOOKUP($D200,'Jun 11'!$F:$F,1,0)),"No","Yes")</f>
        <v>Yes</v>
      </c>
      <c r="M200" s="128" t="str">
        <f>IF(ISNA(VLOOKUP($D200,'Jun 4'!$F:$F,1,0)),"No","Yes")</f>
        <v>Yes</v>
      </c>
      <c r="N200" s="128" t="str">
        <f>IF(ISNA(VLOOKUP($D200,'May 28'!$F:$F,1,0)),"No","Yes")</f>
        <v>Yes</v>
      </c>
      <c r="O200" s="128" t="str">
        <f>IF(ISNA(VLOOKUP($D200,'May 21'!$F:$F,1,0)),"No","Yes")</f>
        <v>Yes</v>
      </c>
      <c r="P200" s="128" t="str">
        <f>IF(ISNA(VLOOKUP($D200,'May 14'!$F:$F,1,0)),"No","Yes")</f>
        <v>Yes</v>
      </c>
      <c r="Q200" s="128" t="str">
        <f>IF(ISNA(VLOOKUP($D200,'May 9'!$F:$F,1,0)),"No","Yes")</f>
        <v>Yes</v>
      </c>
      <c r="R200" s="128" t="str">
        <f>IF(ISNA(VLOOKUP($D200,'May 2'!$F:$F,1,0)),"No","Yes")</f>
        <v>Yes</v>
      </c>
      <c r="S200" s="128" t="str">
        <f>IF(ISNA(VLOOKUP($D200,'Apr 23'!$F:$F,1,0)),"No","Yes")</f>
        <v>Yes</v>
      </c>
      <c r="T200" s="128" t="str">
        <f>IF(ISNA(VLOOKUP($D200,'Apr 16'!$F:$F,1,0)),"No","Yes")</f>
        <v>Yes</v>
      </c>
      <c r="U200" s="128" t="str">
        <f>IF(ISNA(VLOOKUP($D200,'Apr 9'!$F:$F,1,0)),"No","Yes")</f>
        <v>Yes</v>
      </c>
      <c r="V200" s="128" t="str">
        <f>IF(ISNA(VLOOKUP($D200,'Apr 2'!$F:$F,1,0)),"No","Yes")</f>
        <v>Yes</v>
      </c>
      <c r="W200" s="128" t="str">
        <f>IF(ISNA(VLOOKUP($D200,'Mar 26'!$F:$F,1,0)),"No","Yes")</f>
        <v>Yes</v>
      </c>
      <c r="X200" s="128" t="str">
        <f>IF(ISNA(VLOOKUP($D200,'Mar 19'!$F:$F,1,0)),"No","Yes")</f>
        <v>Yes</v>
      </c>
      <c r="Y200" s="128" t="str">
        <f>IF(ISNA(VLOOKUP($D200,'Mar 12'!$F:$F,1,0)),"No","Yes")</f>
        <v>Yes</v>
      </c>
      <c r="Z200" s="128" t="str">
        <f>IF(ISNA(VLOOKUP($D200,'Mar 5'!$F:$F,1,0)),"No","Yes")</f>
        <v>Yes</v>
      </c>
      <c r="AA200" s="128" t="str">
        <f>IF(ISNA(VLOOKUP($D200,'Feb 26'!$F:$F,1,0)),"No","Yes")</f>
        <v>Yes</v>
      </c>
      <c r="AB200" s="128" t="str">
        <f>IF(ISNA(VLOOKUP($D200,'Feb 26'!$F:$F,1,0)),"No","Yes")</f>
        <v>Yes</v>
      </c>
      <c r="AC200" s="128" t="str">
        <f>IF(ISNA(VLOOKUP($D200,'Feb 12'!$F:$F,1,0)),"No","Yes")</f>
        <v>Yes</v>
      </c>
      <c r="AD200" s="128" t="str">
        <f>IF(ISNA(VLOOKUP($D200,'Feb 5'!$F:$F,1,0)),"No","Yes")</f>
        <v>Yes</v>
      </c>
      <c r="AE200" s="128" t="str">
        <f>IF(ISNA(VLOOKUP($D200,'Jan 29'!$F:$F,1,0)),"No","Yes")</f>
        <v>Yes</v>
      </c>
      <c r="AF200" s="128" t="str">
        <f>IF(ISNA(VLOOKUP(D200,'Jan 22'!F:F,1,0)),"No","Yes")</f>
        <v>Yes</v>
      </c>
    </row>
    <row r="201" spans="1:32" x14ac:dyDescent="0.25">
      <c r="A201" s="267"/>
      <c r="B201" s="193" t="s">
        <v>1310</v>
      </c>
      <c r="C201" s="118" t="s">
        <v>1013</v>
      </c>
      <c r="D201" s="118" t="s">
        <v>1103</v>
      </c>
      <c r="E201" s="118" t="s">
        <v>1104</v>
      </c>
      <c r="F201" s="107"/>
      <c r="G201" s="120" t="s">
        <v>1136</v>
      </c>
      <c r="H201" s="128" t="str">
        <f>IF(ISNA(VLOOKUP($D201,'Jul 9'!$F:$F,1,0)),"No","Yes")</f>
        <v>No</v>
      </c>
      <c r="I201" s="128" t="str">
        <f>IF(ISNA(VLOOKUP($D201,'Jul 2'!$F:$F,1,0)),"No","Yes")</f>
        <v>No</v>
      </c>
      <c r="J201" s="128" t="str">
        <f>IF(ISNA(VLOOKUP($D201,'Jun 25'!$F:$F,1,0)),"No","Yes")</f>
        <v>No</v>
      </c>
      <c r="K201" s="128" t="str">
        <f>IF(ISNA(VLOOKUP($D201,'Jun 18'!$F:$F,1,0)),"No","Yes")</f>
        <v>No</v>
      </c>
      <c r="L201" s="128" t="str">
        <f>IF(ISNA(VLOOKUP($D201,'Jun 11'!$F:$F,1,0)),"No","Yes")</f>
        <v>No</v>
      </c>
      <c r="M201" s="128" t="str">
        <f>IF(ISNA(VLOOKUP($D201,'Jun 4'!$F:$F,1,0)),"No","Yes")</f>
        <v>No</v>
      </c>
      <c r="N201" s="128" t="str">
        <f>IF(ISNA(VLOOKUP($D201,'May 28'!$F:$F,1,0)),"No","Yes")</f>
        <v>No</v>
      </c>
      <c r="O201" s="128" t="str">
        <f>IF(ISNA(VLOOKUP($D201,'May 21'!$F:$F,1,0)),"No","Yes")</f>
        <v>No</v>
      </c>
      <c r="P201" s="128" t="str">
        <f>IF(ISNA(VLOOKUP($D201,'May 14'!$F:$F,1,0)),"No","Yes")</f>
        <v>Yes</v>
      </c>
      <c r="Q201" s="128" t="str">
        <f>IF(ISNA(VLOOKUP($D201,'May 9'!$F:$F,1,0)),"No","Yes")</f>
        <v>Yes</v>
      </c>
      <c r="R201" s="128" t="str">
        <f>IF(ISNA(VLOOKUP($D201,'May 2'!$F:$F,1,0)),"No","Yes")</f>
        <v>Yes</v>
      </c>
      <c r="S201" s="128" t="str">
        <f>IF(ISNA(VLOOKUP($D201,'Apr 23'!$F:$F,1,0)),"No","Yes")</f>
        <v>Yes</v>
      </c>
      <c r="T201" s="128" t="str">
        <f>IF(ISNA(VLOOKUP($D201,'Apr 16'!$F:$F,1,0)),"No","Yes")</f>
        <v>Yes</v>
      </c>
      <c r="U201" s="128" t="str">
        <f>IF(ISNA(VLOOKUP($D201,'Apr 9'!$F:$F,1,0)),"No","Yes")</f>
        <v>Yes</v>
      </c>
      <c r="V201" s="128" t="str">
        <f>IF(ISNA(VLOOKUP($D201,'Apr 2'!$F:$F,1,0)),"No","Yes")</f>
        <v>Yes</v>
      </c>
      <c r="W201" s="128" t="str">
        <f>IF(ISNA(VLOOKUP($D201,'Mar 26'!$F:$F,1,0)),"No","Yes")</f>
        <v>No</v>
      </c>
      <c r="X201" s="128" t="str">
        <f>IF(ISNA(VLOOKUP($D201,'Mar 19'!$F:$F,1,0)),"No","Yes")</f>
        <v>Yes</v>
      </c>
      <c r="Y201" s="128" t="str">
        <f>IF(ISNA(VLOOKUP($D201,'Mar 12'!$F:$F,1,0)),"No","Yes")</f>
        <v>Yes</v>
      </c>
      <c r="Z201" s="128" t="str">
        <f>IF(ISNA(VLOOKUP($D201,'Mar 5'!$F:$F,1,0)),"No","Yes")</f>
        <v>Yes</v>
      </c>
      <c r="AA201" s="128" t="str">
        <f>IF(ISNA(VLOOKUP($D201,'Feb 26'!$F:$F,1,0)),"No","Yes")</f>
        <v>Yes</v>
      </c>
      <c r="AB201" s="128" t="str">
        <f>IF(ISNA(VLOOKUP($D201,'Feb 26'!$F:$F,1,0)),"No","Yes")</f>
        <v>Yes</v>
      </c>
      <c r="AC201" s="128" t="str">
        <f>IF(ISNA(VLOOKUP($D201,'Feb 12'!$F:$F,1,0)),"No","Yes")</f>
        <v>Yes</v>
      </c>
      <c r="AD201" s="128" t="str">
        <f>IF(ISNA(VLOOKUP($D201,'Feb 5'!$F:$F,1,0)),"No","Yes")</f>
        <v>Yes</v>
      </c>
      <c r="AE201" s="128" t="str">
        <f>IF(ISNA(VLOOKUP($D201,'Jan 29'!$F:$F,1,0)),"No","Yes")</f>
        <v>Yes</v>
      </c>
      <c r="AF201" s="128" t="str">
        <f>IF(ISNA(VLOOKUP(D201,'Jan 22'!F:F,1,0)),"No","Yes")</f>
        <v>Yes</v>
      </c>
    </row>
    <row r="202" spans="1:32" x14ac:dyDescent="0.25">
      <c r="A202" s="267"/>
      <c r="B202" s="101" t="s">
        <v>1366</v>
      </c>
      <c r="C202" s="117" t="s">
        <v>1013</v>
      </c>
      <c r="D202" s="117" t="s">
        <v>1232</v>
      </c>
      <c r="E202" s="117" t="s">
        <v>1234</v>
      </c>
      <c r="F202" s="107"/>
      <c r="G202" s="120" t="s">
        <v>1257</v>
      </c>
      <c r="H202" s="128" t="str">
        <f>IF(ISNA(VLOOKUP($D202,'Jul 9'!$F:$F,1,0)),"No","Yes")</f>
        <v>Yes</v>
      </c>
      <c r="I202" s="128" t="str">
        <f>IF(ISNA(VLOOKUP($D202,'Jul 2'!$F:$F,1,0)),"No","Yes")</f>
        <v>Yes</v>
      </c>
      <c r="J202" s="128" t="str">
        <f>IF(ISNA(VLOOKUP($D202,'Jun 25'!$F:$F,1,0)),"No","Yes")</f>
        <v>Yes</v>
      </c>
      <c r="K202" s="128" t="str">
        <f>IF(ISNA(VLOOKUP($D202,'Jun 18'!$F:$F,1,0)),"No","Yes")</f>
        <v>Yes</v>
      </c>
      <c r="L202" s="128" t="str">
        <f>IF(ISNA(VLOOKUP($D202,'Jun 11'!$F:$F,1,0)),"No","Yes")</f>
        <v>Yes</v>
      </c>
      <c r="M202" s="128" t="str">
        <f>IF(ISNA(VLOOKUP($D202,'Jun 4'!$F:$F,1,0)),"No","Yes")</f>
        <v>Yes</v>
      </c>
      <c r="N202" s="128" t="str">
        <f>IF(ISNA(VLOOKUP($D202,'May 28'!$F:$F,1,0)),"No","Yes")</f>
        <v>Yes</v>
      </c>
      <c r="O202" s="128" t="str">
        <f>IF(ISNA(VLOOKUP($D202,'May 21'!$F:$F,1,0)),"No","Yes")</f>
        <v>Yes</v>
      </c>
      <c r="P202" s="128" t="str">
        <f>IF(ISNA(VLOOKUP($D202,'May 14'!$F:$F,1,0)),"No","Yes")</f>
        <v>Yes</v>
      </c>
      <c r="Q202" s="128" t="str">
        <f>IF(ISNA(VLOOKUP($D202,'May 9'!$F:$F,1,0)),"No","Yes")</f>
        <v>Yes</v>
      </c>
      <c r="R202" s="128" t="str">
        <f>IF(ISNA(VLOOKUP($D202,'May 2'!$F:$F,1,0)),"No","Yes")</f>
        <v>Yes</v>
      </c>
      <c r="S202" s="128" t="str">
        <f>IF(ISNA(VLOOKUP($D202,'Apr 23'!$F:$F,1,0)),"No","Yes")</f>
        <v>Yes</v>
      </c>
      <c r="T202" s="128" t="str">
        <f>IF(ISNA(VLOOKUP($D202,'Apr 16'!$F:$F,1,0)),"No","Yes")</f>
        <v>Yes</v>
      </c>
      <c r="U202" s="128" t="str">
        <f>IF(ISNA(VLOOKUP($D202,'Apr 9'!$F:$F,1,0)),"No","Yes")</f>
        <v>Yes</v>
      </c>
      <c r="V202" s="128" t="str">
        <f>IF(ISNA(VLOOKUP($D202,'Apr 2'!$F:$F,1,0)),"No","Yes")</f>
        <v>Yes</v>
      </c>
      <c r="W202" s="128" t="str">
        <f>IF(ISNA(VLOOKUP($D202,'Mar 26'!$F:$F,1,0)),"No","Yes")</f>
        <v>Yes</v>
      </c>
      <c r="X202" s="128" t="str">
        <f>IF(ISNA(VLOOKUP($D202,'Mar 19'!$F:$F,1,0)),"No","Yes")</f>
        <v>Yes</v>
      </c>
      <c r="Y202" s="128" t="str">
        <f>IF(ISNA(VLOOKUP($D202,'Mar 12'!$F:$F,1,0)),"No","Yes")</f>
        <v>Yes</v>
      </c>
      <c r="Z202" s="128" t="str">
        <f>IF(ISNA(VLOOKUP($D202,'Mar 5'!$F:$F,1,0)),"No","Yes")</f>
        <v>Yes</v>
      </c>
      <c r="AA202" s="128" t="str">
        <f>IF(ISNA(VLOOKUP($D202,'Feb 26'!$F:$F,1,0)),"No","Yes")</f>
        <v>Yes</v>
      </c>
      <c r="AB202" s="128" t="str">
        <f>IF(ISNA(VLOOKUP($D202,'Feb 26'!$F:$F,1,0)),"No","Yes")</f>
        <v>Yes</v>
      </c>
      <c r="AC202" s="128" t="str">
        <f>IF(ISNA(VLOOKUP($D202,'Feb 12'!$F:$F,1,0)),"No","Yes")</f>
        <v>No</v>
      </c>
      <c r="AD202" s="128" t="str">
        <f>IF(ISNA(VLOOKUP($D202,'Feb 5'!$F:$F,1,0)),"No","Yes")</f>
        <v>Yes</v>
      </c>
      <c r="AE202" s="128" t="str">
        <f>IF(ISNA(VLOOKUP($D202,'Jan 29'!$F:$F,1,0)),"No","Yes")</f>
        <v>Yes</v>
      </c>
      <c r="AF202" s="128" t="str">
        <f>IF(ISNA(VLOOKUP(D202,'Jan 22'!F:F,1,0)),"No","Yes")</f>
        <v>Yes</v>
      </c>
    </row>
    <row r="203" spans="1:32" s="149" customFormat="1" x14ac:dyDescent="0.25">
      <c r="A203" s="267"/>
      <c r="B203" s="233" t="s">
        <v>1463</v>
      </c>
      <c r="C203" s="178" t="s">
        <v>1013</v>
      </c>
      <c r="D203" s="117" t="s">
        <v>1460</v>
      </c>
      <c r="E203" s="117" t="s">
        <v>1461</v>
      </c>
      <c r="F203" s="107"/>
      <c r="G203" s="178" t="s">
        <v>1469</v>
      </c>
      <c r="H203" s="128" t="str">
        <f>IF(ISNA(VLOOKUP($D203,'Jul 9'!$F:$F,1,0)),"No","Yes")</f>
        <v>Yes</v>
      </c>
      <c r="I203" s="128" t="str">
        <f>IF(ISNA(VLOOKUP($D203,'Jul 2'!$F:$F,1,0)),"No","Yes")</f>
        <v>Yes</v>
      </c>
      <c r="J203" s="128" t="str">
        <f>IF(ISNA(VLOOKUP($D203,'Jun 25'!$F:$F,1,0)),"No","Yes")</f>
        <v>Yes</v>
      </c>
      <c r="K203" s="128" t="str">
        <f>IF(ISNA(VLOOKUP($D203,'Jun 18'!$F:$F,1,0)),"No","Yes")</f>
        <v>Yes</v>
      </c>
      <c r="L203" s="128" t="str">
        <f>IF(ISNA(VLOOKUP($D203,'Jun 11'!$F:$F,1,0)),"No","Yes")</f>
        <v>No</v>
      </c>
      <c r="M203" s="128" t="str">
        <f>IF(ISNA(VLOOKUP($D203,'Jun 4'!$F:$F,1,0)),"No","Yes")</f>
        <v>Yes</v>
      </c>
      <c r="N203" s="128" t="str">
        <f>IF(ISNA(VLOOKUP($D203,'May 28'!$F:$F,1,0)),"No","Yes")</f>
        <v>Yes</v>
      </c>
      <c r="O203" s="128" t="str">
        <f>IF(ISNA(VLOOKUP($D203,'May 21'!$F:$F,1,0)),"No","Yes")</f>
        <v>Yes</v>
      </c>
      <c r="P203" s="128" t="str">
        <f>IF(ISNA(VLOOKUP($D203,'May 14'!$F:$F,1,0)),"No","Yes")</f>
        <v>Yes</v>
      </c>
      <c r="Q203" s="128" t="str">
        <f>IF(ISNA(VLOOKUP($D203,'May 9'!$F:$F,1,0)),"No","Yes")</f>
        <v>Yes</v>
      </c>
      <c r="R203" s="128" t="str">
        <f>IF(ISNA(VLOOKUP($D203,'May 2'!$F:$F,1,0)),"No","Yes")</f>
        <v>Yes</v>
      </c>
      <c r="S203" s="128" t="str">
        <f>IF(ISNA(VLOOKUP($D203,'Apr 23'!$F:$F,1,0)),"No","Yes")</f>
        <v>No</v>
      </c>
      <c r="T203" s="128" t="str">
        <f>IF(ISNA(VLOOKUP($D203,'Apr 16'!$F:$F,1,0)),"No","Yes")</f>
        <v>No</v>
      </c>
      <c r="U203" s="128" t="str">
        <f>IF(ISNA(VLOOKUP($D203,'Apr 9'!$F:$F,1,0)),"No","Yes")</f>
        <v>Yes</v>
      </c>
      <c r="V203" s="128" t="str">
        <f>IF(ISNA(VLOOKUP($D203,'Apr 2'!$F:$F,1,0)),"No","Yes")</f>
        <v>Yes</v>
      </c>
      <c r="W203" s="128" t="str">
        <f>IF(ISNA(VLOOKUP($D203,'Mar 26'!$F:$F,1,0)),"No","Yes")</f>
        <v>Yes</v>
      </c>
      <c r="X203" s="128" t="str">
        <f>IF(ISNA(VLOOKUP($D203,'Mar 19'!$F:$F,1,0)),"No","Yes")</f>
        <v>Yes</v>
      </c>
      <c r="Y203" s="128" t="str">
        <f>IF(ISNA(VLOOKUP($D203,'Mar 12'!$F:$F,1,0)),"No","Yes")</f>
        <v>Yes</v>
      </c>
      <c r="Z203" s="128" t="str">
        <f>IF(ISNA(VLOOKUP($D203,'Mar 5'!$F:$F,1,0)),"No","Yes")</f>
        <v>Yes</v>
      </c>
      <c r="AA203" s="128" t="str">
        <f>IF(ISNA(VLOOKUP($D203,'Feb 26'!$F:$F,1,0)),"No","Yes")</f>
        <v>No</v>
      </c>
      <c r="AB203" s="128" t="str">
        <f>IF(ISNA(VLOOKUP($D203,'Feb 26'!$F:$F,1,0)),"No","Yes")</f>
        <v>No</v>
      </c>
      <c r="AC203" s="128" t="str">
        <f>IF(ISNA(VLOOKUP($D203,'Feb 12'!$F:$F,1,0)),"No","Yes")</f>
        <v>No</v>
      </c>
      <c r="AD203" s="128" t="str">
        <f>IF(ISNA(VLOOKUP($D203,'Feb 5'!$F:$F,1,0)),"No","Yes")</f>
        <v>No</v>
      </c>
      <c r="AE203" s="128" t="str">
        <f>IF(ISNA(VLOOKUP($D203,'Jan 29'!$F:$F,1,0)),"No","Yes")</f>
        <v>No</v>
      </c>
      <c r="AF203" s="128" t="str">
        <f>IF(ISNA(VLOOKUP(D203,'Jan 22'!F:F,1,0)),"No","Yes")</f>
        <v>No</v>
      </c>
    </row>
    <row r="204" spans="1:32" x14ac:dyDescent="0.25">
      <c r="A204" s="267"/>
      <c r="B204" s="101" t="s">
        <v>1366</v>
      </c>
      <c r="C204" s="118" t="s">
        <v>1013</v>
      </c>
      <c r="D204" s="118" t="s">
        <v>1124</v>
      </c>
      <c r="E204" s="118" t="s">
        <v>1125</v>
      </c>
      <c r="F204" s="107"/>
      <c r="G204" s="120" t="s">
        <v>1136</v>
      </c>
      <c r="H204" s="128" t="str">
        <f>IF(ISNA(VLOOKUP($D204,'Jul 9'!$F:$F,1,0)),"No","Yes")</f>
        <v>No</v>
      </c>
      <c r="I204" s="128" t="str">
        <f>IF(ISNA(VLOOKUP($D204,'Jul 2'!$F:$F,1,0)),"No","Yes")</f>
        <v>No</v>
      </c>
      <c r="J204" s="128" t="str">
        <f>IF(ISNA(VLOOKUP($D204,'Jun 25'!$F:$F,1,0)),"No","Yes")</f>
        <v>No</v>
      </c>
      <c r="K204" s="128" t="str">
        <f>IF(ISNA(VLOOKUP($D204,'Jun 18'!$F:$F,1,0)),"No","Yes")</f>
        <v>No</v>
      </c>
      <c r="L204" s="128" t="str">
        <f>IF(ISNA(VLOOKUP($D204,'Jun 11'!$F:$F,1,0)),"No","Yes")</f>
        <v>No</v>
      </c>
      <c r="M204" s="128" t="str">
        <f>IF(ISNA(VLOOKUP($D204,'Jun 4'!$F:$F,1,0)),"No","Yes")</f>
        <v>No</v>
      </c>
      <c r="N204" s="128" t="str">
        <f>IF(ISNA(VLOOKUP($D204,'May 28'!$F:$F,1,0)),"No","Yes")</f>
        <v>No</v>
      </c>
      <c r="O204" s="128" t="str">
        <f>IF(ISNA(VLOOKUP($D204,'May 21'!$F:$F,1,0)),"No","Yes")</f>
        <v>No</v>
      </c>
      <c r="P204" s="128" t="str">
        <f>IF(ISNA(VLOOKUP($D204,'May 14'!$F:$F,1,0)),"No","Yes")</f>
        <v>No</v>
      </c>
      <c r="Q204" s="128" t="str">
        <f>IF(ISNA(VLOOKUP($D204,'May 9'!$F:$F,1,0)),"No","Yes")</f>
        <v>No</v>
      </c>
      <c r="R204" s="128" t="str">
        <f>IF(ISNA(VLOOKUP($D204,'May 2'!$F:$F,1,0)),"No","Yes")</f>
        <v>No</v>
      </c>
      <c r="S204" s="128" t="str">
        <f>IF(ISNA(VLOOKUP($D204,'Apr 23'!$F:$F,1,0)),"No","Yes")</f>
        <v>No</v>
      </c>
      <c r="T204" s="128" t="str">
        <f>IF(ISNA(VLOOKUP($D204,'Apr 16'!$F:$F,1,0)),"No","Yes")</f>
        <v>No</v>
      </c>
      <c r="U204" s="128" t="str">
        <f>IF(ISNA(VLOOKUP($D204,'Apr 9'!$F:$F,1,0)),"No","Yes")</f>
        <v>No</v>
      </c>
      <c r="V204" s="128" t="str">
        <f>IF(ISNA(VLOOKUP($D204,'Apr 2'!$F:$F,1,0)),"No","Yes")</f>
        <v>No</v>
      </c>
      <c r="W204" s="128" t="str">
        <f>IF(ISNA(VLOOKUP($D204,'Mar 26'!$F:$F,1,0)),"No","Yes")</f>
        <v>No</v>
      </c>
      <c r="X204" s="128" t="str">
        <f>IF(ISNA(VLOOKUP($D204,'Mar 19'!$F:$F,1,0)),"No","Yes")</f>
        <v>No</v>
      </c>
      <c r="Y204" s="128" t="str">
        <f>IF(ISNA(VLOOKUP($D204,'Mar 12'!$F:$F,1,0)),"No","Yes")</f>
        <v>No</v>
      </c>
      <c r="Z204" s="128" t="str">
        <f>IF(ISNA(VLOOKUP($D204,'Mar 5'!$F:$F,1,0)),"No","Yes")</f>
        <v>No</v>
      </c>
      <c r="AA204" s="128" t="str">
        <f>IF(ISNA(VLOOKUP($D204,'Feb 26'!$F:$F,1,0)),"No","Yes")</f>
        <v>No</v>
      </c>
      <c r="AB204" s="128" t="str">
        <f>IF(ISNA(VLOOKUP($D204,'Feb 26'!$F:$F,1,0)),"No","Yes")</f>
        <v>No</v>
      </c>
      <c r="AC204" s="128" t="str">
        <f>IF(ISNA(VLOOKUP($D204,'Feb 12'!$F:$F,1,0)),"No","Yes")</f>
        <v>No</v>
      </c>
      <c r="AD204" s="128" t="str">
        <f>IF(ISNA(VLOOKUP($D204,'Feb 5'!$F:$F,1,0)),"No","Yes")</f>
        <v>No</v>
      </c>
      <c r="AE204" s="128" t="str">
        <f>IF(ISNA(VLOOKUP($D204,'Jan 29'!$F:$F,1,0)),"No","Yes")</f>
        <v>No</v>
      </c>
      <c r="AF204" s="128" t="str">
        <f>IF(ISNA(VLOOKUP(D204,'Jan 22'!F:F,1,0)),"No","Yes")</f>
        <v>No</v>
      </c>
    </row>
    <row r="205" spans="1:32" x14ac:dyDescent="0.25">
      <c r="A205" s="267"/>
      <c r="B205" s="101" t="s">
        <v>1424</v>
      </c>
      <c r="C205" s="117" t="s">
        <v>1013</v>
      </c>
      <c r="D205" s="117" t="s">
        <v>1218</v>
      </c>
      <c r="E205" s="117" t="s">
        <v>1219</v>
      </c>
      <c r="F205" s="107"/>
      <c r="G205" s="120" t="s">
        <v>1257</v>
      </c>
      <c r="H205" s="128" t="str">
        <f>IF(ISNA(VLOOKUP($D205,'Jul 9'!$F:$F,1,0)),"No","Yes")</f>
        <v>Yes</v>
      </c>
      <c r="I205" s="128" t="str">
        <f>IF(ISNA(VLOOKUP($D205,'Jul 2'!$F:$F,1,0)),"No","Yes")</f>
        <v>Yes</v>
      </c>
      <c r="J205" s="128" t="str">
        <f>IF(ISNA(VLOOKUP($D205,'Jun 25'!$F:$F,1,0)),"No","Yes")</f>
        <v>Yes</v>
      </c>
      <c r="K205" s="128" t="str">
        <f>IF(ISNA(VLOOKUP($D205,'Jun 18'!$F:$F,1,0)),"No","Yes")</f>
        <v>Yes</v>
      </c>
      <c r="L205" s="128" t="str">
        <f>IF(ISNA(VLOOKUP($D205,'Jun 11'!$F:$F,1,0)),"No","Yes")</f>
        <v>Yes</v>
      </c>
      <c r="M205" s="128" t="str">
        <f>IF(ISNA(VLOOKUP($D205,'Jun 4'!$F:$F,1,0)),"No","Yes")</f>
        <v>Yes</v>
      </c>
      <c r="N205" s="128" t="str">
        <f>IF(ISNA(VLOOKUP($D205,'May 28'!$F:$F,1,0)),"No","Yes")</f>
        <v>Yes</v>
      </c>
      <c r="O205" s="128" t="str">
        <f>IF(ISNA(VLOOKUP($D205,'May 21'!$F:$F,1,0)),"No","Yes")</f>
        <v>Yes</v>
      </c>
      <c r="P205" s="128" t="str">
        <f>IF(ISNA(VLOOKUP($D205,'May 14'!$F:$F,1,0)),"No","Yes")</f>
        <v>Yes</v>
      </c>
      <c r="Q205" s="128" t="str">
        <f>IF(ISNA(VLOOKUP($D205,'May 9'!$F:$F,1,0)),"No","Yes")</f>
        <v>Yes</v>
      </c>
      <c r="R205" s="128" t="str">
        <f>IF(ISNA(VLOOKUP($D205,'May 2'!$F:$F,1,0)),"No","Yes")</f>
        <v>Yes</v>
      </c>
      <c r="S205" s="128" t="str">
        <f>IF(ISNA(VLOOKUP($D205,'Apr 23'!$F:$F,1,0)),"No","Yes")</f>
        <v>Yes</v>
      </c>
      <c r="T205" s="128" t="str">
        <f>IF(ISNA(VLOOKUP($D205,'Apr 16'!$F:$F,1,0)),"No","Yes")</f>
        <v>Yes</v>
      </c>
      <c r="U205" s="128" t="str">
        <f>IF(ISNA(VLOOKUP($D205,'Apr 9'!$F:$F,1,0)),"No","Yes")</f>
        <v>Yes</v>
      </c>
      <c r="V205" s="128" t="str">
        <f>IF(ISNA(VLOOKUP($D205,'Apr 2'!$F:$F,1,0)),"No","Yes")</f>
        <v>Yes</v>
      </c>
      <c r="W205" s="128" t="str">
        <f>IF(ISNA(VLOOKUP($D205,'Mar 26'!$F:$F,1,0)),"No","Yes")</f>
        <v>Yes</v>
      </c>
      <c r="X205" s="128" t="str">
        <f>IF(ISNA(VLOOKUP($D205,'Mar 19'!$F:$F,1,0)),"No","Yes")</f>
        <v>Yes</v>
      </c>
      <c r="Y205" s="128" t="str">
        <f>IF(ISNA(VLOOKUP($D205,'Mar 12'!$F:$F,1,0)),"No","Yes")</f>
        <v>Yes</v>
      </c>
      <c r="Z205" s="128" t="str">
        <f>IF(ISNA(VLOOKUP($D205,'Mar 5'!$F:$F,1,0)),"No","Yes")</f>
        <v>Yes</v>
      </c>
      <c r="AA205" s="128" t="str">
        <f>IF(ISNA(VLOOKUP($D205,'Feb 26'!$F:$F,1,0)),"No","Yes")</f>
        <v>Yes</v>
      </c>
      <c r="AB205" s="128" t="str">
        <f>IF(ISNA(VLOOKUP($D205,'Feb 26'!$F:$F,1,0)),"No","Yes")</f>
        <v>Yes</v>
      </c>
      <c r="AC205" s="128" t="str">
        <f>IF(ISNA(VLOOKUP($D205,'Feb 12'!$F:$F,1,0)),"No","Yes")</f>
        <v>Yes</v>
      </c>
      <c r="AD205" s="128" t="str">
        <f>IF(ISNA(VLOOKUP($D205,'Feb 5'!$F:$F,1,0)),"No","Yes")</f>
        <v>Yes</v>
      </c>
      <c r="AE205" s="128" t="str">
        <f>IF(ISNA(VLOOKUP($D205,'Jan 29'!$F:$F,1,0)),"No","Yes")</f>
        <v>Yes</v>
      </c>
      <c r="AF205" s="128" t="str">
        <f>IF(ISNA(VLOOKUP(D205,'Jan 22'!F:F,1,0)),"No","Yes")</f>
        <v>Yes</v>
      </c>
    </row>
    <row r="206" spans="1:32" x14ac:dyDescent="0.25">
      <c r="A206" s="267"/>
      <c r="B206" s="101" t="s">
        <v>1350</v>
      </c>
      <c r="C206" s="118" t="s">
        <v>1013</v>
      </c>
      <c r="D206" s="118" t="s">
        <v>1168</v>
      </c>
      <c r="E206" s="118" t="s">
        <v>1169</v>
      </c>
      <c r="F206" s="107"/>
      <c r="G206" s="120" t="s">
        <v>1136</v>
      </c>
      <c r="H206" s="128" t="str">
        <f>IF(ISNA(VLOOKUP($D206,'Jul 9'!$F:$F,1,0)),"No","Yes")</f>
        <v>Yes</v>
      </c>
      <c r="I206" s="128" t="str">
        <f>IF(ISNA(VLOOKUP($D206,'Jul 2'!$F:$F,1,0)),"No","Yes")</f>
        <v>Yes</v>
      </c>
      <c r="J206" s="128" t="str">
        <f>IF(ISNA(VLOOKUP($D206,'Jun 25'!$F:$F,1,0)),"No","Yes")</f>
        <v>Yes</v>
      </c>
      <c r="K206" s="128" t="str">
        <f>IF(ISNA(VLOOKUP($D206,'Jun 18'!$F:$F,1,0)),"No","Yes")</f>
        <v>Yes</v>
      </c>
      <c r="L206" s="128" t="str">
        <f>IF(ISNA(VLOOKUP($D206,'Jun 11'!$F:$F,1,0)),"No","Yes")</f>
        <v>Yes</v>
      </c>
      <c r="M206" s="128" t="str">
        <f>IF(ISNA(VLOOKUP($D206,'Jun 4'!$F:$F,1,0)),"No","Yes")</f>
        <v>Yes</v>
      </c>
      <c r="N206" s="128" t="str">
        <f>IF(ISNA(VLOOKUP($D206,'May 28'!$F:$F,1,0)),"No","Yes")</f>
        <v>Yes</v>
      </c>
      <c r="O206" s="128" t="str">
        <f>IF(ISNA(VLOOKUP($D206,'May 21'!$F:$F,1,0)),"No","Yes")</f>
        <v>Yes</v>
      </c>
      <c r="P206" s="128" t="str">
        <f>IF(ISNA(VLOOKUP($D206,'May 14'!$F:$F,1,0)),"No","Yes")</f>
        <v>Yes</v>
      </c>
      <c r="Q206" s="128" t="str">
        <f>IF(ISNA(VLOOKUP($D206,'May 9'!$F:$F,1,0)),"No","Yes")</f>
        <v>Yes</v>
      </c>
      <c r="R206" s="128" t="str">
        <f>IF(ISNA(VLOOKUP($D206,'May 2'!$F:$F,1,0)),"No","Yes")</f>
        <v>Yes</v>
      </c>
      <c r="S206" s="128" t="str">
        <f>IF(ISNA(VLOOKUP($D206,'Apr 23'!$F:$F,1,0)),"No","Yes")</f>
        <v>Yes</v>
      </c>
      <c r="T206" s="128" t="str">
        <f>IF(ISNA(VLOOKUP($D206,'Apr 16'!$F:$F,1,0)),"No","Yes")</f>
        <v>Yes</v>
      </c>
      <c r="U206" s="128" t="str">
        <f>IF(ISNA(VLOOKUP($D206,'Apr 9'!$F:$F,1,0)),"No","Yes")</f>
        <v>Yes</v>
      </c>
      <c r="V206" s="128" t="str">
        <f>IF(ISNA(VLOOKUP($D206,'Apr 2'!$F:$F,1,0)),"No","Yes")</f>
        <v>Yes</v>
      </c>
      <c r="W206" s="128" t="str">
        <f>IF(ISNA(VLOOKUP($D206,'Mar 26'!$F:$F,1,0)),"No","Yes")</f>
        <v>Yes</v>
      </c>
      <c r="X206" s="128" t="str">
        <f>IF(ISNA(VLOOKUP($D206,'Mar 19'!$F:$F,1,0)),"No","Yes")</f>
        <v>Yes</v>
      </c>
      <c r="Y206" s="128" t="str">
        <f>IF(ISNA(VLOOKUP($D206,'Mar 12'!$F:$F,1,0)),"No","Yes")</f>
        <v>Yes</v>
      </c>
      <c r="Z206" s="128" t="str">
        <f>IF(ISNA(VLOOKUP($D206,'Mar 5'!$F:$F,1,0)),"No","Yes")</f>
        <v>Yes</v>
      </c>
      <c r="AA206" s="128" t="str">
        <f>IF(ISNA(VLOOKUP($D206,'Feb 26'!$F:$F,1,0)),"No","Yes")</f>
        <v>Yes</v>
      </c>
      <c r="AB206" s="128" t="str">
        <f>IF(ISNA(VLOOKUP($D206,'Feb 26'!$F:$F,1,0)),"No","Yes")</f>
        <v>Yes</v>
      </c>
      <c r="AC206" s="128" t="str">
        <f>IF(ISNA(VLOOKUP($D206,'Feb 12'!$F:$F,1,0)),"No","Yes")</f>
        <v>No</v>
      </c>
      <c r="AD206" s="128" t="str">
        <f>IF(ISNA(VLOOKUP($D206,'Feb 5'!$F:$F,1,0)),"No","Yes")</f>
        <v>Yes</v>
      </c>
      <c r="AE206" s="128" t="str">
        <f>IF(ISNA(VLOOKUP($D206,'Jan 29'!$F:$F,1,0)),"No","Yes")</f>
        <v>Yes</v>
      </c>
      <c r="AF206" s="128" t="str">
        <f>IF(ISNA(VLOOKUP(D206,'Jan 22'!F:F,1,0)),"No","Yes")</f>
        <v>Yes</v>
      </c>
    </row>
    <row r="207" spans="1:32" x14ac:dyDescent="0.25">
      <c r="A207" s="267"/>
      <c r="B207" s="101" t="s">
        <v>1350</v>
      </c>
      <c r="C207" s="118" t="s">
        <v>1013</v>
      </c>
      <c r="D207" s="118" t="s">
        <v>1107</v>
      </c>
      <c r="E207" s="118" t="s">
        <v>1108</v>
      </c>
      <c r="F207" s="107"/>
      <c r="G207" s="120" t="s">
        <v>1136</v>
      </c>
      <c r="H207" s="128" t="str">
        <f>IF(ISNA(VLOOKUP($D207,'Jul 9'!$F:$F,1,0)),"No","Yes")</f>
        <v>Yes</v>
      </c>
      <c r="I207" s="128" t="str">
        <f>IF(ISNA(VLOOKUP($D207,'Jul 2'!$F:$F,1,0)),"No","Yes")</f>
        <v>Yes</v>
      </c>
      <c r="J207" s="128" t="str">
        <f>IF(ISNA(VLOOKUP($D207,'Jun 25'!$F:$F,1,0)),"No","Yes")</f>
        <v>Yes</v>
      </c>
      <c r="K207" s="128" t="str">
        <f>IF(ISNA(VLOOKUP($D207,'Jun 18'!$F:$F,1,0)),"No","Yes")</f>
        <v>Yes</v>
      </c>
      <c r="L207" s="128" t="str">
        <f>IF(ISNA(VLOOKUP($D207,'Jun 11'!$F:$F,1,0)),"No","Yes")</f>
        <v>Yes</v>
      </c>
      <c r="M207" s="128" t="str">
        <f>IF(ISNA(VLOOKUP($D207,'Jun 4'!$F:$F,1,0)),"No","Yes")</f>
        <v>Yes</v>
      </c>
      <c r="N207" s="128" t="str">
        <f>IF(ISNA(VLOOKUP($D207,'May 28'!$F:$F,1,0)),"No","Yes")</f>
        <v>Yes</v>
      </c>
      <c r="O207" s="128" t="str">
        <f>IF(ISNA(VLOOKUP($D207,'May 21'!$F:$F,1,0)),"No","Yes")</f>
        <v>Yes</v>
      </c>
      <c r="P207" s="128" t="str">
        <f>IF(ISNA(VLOOKUP($D207,'May 14'!$F:$F,1,0)),"No","Yes")</f>
        <v>Yes</v>
      </c>
      <c r="Q207" s="128" t="str">
        <f>IF(ISNA(VLOOKUP($D207,'May 9'!$F:$F,1,0)),"No","Yes")</f>
        <v>Yes</v>
      </c>
      <c r="R207" s="128" t="str">
        <f>IF(ISNA(VLOOKUP($D207,'May 2'!$F:$F,1,0)),"No","Yes")</f>
        <v>Yes</v>
      </c>
      <c r="S207" s="128" t="str">
        <f>IF(ISNA(VLOOKUP($D207,'Apr 23'!$F:$F,1,0)),"No","Yes")</f>
        <v>Yes</v>
      </c>
      <c r="T207" s="128" t="str">
        <f>IF(ISNA(VLOOKUP($D207,'Apr 16'!$F:$F,1,0)),"No","Yes")</f>
        <v>Yes</v>
      </c>
      <c r="U207" s="128" t="str">
        <f>IF(ISNA(VLOOKUP($D207,'Apr 9'!$F:$F,1,0)),"No","Yes")</f>
        <v>Yes</v>
      </c>
      <c r="V207" s="128" t="str">
        <f>IF(ISNA(VLOOKUP($D207,'Apr 2'!$F:$F,1,0)),"No","Yes")</f>
        <v>Yes</v>
      </c>
      <c r="W207" s="128" t="str">
        <f>IF(ISNA(VLOOKUP($D207,'Mar 26'!$F:$F,1,0)),"No","Yes")</f>
        <v>Yes</v>
      </c>
      <c r="X207" s="128" t="str">
        <f>IF(ISNA(VLOOKUP($D207,'Mar 19'!$F:$F,1,0)),"No","Yes")</f>
        <v>Yes</v>
      </c>
      <c r="Y207" s="128" t="str">
        <f>IF(ISNA(VLOOKUP($D207,'Mar 12'!$F:$F,1,0)),"No","Yes")</f>
        <v>Yes</v>
      </c>
      <c r="Z207" s="128" t="str">
        <f>IF(ISNA(VLOOKUP($D207,'Mar 5'!$F:$F,1,0)),"No","Yes")</f>
        <v>Yes</v>
      </c>
      <c r="AA207" s="128" t="str">
        <f>IF(ISNA(VLOOKUP($D207,'Feb 26'!$F:$F,1,0)),"No","Yes")</f>
        <v>Yes</v>
      </c>
      <c r="AB207" s="128" t="str">
        <f>IF(ISNA(VLOOKUP($D207,'Feb 26'!$F:$F,1,0)),"No","Yes")</f>
        <v>Yes</v>
      </c>
      <c r="AC207" s="128" t="str">
        <f>IF(ISNA(VLOOKUP($D207,'Feb 12'!$F:$F,1,0)),"No","Yes")</f>
        <v>Yes</v>
      </c>
      <c r="AD207" s="128" t="str">
        <f>IF(ISNA(VLOOKUP($D207,'Feb 5'!$F:$F,1,0)),"No","Yes")</f>
        <v>Yes</v>
      </c>
      <c r="AE207" s="128" t="str">
        <f>IF(ISNA(VLOOKUP($D207,'Jan 29'!$F:$F,1,0)),"No","Yes")</f>
        <v>Yes</v>
      </c>
      <c r="AF207" s="128" t="str">
        <f>IF(ISNA(VLOOKUP(D207,'Jan 22'!F:F,1,0)),"No","Yes")</f>
        <v>Yes</v>
      </c>
    </row>
    <row r="208" spans="1:32" x14ac:dyDescent="0.25">
      <c r="A208" s="267"/>
      <c r="B208" s="101" t="s">
        <v>1411</v>
      </c>
      <c r="C208" s="118" t="s">
        <v>1013</v>
      </c>
      <c r="D208" s="118" t="s">
        <v>1261</v>
      </c>
      <c r="E208" s="118" t="s">
        <v>1083</v>
      </c>
      <c r="F208" s="107"/>
      <c r="G208" s="120" t="s">
        <v>1136</v>
      </c>
      <c r="H208" s="128" t="str">
        <f>IF(ISNA(VLOOKUP($D208,'Jul 9'!$F:$F,1,0)),"No","Yes")</f>
        <v>No</v>
      </c>
      <c r="I208" s="128" t="str">
        <f>IF(ISNA(VLOOKUP($D208,'Jul 2'!$F:$F,1,0)),"No","Yes")</f>
        <v>No</v>
      </c>
      <c r="J208" s="128" t="str">
        <f>IF(ISNA(VLOOKUP($D208,'Jun 25'!$F:$F,1,0)),"No","Yes")</f>
        <v>No</v>
      </c>
      <c r="K208" s="128" t="str">
        <f>IF(ISNA(VLOOKUP($D208,'Jun 18'!$F:$F,1,0)),"No","Yes")</f>
        <v>No</v>
      </c>
      <c r="L208" s="128" t="str">
        <f>IF(ISNA(VLOOKUP($D208,'Jun 11'!$F:$F,1,0)),"No","Yes")</f>
        <v>No</v>
      </c>
      <c r="M208" s="128" t="str">
        <f>IF(ISNA(VLOOKUP($D208,'Jun 4'!$F:$F,1,0)),"No","Yes")</f>
        <v>No</v>
      </c>
      <c r="N208" s="128" t="str">
        <f>IF(ISNA(VLOOKUP($D208,'May 28'!$F:$F,1,0)),"No","Yes")</f>
        <v>No</v>
      </c>
      <c r="O208" s="128" t="str">
        <f>IF(ISNA(VLOOKUP($D208,'May 21'!$F:$F,1,0)),"No","Yes")</f>
        <v>No</v>
      </c>
      <c r="P208" s="128" t="str">
        <f>IF(ISNA(VLOOKUP($D208,'May 14'!$F:$F,1,0)),"No","Yes")</f>
        <v>No</v>
      </c>
      <c r="Q208" s="128" t="str">
        <f>IF(ISNA(VLOOKUP($D208,'May 9'!$F:$F,1,0)),"No","Yes")</f>
        <v>No</v>
      </c>
      <c r="R208" s="128" t="str">
        <f>IF(ISNA(VLOOKUP($D208,'May 2'!$F:$F,1,0)),"No","Yes")</f>
        <v>No</v>
      </c>
      <c r="S208" s="128" t="str">
        <f>IF(ISNA(VLOOKUP($D208,'Apr 23'!$F:$F,1,0)),"No","Yes")</f>
        <v>No</v>
      </c>
      <c r="T208" s="128" t="str">
        <f>IF(ISNA(VLOOKUP($D208,'Apr 16'!$F:$F,1,0)),"No","Yes")</f>
        <v>No</v>
      </c>
      <c r="U208" s="128" t="str">
        <f>IF(ISNA(VLOOKUP($D208,'Apr 9'!$F:$F,1,0)),"No","Yes")</f>
        <v>No</v>
      </c>
      <c r="V208" s="128" t="str">
        <f>IF(ISNA(VLOOKUP($D208,'Apr 2'!$F:$F,1,0)),"No","Yes")</f>
        <v>No</v>
      </c>
      <c r="W208" s="128" t="str">
        <f>IF(ISNA(VLOOKUP($D208,'Mar 26'!$F:$F,1,0)),"No","Yes")</f>
        <v>No</v>
      </c>
      <c r="X208" s="128" t="str">
        <f>IF(ISNA(VLOOKUP($D208,'Mar 19'!$F:$F,1,0)),"No","Yes")</f>
        <v>No</v>
      </c>
      <c r="Y208" s="128" t="str">
        <f>IF(ISNA(VLOOKUP($D208,'Mar 12'!$F:$F,1,0)),"No","Yes")</f>
        <v>No</v>
      </c>
      <c r="Z208" s="128" t="str">
        <f>IF(ISNA(VLOOKUP($D208,'Mar 5'!$F:$F,1,0)),"No","Yes")</f>
        <v>No</v>
      </c>
      <c r="AA208" s="128" t="str">
        <f>IF(ISNA(VLOOKUP($D208,'Feb 26'!$F:$F,1,0)),"No","Yes")</f>
        <v>No</v>
      </c>
      <c r="AB208" s="128" t="str">
        <f>IF(ISNA(VLOOKUP($D208,'Feb 26'!$F:$F,1,0)),"No","Yes")</f>
        <v>No</v>
      </c>
      <c r="AC208" s="128" t="str">
        <f>IF(ISNA(VLOOKUP($D208,'Feb 12'!$F:$F,1,0)),"No","Yes")</f>
        <v>No</v>
      </c>
      <c r="AD208" s="128" t="str">
        <f>IF(ISNA(VLOOKUP($D208,'Feb 5'!$F:$F,1,0)),"No","Yes")</f>
        <v>No</v>
      </c>
      <c r="AE208" s="128" t="str">
        <f>IF(ISNA(VLOOKUP($D208,'Jan 29'!$F:$F,1,0)),"No","Yes")</f>
        <v>No</v>
      </c>
      <c r="AF208" s="128" t="str">
        <f>IF(ISNA(VLOOKUP(D208,'Jan 22'!F:F,1,0)),"No","Yes")</f>
        <v>Yes</v>
      </c>
    </row>
    <row r="209" spans="1:32" x14ac:dyDescent="0.25">
      <c r="A209" s="267"/>
      <c r="B209" s="101" t="s">
        <v>1411</v>
      </c>
      <c r="C209" s="118" t="s">
        <v>1013</v>
      </c>
      <c r="D209" s="118" t="s">
        <v>1082</v>
      </c>
      <c r="E209" s="118" t="s">
        <v>1083</v>
      </c>
      <c r="F209" s="107"/>
      <c r="G209" s="120" t="s">
        <v>1136</v>
      </c>
      <c r="H209" s="128" t="str">
        <f>IF(ISNA(VLOOKUP($D209,'Jul 9'!$F:$F,1,0)),"No","Yes")</f>
        <v>No</v>
      </c>
      <c r="I209" s="128" t="str">
        <f>IF(ISNA(VLOOKUP($D209,'Jul 2'!$F:$F,1,0)),"No","Yes")</f>
        <v>No</v>
      </c>
      <c r="J209" s="128" t="str">
        <f>IF(ISNA(VLOOKUP($D209,'Jun 25'!$F:$F,1,0)),"No","Yes")</f>
        <v>No</v>
      </c>
      <c r="K209" s="128" t="str">
        <f>IF(ISNA(VLOOKUP($D209,'Jun 18'!$F:$F,1,0)),"No","Yes")</f>
        <v>No</v>
      </c>
      <c r="L209" s="128" t="str">
        <f>IF(ISNA(VLOOKUP($D209,'Jun 11'!$F:$F,1,0)),"No","Yes")</f>
        <v>No</v>
      </c>
      <c r="M209" s="128" t="str">
        <f>IF(ISNA(VLOOKUP($D209,'Jun 4'!$F:$F,1,0)),"No","Yes")</f>
        <v>No</v>
      </c>
      <c r="N209" s="128" t="str">
        <f>IF(ISNA(VLOOKUP($D209,'May 28'!$F:$F,1,0)),"No","Yes")</f>
        <v>No</v>
      </c>
      <c r="O209" s="128" t="str">
        <f>IF(ISNA(VLOOKUP($D209,'May 21'!$F:$F,1,0)),"No","Yes")</f>
        <v>No</v>
      </c>
      <c r="P209" s="128" t="str">
        <f>IF(ISNA(VLOOKUP($D209,'May 14'!$F:$F,1,0)),"No","Yes")</f>
        <v>No</v>
      </c>
      <c r="Q209" s="128" t="str">
        <f>IF(ISNA(VLOOKUP($D209,'May 9'!$F:$F,1,0)),"No","Yes")</f>
        <v>No</v>
      </c>
      <c r="R209" s="128" t="str">
        <f>IF(ISNA(VLOOKUP($D209,'May 2'!$F:$F,1,0)),"No","Yes")</f>
        <v>No</v>
      </c>
      <c r="S209" s="128" t="str">
        <f>IF(ISNA(VLOOKUP($D209,'Apr 23'!$F:$F,1,0)),"No","Yes")</f>
        <v>No</v>
      </c>
      <c r="T209" s="128" t="str">
        <f>IF(ISNA(VLOOKUP($D209,'Apr 16'!$F:$F,1,0)),"No","Yes")</f>
        <v>No</v>
      </c>
      <c r="U209" s="128" t="str">
        <f>IF(ISNA(VLOOKUP($D209,'Apr 9'!$F:$F,1,0)),"No","Yes")</f>
        <v>No</v>
      </c>
      <c r="V209" s="128" t="str">
        <f>IF(ISNA(VLOOKUP($D209,'Apr 2'!$F:$F,1,0)),"No","Yes")</f>
        <v>No</v>
      </c>
      <c r="W209" s="128" t="str">
        <f>IF(ISNA(VLOOKUP($D209,'Mar 26'!$F:$F,1,0)),"No","Yes")</f>
        <v>No</v>
      </c>
      <c r="X209" s="128" t="str">
        <f>IF(ISNA(VLOOKUP($D209,'Mar 19'!$F:$F,1,0)),"No","Yes")</f>
        <v>No</v>
      </c>
      <c r="Y209" s="128" t="str">
        <f>IF(ISNA(VLOOKUP($D209,'Mar 12'!$F:$F,1,0)),"No","Yes")</f>
        <v>No</v>
      </c>
      <c r="Z209" s="128" t="str">
        <f>IF(ISNA(VLOOKUP($D209,'Mar 5'!$F:$F,1,0)),"No","Yes")</f>
        <v>No</v>
      </c>
      <c r="AA209" s="128" t="str">
        <f>IF(ISNA(VLOOKUP($D209,'Feb 26'!$F:$F,1,0)),"No","Yes")</f>
        <v>No</v>
      </c>
      <c r="AB209" s="128" t="str">
        <f>IF(ISNA(VLOOKUP($D209,'Feb 26'!$F:$F,1,0)),"No","Yes")</f>
        <v>No</v>
      </c>
      <c r="AC209" s="128" t="str">
        <f>IF(ISNA(VLOOKUP($D209,'Feb 12'!$F:$F,1,0)),"No","Yes")</f>
        <v>No</v>
      </c>
      <c r="AD209" s="128" t="str">
        <f>IF(ISNA(VLOOKUP($D209,'Feb 5'!$F:$F,1,0)),"No","Yes")</f>
        <v>No</v>
      </c>
      <c r="AE209" s="128" t="str">
        <f>IF(ISNA(VLOOKUP($D209,'Jan 29'!$F:$F,1,0)),"No","Yes")</f>
        <v>No</v>
      </c>
      <c r="AF209" s="128" t="str">
        <f>IF(ISNA(VLOOKUP(D209,'Jan 22'!F:F,1,0)),"No","Yes")</f>
        <v>No</v>
      </c>
    </row>
    <row r="210" spans="1:32" s="184" customFormat="1" x14ac:dyDescent="0.25">
      <c r="A210" s="267"/>
      <c r="B210" s="240" t="s">
        <v>1510</v>
      </c>
      <c r="C210" s="107" t="s">
        <v>1013</v>
      </c>
      <c r="D210" s="107" t="s">
        <v>1506</v>
      </c>
      <c r="E210" s="107" t="s">
        <v>1508</v>
      </c>
      <c r="F210" s="107" t="s">
        <v>960</v>
      </c>
      <c r="G210" s="107" t="s">
        <v>1507</v>
      </c>
      <c r="H210" s="128" t="str">
        <f>IF(ISNA(VLOOKUP($D210,'Jul 9'!$F:$F,1,0)),"No","Yes")</f>
        <v>No</v>
      </c>
      <c r="I210" s="128" t="str">
        <f>IF(ISNA(VLOOKUP($D210,'Jul 2'!$F:$F,1,0)),"No","Yes")</f>
        <v>No</v>
      </c>
      <c r="J210" s="128" t="str">
        <f>IF(ISNA(VLOOKUP($D210,'Jun 25'!$F:$F,1,0)),"No","Yes")</f>
        <v>No</v>
      </c>
      <c r="K210" s="128" t="str">
        <f>IF(ISNA(VLOOKUP($D210,'Jun 18'!$F:$F,1,0)),"No","Yes")</f>
        <v>No</v>
      </c>
      <c r="L210" s="128" t="str">
        <f>IF(ISNA(VLOOKUP($D210,'Jun 11'!$F:$F,1,0)),"No","Yes")</f>
        <v>No</v>
      </c>
      <c r="M210" s="128" t="str">
        <f>IF(ISNA(VLOOKUP($D210,'Jun 4'!$F:$F,1,0)),"No","Yes")</f>
        <v>Yes</v>
      </c>
      <c r="N210" s="128" t="str">
        <f>IF(ISNA(VLOOKUP($D210,'May 28'!$F:$F,1,0)),"No","Yes")</f>
        <v>Yes</v>
      </c>
      <c r="O210" s="128" t="str">
        <f>IF(ISNA(VLOOKUP($D210,'May 21'!$F:$F,1,0)),"No","Yes")</f>
        <v>No</v>
      </c>
      <c r="P210" s="128" t="str">
        <f>IF(ISNA(VLOOKUP($D210,'May 14'!$F:$F,1,0)),"No","Yes")</f>
        <v>No</v>
      </c>
      <c r="Q210" s="128" t="str">
        <f>IF(ISNA(VLOOKUP($D210,'May 9'!$F:$F,1,0)),"No","Yes")</f>
        <v>No</v>
      </c>
      <c r="R210" s="128" t="str">
        <f>IF(ISNA(VLOOKUP($D210,'May 2'!$F:$F,1,0)),"No","Yes")</f>
        <v>No</v>
      </c>
      <c r="S210" s="128" t="str">
        <f>IF(ISNA(VLOOKUP($D210,'Apr 23'!$F:$F,1,0)),"No","Yes")</f>
        <v>No</v>
      </c>
      <c r="T210" s="128" t="str">
        <f>IF(ISNA(VLOOKUP($D210,'Apr 16'!$F:$F,1,0)),"No","Yes")</f>
        <v>No</v>
      </c>
      <c r="U210" s="128" t="str">
        <f>IF(ISNA(VLOOKUP($D210,'Apr 9'!$F:$F,1,0)),"No","Yes")</f>
        <v>No</v>
      </c>
      <c r="V210" s="128" t="str">
        <f>IF(ISNA(VLOOKUP($D210,'Apr 2'!$F:$F,1,0)),"No","Yes")</f>
        <v>No</v>
      </c>
      <c r="W210" s="128" t="str">
        <f>IF(ISNA(VLOOKUP($D210,'Mar 26'!$F:$F,1,0)),"No","Yes")</f>
        <v>No</v>
      </c>
      <c r="X210" s="128" t="str">
        <f>IF(ISNA(VLOOKUP($D210,'Mar 19'!$F:$F,1,0)),"No","Yes")</f>
        <v>No</v>
      </c>
      <c r="Y210" s="128" t="str">
        <f>IF(ISNA(VLOOKUP($D210,'Mar 12'!$F:$F,1,0)),"No","Yes")</f>
        <v>No</v>
      </c>
      <c r="Z210" s="128" t="str">
        <f>IF(ISNA(VLOOKUP($D210,'Mar 5'!$F:$F,1,0)),"No","Yes")</f>
        <v>No</v>
      </c>
      <c r="AA210" s="128" t="str">
        <f>IF(ISNA(VLOOKUP($D210,'Feb 26'!$F:$F,1,0)),"No","Yes")</f>
        <v>No</v>
      </c>
      <c r="AB210" s="128" t="str">
        <f>IF(ISNA(VLOOKUP($D210,'Feb 26'!$F:$F,1,0)),"No","Yes")</f>
        <v>No</v>
      </c>
      <c r="AC210" s="128" t="str">
        <f>IF(ISNA(VLOOKUP($D210,'Feb 12'!$F:$F,1,0)),"No","Yes")</f>
        <v>No</v>
      </c>
      <c r="AD210" s="128" t="str">
        <f>IF(ISNA(VLOOKUP($D210,'Feb 5'!$F:$F,1,0)),"No","Yes")</f>
        <v>No</v>
      </c>
      <c r="AE210" s="128" t="str">
        <f>IF(ISNA(VLOOKUP($D210,'Jan 29'!$F:$F,1,0)),"No","Yes")</f>
        <v>No</v>
      </c>
      <c r="AF210" s="128" t="str">
        <f>IF(ISNA(VLOOKUP(D210,'Jan 22'!F:F,1,0)),"No","Yes")</f>
        <v>No</v>
      </c>
    </row>
    <row r="211" spans="1:32" s="172" customFormat="1" x14ac:dyDescent="0.25">
      <c r="A211" s="267"/>
      <c r="B211" s="234" t="s">
        <v>1489</v>
      </c>
      <c r="C211" s="107" t="s">
        <v>1013</v>
      </c>
      <c r="D211" s="107" t="s">
        <v>1482</v>
      </c>
      <c r="E211" s="107" t="s">
        <v>1483</v>
      </c>
      <c r="F211" s="178" t="s">
        <v>1469</v>
      </c>
      <c r="G211" s="107" t="s">
        <v>1136</v>
      </c>
      <c r="H211" s="128" t="str">
        <f>IF(ISNA(VLOOKUP($D211,'Jul 9'!$F:$F,1,0)),"No","Yes")</f>
        <v>No</v>
      </c>
      <c r="I211" s="128" t="str">
        <f>IF(ISNA(VLOOKUP($D211,'Jul 2'!$F:$F,1,0)),"No","Yes")</f>
        <v>No</v>
      </c>
      <c r="J211" s="128" t="str">
        <f>IF(ISNA(VLOOKUP($D211,'Jun 25'!$F:$F,1,0)),"No","Yes")</f>
        <v>No</v>
      </c>
      <c r="K211" s="128" t="str">
        <f>IF(ISNA(VLOOKUP($D211,'Jun 18'!$F:$F,1,0)),"No","Yes")</f>
        <v>Yes</v>
      </c>
      <c r="L211" s="128" t="str">
        <f>IF(ISNA(VLOOKUP($D211,'Jun 11'!$F:$F,1,0)),"No","Yes")</f>
        <v>Yes</v>
      </c>
      <c r="M211" s="128" t="str">
        <f>IF(ISNA(VLOOKUP($D211,'Jun 4'!$F:$F,1,0)),"No","Yes")</f>
        <v>Yes</v>
      </c>
      <c r="N211" s="128" t="str">
        <f>IF(ISNA(VLOOKUP($D211,'May 28'!$F:$F,1,0)),"No","Yes")</f>
        <v>Yes</v>
      </c>
      <c r="O211" s="128" t="str">
        <f>IF(ISNA(VLOOKUP($D211,'May 21'!$F:$F,1,0)),"No","Yes")</f>
        <v>Yes</v>
      </c>
      <c r="P211" s="128" t="str">
        <f>IF(ISNA(VLOOKUP($D211,'May 14'!$F:$F,1,0)),"No","Yes")</f>
        <v>Yes</v>
      </c>
      <c r="Q211" s="128" t="str">
        <f>IF(ISNA(VLOOKUP($D211,'May 9'!$F:$F,1,0)),"No","Yes")</f>
        <v>No</v>
      </c>
      <c r="R211" s="128" t="str">
        <f>IF(ISNA(VLOOKUP($D211,'May 2'!$F:$F,1,0)),"No","Yes")</f>
        <v>No</v>
      </c>
      <c r="S211" s="128" t="str">
        <f>IF(ISNA(VLOOKUP($D211,'Apr 23'!$F:$F,1,0)),"No","Yes")</f>
        <v>No</v>
      </c>
      <c r="T211" s="128" t="str">
        <f>IF(ISNA(VLOOKUP($D211,'Apr 16'!$F:$F,1,0)),"No","Yes")</f>
        <v>No</v>
      </c>
      <c r="U211" s="128" t="str">
        <f>IF(ISNA(VLOOKUP($D211,'Apr 9'!$F:$F,1,0)),"No","Yes")</f>
        <v>No</v>
      </c>
      <c r="V211" s="128" t="str">
        <f>IF(ISNA(VLOOKUP($D211,'Apr 2'!$F:$F,1,0)),"No","Yes")</f>
        <v>No</v>
      </c>
      <c r="W211" s="128" t="str">
        <f>IF(ISNA(VLOOKUP($D211,'Mar 26'!$F:$F,1,0)),"No","Yes")</f>
        <v>No</v>
      </c>
      <c r="X211" s="128" t="str">
        <f>IF(ISNA(VLOOKUP($D211,'Mar 19'!$F:$F,1,0)),"No","Yes")</f>
        <v>No</v>
      </c>
      <c r="Y211" s="128" t="str">
        <f>IF(ISNA(VLOOKUP($D211,'Mar 12'!$F:$F,1,0)),"No","Yes")</f>
        <v>No</v>
      </c>
      <c r="Z211" s="128" t="str">
        <f>IF(ISNA(VLOOKUP($D211,'Mar 5'!$F:$F,1,0)),"No","Yes")</f>
        <v>No</v>
      </c>
      <c r="AA211" s="128" t="str">
        <f>IF(ISNA(VLOOKUP($D211,'Feb 26'!$F:$F,1,0)),"No","Yes")</f>
        <v>No</v>
      </c>
      <c r="AB211" s="128" t="str">
        <f>IF(ISNA(VLOOKUP($D211,'Feb 26'!$F:$F,1,0)),"No","Yes")</f>
        <v>No</v>
      </c>
      <c r="AC211" s="128" t="str">
        <f>IF(ISNA(VLOOKUP($D211,'Feb 12'!$F:$F,1,0)),"No","Yes")</f>
        <v>No</v>
      </c>
      <c r="AD211" s="128" t="str">
        <f>IF(ISNA(VLOOKUP($D211,'Feb 5'!$F:$F,1,0)),"No","Yes")</f>
        <v>No</v>
      </c>
      <c r="AE211" s="128" t="str">
        <f>IF(ISNA(VLOOKUP($D211,'Jan 29'!$F:$F,1,0)),"No","Yes")</f>
        <v>No</v>
      </c>
      <c r="AF211" s="128" t="str">
        <f>IF(ISNA(VLOOKUP(D211,'Jan 22'!F:F,1,0)),"No","Yes")</f>
        <v>No</v>
      </c>
    </row>
    <row r="212" spans="1:32" x14ac:dyDescent="0.25">
      <c r="A212" s="267"/>
      <c r="B212" s="101" t="s">
        <v>1302</v>
      </c>
      <c r="C212" s="117" t="s">
        <v>1013</v>
      </c>
      <c r="D212" s="117" t="s">
        <v>1207</v>
      </c>
      <c r="E212" s="117" t="s">
        <v>1208</v>
      </c>
      <c r="F212" s="107"/>
      <c r="G212" s="120" t="s">
        <v>960</v>
      </c>
      <c r="H212" s="128" t="str">
        <f>IF(ISNA(VLOOKUP($D212,'Jul 9'!$F:$F,1,0)),"No","Yes")</f>
        <v>No</v>
      </c>
      <c r="I212" s="128" t="str">
        <f>IF(ISNA(VLOOKUP($D212,'Jul 2'!$F:$F,1,0)),"No","Yes")</f>
        <v>No</v>
      </c>
      <c r="J212" s="128" t="str">
        <f>IF(ISNA(VLOOKUP($D212,'Jun 25'!$F:$F,1,0)),"No","Yes")</f>
        <v>No</v>
      </c>
      <c r="K212" s="128" t="str">
        <f>IF(ISNA(VLOOKUP($D212,'Jun 18'!$F:$F,1,0)),"No","Yes")</f>
        <v>No</v>
      </c>
      <c r="L212" s="128" t="str">
        <f>IF(ISNA(VLOOKUP($D212,'Jun 11'!$F:$F,1,0)),"No","Yes")</f>
        <v>No</v>
      </c>
      <c r="M212" s="128" t="str">
        <f>IF(ISNA(VLOOKUP($D212,'Jun 4'!$F:$F,1,0)),"No","Yes")</f>
        <v>No</v>
      </c>
      <c r="N212" s="128" t="str">
        <f>IF(ISNA(VLOOKUP($D212,'May 28'!$F:$F,1,0)),"No","Yes")</f>
        <v>No</v>
      </c>
      <c r="O212" s="128" t="str">
        <f>IF(ISNA(VLOOKUP($D212,'May 21'!$F:$F,1,0)),"No","Yes")</f>
        <v>No</v>
      </c>
      <c r="P212" s="128" t="str">
        <f>IF(ISNA(VLOOKUP($D212,'May 14'!$F:$F,1,0)),"No","Yes")</f>
        <v>No</v>
      </c>
      <c r="Q212" s="128" t="str">
        <f>IF(ISNA(VLOOKUP($D212,'May 9'!$F:$F,1,0)),"No","Yes")</f>
        <v>No</v>
      </c>
      <c r="R212" s="128" t="str">
        <f>IF(ISNA(VLOOKUP($D212,'May 2'!$F:$F,1,0)),"No","Yes")</f>
        <v>No</v>
      </c>
      <c r="S212" s="128" t="str">
        <f>IF(ISNA(VLOOKUP($D212,'Apr 23'!$F:$F,1,0)),"No","Yes")</f>
        <v>No</v>
      </c>
      <c r="T212" s="128" t="str">
        <f>IF(ISNA(VLOOKUP($D212,'Apr 16'!$F:$F,1,0)),"No","Yes")</f>
        <v>No</v>
      </c>
      <c r="U212" s="128" t="str">
        <f>IF(ISNA(VLOOKUP($D212,'Apr 9'!$F:$F,1,0)),"No","Yes")</f>
        <v>No</v>
      </c>
      <c r="V212" s="128" t="str">
        <f>IF(ISNA(VLOOKUP($D212,'Apr 2'!$F:$F,1,0)),"No","Yes")</f>
        <v>Yes</v>
      </c>
      <c r="W212" s="128" t="str">
        <f>IF(ISNA(VLOOKUP($D212,'Mar 26'!$F:$F,1,0)),"No","Yes")</f>
        <v>No</v>
      </c>
      <c r="X212" s="128" t="str">
        <f>IF(ISNA(VLOOKUP($D212,'Mar 19'!$F:$F,1,0)),"No","Yes")</f>
        <v>No</v>
      </c>
      <c r="Y212" s="128" t="str">
        <f>IF(ISNA(VLOOKUP($D212,'Mar 12'!$F:$F,1,0)),"No","Yes")</f>
        <v>No</v>
      </c>
      <c r="Z212" s="128" t="str">
        <f>IF(ISNA(VLOOKUP($D212,'Mar 5'!$F:$F,1,0)),"No","Yes")</f>
        <v>No</v>
      </c>
      <c r="AA212" s="128" t="str">
        <f>IF(ISNA(VLOOKUP($D212,'Feb 26'!$F:$F,1,0)),"No","Yes")</f>
        <v>No</v>
      </c>
      <c r="AB212" s="128" t="str">
        <f>IF(ISNA(VLOOKUP($D212,'Feb 26'!$F:$F,1,0)),"No","Yes")</f>
        <v>No</v>
      </c>
      <c r="AC212" s="128" t="str">
        <f>IF(ISNA(VLOOKUP($D212,'Feb 12'!$F:$F,1,0)),"No","Yes")</f>
        <v>No</v>
      </c>
      <c r="AD212" s="128" t="str">
        <f>IF(ISNA(VLOOKUP($D212,'Feb 5'!$F:$F,1,0)),"No","Yes")</f>
        <v>No</v>
      </c>
      <c r="AE212" s="128" t="str">
        <f>IF(ISNA(VLOOKUP($D212,'Jan 29'!$F:$F,1,0)),"No","Yes")</f>
        <v>No</v>
      </c>
      <c r="AF212" s="128" t="str">
        <f>IF(ISNA(VLOOKUP(D212,'Jan 22'!F:F,1,0)),"No","Yes")</f>
        <v>No</v>
      </c>
    </row>
    <row r="213" spans="1:32" x14ac:dyDescent="0.25">
      <c r="B213" s="66"/>
    </row>
    <row r="214" spans="1:32" x14ac:dyDescent="0.25">
      <c r="B214" s="66"/>
    </row>
    <row r="215" spans="1:32" ht="15.75" x14ac:dyDescent="0.25">
      <c r="B215" s="66"/>
      <c r="E215" s="197"/>
      <c r="F215" s="140"/>
      <c r="G215" s="172"/>
      <c r="N215" s="167"/>
      <c r="O215" s="166"/>
      <c r="P215" s="164"/>
      <c r="R215" s="163"/>
      <c r="S215" s="162"/>
      <c r="T215" s="161"/>
      <c r="U215" s="152"/>
      <c r="V215" s="150"/>
      <c r="W215" s="149"/>
      <c r="X215" s="146"/>
      <c r="Y215" s="146"/>
      <c r="Z215" s="133"/>
      <c r="AA215" s="131"/>
      <c r="AB215" s="132"/>
      <c r="AC215" s="107"/>
      <c r="AD215"/>
      <c r="AE215"/>
      <c r="AF215"/>
    </row>
    <row r="216" spans="1:32" ht="15.75" x14ac:dyDescent="0.25">
      <c r="E216" s="197"/>
      <c r="F216" s="140"/>
      <c r="G216" s="172"/>
      <c r="N216" s="167"/>
      <c r="O216" s="166"/>
      <c r="P216" s="164"/>
      <c r="R216" s="163"/>
      <c r="S216" s="162"/>
      <c r="T216" s="161"/>
      <c r="U216" s="152"/>
      <c r="V216" s="150"/>
      <c r="W216" s="149"/>
      <c r="X216" s="146"/>
      <c r="Y216" s="146"/>
      <c r="Z216" s="133"/>
      <c r="AA216" s="131"/>
      <c r="AB216" s="132"/>
      <c r="AC216" s="107"/>
      <c r="AD216"/>
      <c r="AE216"/>
      <c r="AF216"/>
    </row>
    <row r="217" spans="1:32" ht="15.75" x14ac:dyDescent="0.25">
      <c r="E217" s="197"/>
      <c r="F217" s="140"/>
      <c r="G217" s="172"/>
      <c r="N217" s="167"/>
      <c r="O217" s="166"/>
      <c r="P217" s="164"/>
      <c r="R217" s="163"/>
      <c r="S217" s="162"/>
      <c r="T217" s="161"/>
      <c r="U217" s="152"/>
      <c r="V217" s="150"/>
      <c r="W217" s="149"/>
      <c r="X217" s="146"/>
      <c r="Y217" s="146"/>
      <c r="Z217" s="133"/>
      <c r="AA217" s="131"/>
      <c r="AB217" s="132"/>
      <c r="AC217" s="107"/>
      <c r="AD217"/>
      <c r="AE217"/>
      <c r="AF217"/>
    </row>
    <row r="218" spans="1:32" ht="15.75" x14ac:dyDescent="0.25">
      <c r="E218" s="197"/>
      <c r="F218" s="140"/>
      <c r="G218" s="172"/>
      <c r="N218" s="167"/>
      <c r="O218" s="166"/>
      <c r="P218" s="164"/>
      <c r="R218" s="163"/>
      <c r="S218" s="162"/>
      <c r="T218" s="161"/>
      <c r="U218" s="152"/>
      <c r="V218" s="150"/>
      <c r="W218" s="149"/>
      <c r="X218" s="146"/>
      <c r="Y218" s="146"/>
      <c r="Z218" s="133"/>
      <c r="AA218" s="131"/>
      <c r="AB218" s="132"/>
      <c r="AC218" s="107"/>
      <c r="AD218"/>
      <c r="AE218"/>
      <c r="AF218"/>
    </row>
    <row r="219" spans="1:32" ht="15.75" x14ac:dyDescent="0.25">
      <c r="E219" s="197"/>
      <c r="F219" s="140"/>
      <c r="G219" s="172"/>
      <c r="N219" s="167"/>
      <c r="O219" s="166"/>
      <c r="P219" s="164"/>
      <c r="R219" s="163"/>
      <c r="S219" s="162"/>
      <c r="T219" s="161"/>
      <c r="U219" s="152"/>
      <c r="V219" s="150"/>
      <c r="W219" s="149"/>
      <c r="X219" s="146"/>
      <c r="Y219" s="146"/>
      <c r="Z219" s="133"/>
      <c r="AA219" s="131"/>
      <c r="AB219" s="132"/>
      <c r="AC219" s="107"/>
      <c r="AD219"/>
      <c r="AE219"/>
      <c r="AF219"/>
    </row>
    <row r="220" spans="1:32" ht="15.75" x14ac:dyDescent="0.25">
      <c r="E220" s="197"/>
      <c r="F220" s="140"/>
      <c r="G220" s="172"/>
      <c r="N220" s="167"/>
      <c r="O220" s="166"/>
      <c r="P220" s="164"/>
      <c r="R220" s="163"/>
      <c r="S220" s="162"/>
      <c r="T220" s="161"/>
      <c r="U220" s="152"/>
      <c r="V220" s="150"/>
      <c r="W220" s="149"/>
      <c r="X220" s="146"/>
      <c r="Y220" s="146"/>
      <c r="Z220" s="133"/>
      <c r="AA220" s="131"/>
      <c r="AB220" s="132"/>
      <c r="AC220" s="107"/>
      <c r="AD220"/>
      <c r="AE220"/>
      <c r="AF220"/>
    </row>
    <row r="221" spans="1:32" ht="15.75" x14ac:dyDescent="0.25">
      <c r="E221" s="197"/>
      <c r="F221" s="140"/>
      <c r="G221" s="172"/>
      <c r="N221" s="167"/>
      <c r="O221" s="166"/>
      <c r="P221" s="164"/>
      <c r="R221" s="163"/>
      <c r="S221" s="162"/>
      <c r="T221" s="161"/>
      <c r="U221" s="152"/>
      <c r="V221" s="150"/>
      <c r="W221" s="149"/>
      <c r="X221" s="146"/>
      <c r="Y221" s="146"/>
      <c r="Z221" s="133"/>
      <c r="AA221" s="131"/>
      <c r="AB221" s="132"/>
      <c r="AC221" s="107"/>
      <c r="AD221"/>
      <c r="AE221"/>
      <c r="AF221"/>
    </row>
  </sheetData>
  <mergeCells count="5">
    <mergeCell ref="A25:A107"/>
    <mergeCell ref="A182:A212"/>
    <mergeCell ref="A143:A181"/>
    <mergeCell ref="A108:A142"/>
    <mergeCell ref="D1:G1"/>
  </mergeCells>
  <conditionalFormatting sqref="G23:G108 N215:AB221 N222:AE1048576 N213:AE214 G112:G113 H23:AD24 G213:M1048576">
    <cfRule type="cellIs" dxfId="14" priority="13" operator="equal">
      <formula>"PW1MA076"</formula>
    </cfRule>
  </conditionalFormatting>
  <conditionalFormatting sqref="AZ23:AZ24 G182 AZ52:AZ214 AZ222:AZ1048576 AW215:AW221 G184:G187 G191:G212 F190">
    <cfRule type="cellIs" dxfId="13" priority="12" operator="equal">
      <formula>"v4.3-1.0"</formula>
    </cfRule>
  </conditionalFormatting>
  <conditionalFormatting sqref="AD17:AD18 AE12:AE24 AF222:AF1048576 AC215:AC221 H17:AC17 H12:AD15 AC25:AE212 AF11:AF214">
    <cfRule type="cellIs" dxfId="12" priority="11" operator="equal">
      <formula>"No"</formula>
    </cfRule>
  </conditionalFormatting>
  <conditionalFormatting sqref="H25:AB212">
    <cfRule type="cellIs" dxfId="11" priority="10" operator="equal">
      <formula>"No"</formula>
    </cfRule>
  </conditionalFormatting>
  <conditionalFormatting sqref="B35">
    <cfRule type="expression" dxfId="10" priority="9">
      <formula>"$H25=""No"",$I$25=""Yes"""</formula>
    </cfRule>
  </conditionalFormatting>
  <conditionalFormatting sqref="B159:B1048554">
    <cfRule type="expression" dxfId="9" priority="8">
      <formula>ifs(I186,"Yes",H186,"No")</formula>
    </cfRule>
  </conditionalFormatting>
  <conditionalFormatting sqref="F215:F219">
    <cfRule type="cellIs" dxfId="8" priority="7" operator="equal">
      <formula>"No"</formula>
    </cfRule>
  </conditionalFormatting>
  <conditionalFormatting sqref="B10">
    <cfRule type="expression" dxfId="7" priority="14">
      <formula>ifs(O38,"Yes",N38,"No")</formula>
    </cfRule>
  </conditionalFormatting>
  <conditionalFormatting sqref="B1048555:B1048576">
    <cfRule type="expression" dxfId="6" priority="17">
      <formula>ifs(O2,"Yes",#REF!,"No")</formula>
    </cfRule>
  </conditionalFormatting>
  <conditionalFormatting sqref="B154:B157 B11:B81 B112:B152">
    <cfRule type="expression" dxfId="5" priority="18">
      <formula>ifs(O38,"Yes",N38,"No")</formula>
    </cfRule>
  </conditionalFormatting>
  <conditionalFormatting sqref="B82:B108">
    <cfRule type="expression" dxfId="4" priority="19">
      <formula>ifs(O112,"Yes",N112,"No")</formula>
    </cfRule>
  </conditionalFormatting>
  <conditionalFormatting sqref="F211">
    <cfRule type="cellIs" dxfId="3" priority="1" operator="equal">
      <formula>"v4.3-1.0"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6" workbookViewId="0">
      <selection activeCell="H71" sqref="H71:H8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6.71093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6.71093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7.28515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B4" sqref="B4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O69" sqref="O69:P69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 spans="1:13" x14ac:dyDescent="0.25">
      <c r="A2">
        <v>1</v>
      </c>
      <c r="B2" s="243" t="s">
        <v>1543</v>
      </c>
      <c r="C2" s="243" t="s">
        <v>1544</v>
      </c>
      <c r="D2" s="243"/>
      <c r="E2" s="243"/>
      <c r="F2" s="243" t="s">
        <v>1545</v>
      </c>
      <c r="G2" s="243" t="s">
        <v>1136</v>
      </c>
      <c r="H2" s="243" t="s">
        <v>1237</v>
      </c>
      <c r="I2" s="243" t="s">
        <v>1546</v>
      </c>
      <c r="J2" s="243" t="s">
        <v>1535</v>
      </c>
      <c r="K2" s="243" t="s">
        <v>1547</v>
      </c>
      <c r="L2" s="243"/>
      <c r="M2" s="243"/>
    </row>
    <row r="3" spans="1:13" x14ac:dyDescent="0.25">
      <c r="A3">
        <v>2</v>
      </c>
      <c r="B3" s="243" t="s">
        <v>1548</v>
      </c>
      <c r="C3" s="243" t="s">
        <v>1549</v>
      </c>
      <c r="D3" s="243" t="s">
        <v>1550</v>
      </c>
      <c r="E3" s="243" t="s">
        <v>1</v>
      </c>
      <c r="F3" s="243" t="s">
        <v>1158</v>
      </c>
      <c r="G3" s="243" t="s">
        <v>1257</v>
      </c>
      <c r="H3" s="243" t="s">
        <v>1013</v>
      </c>
      <c r="I3" s="243" t="s">
        <v>1159</v>
      </c>
      <c r="J3" s="243" t="s">
        <v>960</v>
      </c>
      <c r="K3" s="243" t="s">
        <v>1551</v>
      </c>
      <c r="L3" s="243"/>
      <c r="M3" s="243"/>
    </row>
    <row r="4" spans="1:13" x14ac:dyDescent="0.25">
      <c r="A4" s="243">
        <v>3</v>
      </c>
      <c r="B4" s="243" t="s">
        <v>50</v>
      </c>
      <c r="C4" s="243" t="s">
        <v>51</v>
      </c>
      <c r="D4" s="243" t="s">
        <v>52</v>
      </c>
      <c r="E4" s="243" t="s">
        <v>43</v>
      </c>
      <c r="F4" s="243" t="s">
        <v>246</v>
      </c>
      <c r="G4" s="243" t="s">
        <v>1019</v>
      </c>
      <c r="H4" s="243" t="s">
        <v>3</v>
      </c>
      <c r="I4" s="243" t="s">
        <v>247</v>
      </c>
      <c r="J4" s="243" t="s">
        <v>125</v>
      </c>
      <c r="K4" s="243" t="s">
        <v>1540</v>
      </c>
      <c r="L4" s="243"/>
      <c r="M4" s="243"/>
    </row>
    <row r="5" spans="1:13" x14ac:dyDescent="0.25">
      <c r="A5" s="243">
        <v>4</v>
      </c>
      <c r="B5" s="243" t="s">
        <v>1491</v>
      </c>
      <c r="C5" s="243" t="s">
        <v>97</v>
      </c>
      <c r="D5" s="243" t="s">
        <v>0</v>
      </c>
      <c r="E5" s="243" t="s">
        <v>1</v>
      </c>
      <c r="F5" s="243" t="s">
        <v>1492</v>
      </c>
      <c r="G5" s="243" t="s">
        <v>960</v>
      </c>
      <c r="H5" s="243" t="s">
        <v>1013</v>
      </c>
      <c r="I5" s="243" t="s">
        <v>1493</v>
      </c>
      <c r="J5" s="243" t="s">
        <v>960</v>
      </c>
      <c r="K5" s="243" t="s">
        <v>1528</v>
      </c>
      <c r="L5" s="243"/>
      <c r="M5" s="243"/>
    </row>
    <row r="6" spans="1:13" x14ac:dyDescent="0.25">
      <c r="A6" s="243">
        <v>5</v>
      </c>
      <c r="B6" s="243" t="s">
        <v>50</v>
      </c>
      <c r="C6" s="243" t="s">
        <v>51</v>
      </c>
      <c r="D6" s="243" t="s">
        <v>52</v>
      </c>
      <c r="E6" s="243" t="s">
        <v>43</v>
      </c>
      <c r="F6" s="243" t="s">
        <v>94</v>
      </c>
      <c r="G6" s="243" t="s">
        <v>1136</v>
      </c>
      <c r="H6" s="243" t="s">
        <v>5</v>
      </c>
      <c r="I6" s="243" t="s">
        <v>95</v>
      </c>
      <c r="J6" s="243" t="s">
        <v>6</v>
      </c>
      <c r="K6" s="243" t="s">
        <v>1502</v>
      </c>
      <c r="L6" s="243"/>
      <c r="M6" s="243"/>
    </row>
    <row r="7" spans="1:13" x14ac:dyDescent="0.25">
      <c r="A7" s="243">
        <v>6</v>
      </c>
      <c r="B7" s="243" t="s">
        <v>15</v>
      </c>
      <c r="C7" s="243" t="s">
        <v>16</v>
      </c>
      <c r="D7" s="243" t="s">
        <v>17</v>
      </c>
      <c r="E7" s="243" t="s">
        <v>7</v>
      </c>
      <c r="F7" s="243" t="s">
        <v>18</v>
      </c>
      <c r="G7" s="243" t="s">
        <v>1469</v>
      </c>
      <c r="H7" s="243" t="s">
        <v>5</v>
      </c>
      <c r="I7" s="243" t="s">
        <v>19</v>
      </c>
      <c r="J7" s="243" t="s">
        <v>6</v>
      </c>
      <c r="K7" s="243" t="s">
        <v>1495</v>
      </c>
      <c r="L7" s="243"/>
      <c r="M7" s="243"/>
    </row>
    <row r="8" spans="1:13" x14ac:dyDescent="0.25">
      <c r="A8" s="243">
        <v>7</v>
      </c>
      <c r="B8" s="243" t="s">
        <v>366</v>
      </c>
      <c r="C8" s="243" t="s">
        <v>367</v>
      </c>
      <c r="D8" s="243" t="s">
        <v>368</v>
      </c>
      <c r="E8" s="243" t="s">
        <v>43</v>
      </c>
      <c r="F8" s="243" t="s">
        <v>395</v>
      </c>
      <c r="G8" s="243" t="s">
        <v>1469</v>
      </c>
      <c r="H8" s="243" t="s">
        <v>5</v>
      </c>
      <c r="I8" s="243" t="s">
        <v>396</v>
      </c>
      <c r="J8" s="243" t="s">
        <v>6</v>
      </c>
      <c r="K8" s="243" t="s">
        <v>1496</v>
      </c>
      <c r="L8" s="243"/>
      <c r="M8" s="243"/>
    </row>
    <row r="9" spans="1:13" x14ac:dyDescent="0.25">
      <c r="A9" s="243">
        <v>8</v>
      </c>
      <c r="B9" s="243" t="s">
        <v>174</v>
      </c>
      <c r="C9" s="243" t="s">
        <v>175</v>
      </c>
      <c r="D9" s="243" t="s">
        <v>0</v>
      </c>
      <c r="E9" s="243" t="s">
        <v>1</v>
      </c>
      <c r="F9" s="243" t="s">
        <v>472</v>
      </c>
      <c r="G9" s="243" t="s">
        <v>1050</v>
      </c>
      <c r="H9" s="243" t="s">
        <v>473</v>
      </c>
      <c r="I9" s="243" t="s">
        <v>474</v>
      </c>
      <c r="J9" s="243" t="s">
        <v>475</v>
      </c>
      <c r="K9" s="243" t="s">
        <v>1476</v>
      </c>
      <c r="L9" s="243"/>
      <c r="M9" s="243"/>
    </row>
    <row r="10" spans="1:13" x14ac:dyDescent="0.25">
      <c r="A10" s="243">
        <v>9</v>
      </c>
      <c r="B10" s="243" t="s">
        <v>174</v>
      </c>
      <c r="C10" s="243" t="s">
        <v>175</v>
      </c>
      <c r="D10" s="243" t="s">
        <v>0</v>
      </c>
      <c r="E10" s="243" t="s">
        <v>1</v>
      </c>
      <c r="F10" s="243" t="s">
        <v>176</v>
      </c>
      <c r="G10" s="243" t="s">
        <v>1469</v>
      </c>
      <c r="H10" s="243" t="s">
        <v>8</v>
      </c>
      <c r="I10" s="243" t="s">
        <v>177</v>
      </c>
      <c r="J10" s="243" t="s">
        <v>9</v>
      </c>
      <c r="K10" s="243" t="s">
        <v>1477</v>
      </c>
      <c r="L10" s="243"/>
      <c r="M10" s="243"/>
    </row>
    <row r="11" spans="1:13" x14ac:dyDescent="0.25">
      <c r="A11" s="243">
        <v>10</v>
      </c>
      <c r="B11" s="243" t="s">
        <v>174</v>
      </c>
      <c r="C11" s="243" t="s">
        <v>175</v>
      </c>
      <c r="D11" s="243" t="s">
        <v>0</v>
      </c>
      <c r="E11" s="243" t="s">
        <v>1</v>
      </c>
      <c r="F11" s="243" t="s">
        <v>1232</v>
      </c>
      <c r="G11" s="243" t="s">
        <v>1469</v>
      </c>
      <c r="H11" s="243" t="s">
        <v>1013</v>
      </c>
      <c r="I11" s="243" t="s">
        <v>1234</v>
      </c>
      <c r="J11" s="243" t="s">
        <v>960</v>
      </c>
      <c r="K11" s="243" t="s">
        <v>1478</v>
      </c>
      <c r="L11" s="243"/>
      <c r="M11" s="243"/>
    </row>
    <row r="12" spans="1:13" x14ac:dyDescent="0.25">
      <c r="A12" s="243">
        <v>11</v>
      </c>
      <c r="B12" s="243" t="s">
        <v>268</v>
      </c>
      <c r="C12" s="243" t="s">
        <v>269</v>
      </c>
      <c r="D12" s="243" t="s">
        <v>66</v>
      </c>
      <c r="E12" s="243" t="s">
        <v>1</v>
      </c>
      <c r="F12" s="243" t="s">
        <v>270</v>
      </c>
      <c r="G12" s="243" t="s">
        <v>1019</v>
      </c>
      <c r="H12" s="243" t="s">
        <v>3</v>
      </c>
      <c r="I12" s="243" t="s">
        <v>271</v>
      </c>
      <c r="J12" s="243" t="s">
        <v>53</v>
      </c>
      <c r="K12" s="243" t="s">
        <v>1466</v>
      </c>
      <c r="L12" s="243"/>
      <c r="M12" s="243"/>
    </row>
    <row r="13" spans="1:13" x14ac:dyDescent="0.25">
      <c r="A13" s="243">
        <v>12</v>
      </c>
      <c r="B13" s="243" t="s">
        <v>803</v>
      </c>
      <c r="C13" s="243" t="s">
        <v>804</v>
      </c>
      <c r="D13" s="243" t="s">
        <v>17</v>
      </c>
      <c r="E13" s="243" t="s">
        <v>7</v>
      </c>
      <c r="F13" s="243" t="s">
        <v>1121</v>
      </c>
      <c r="G13" s="243" t="s">
        <v>1469</v>
      </c>
      <c r="H13" s="243" t="s">
        <v>1013</v>
      </c>
      <c r="I13" s="243" t="s">
        <v>1122</v>
      </c>
      <c r="J13" s="243" t="s">
        <v>960</v>
      </c>
      <c r="K13" s="243" t="s">
        <v>1465</v>
      </c>
      <c r="L13" s="243"/>
      <c r="M13" s="243"/>
    </row>
    <row r="14" spans="1:13" x14ac:dyDescent="0.25">
      <c r="A14" s="243">
        <v>13</v>
      </c>
      <c r="B14" s="243" t="s">
        <v>1458</v>
      </c>
      <c r="C14" s="243" t="s">
        <v>1459</v>
      </c>
      <c r="D14" s="243" t="s">
        <v>42</v>
      </c>
      <c r="E14" s="243" t="s">
        <v>43</v>
      </c>
      <c r="F14" s="243" t="s">
        <v>1460</v>
      </c>
      <c r="G14" s="243" t="s">
        <v>1469</v>
      </c>
      <c r="H14" s="243" t="s">
        <v>1013</v>
      </c>
      <c r="I14" s="243" t="s">
        <v>1461</v>
      </c>
      <c r="J14" s="243" t="s">
        <v>960</v>
      </c>
      <c r="K14" s="243" t="s">
        <v>1462</v>
      </c>
      <c r="L14" s="243"/>
      <c r="M14" s="243"/>
    </row>
    <row r="15" spans="1:13" x14ac:dyDescent="0.25">
      <c r="A15" s="243">
        <v>14</v>
      </c>
      <c r="B15" s="243" t="s">
        <v>366</v>
      </c>
      <c r="C15" s="243" t="s">
        <v>367</v>
      </c>
      <c r="D15" s="243" t="s">
        <v>368</v>
      </c>
      <c r="E15" s="243" t="s">
        <v>43</v>
      </c>
      <c r="F15" s="243" t="s">
        <v>369</v>
      </c>
      <c r="G15" s="243" t="s">
        <v>1019</v>
      </c>
      <c r="H15" s="243" t="s">
        <v>294</v>
      </c>
      <c r="I15" s="243" t="s">
        <v>370</v>
      </c>
      <c r="J15" s="243" t="s">
        <v>289</v>
      </c>
      <c r="K15" s="243" t="s">
        <v>1240</v>
      </c>
      <c r="L15" s="243"/>
      <c r="M15" s="243"/>
    </row>
    <row r="16" spans="1:13" x14ac:dyDescent="0.25">
      <c r="A16" s="243">
        <v>15</v>
      </c>
      <c r="B16" s="243" t="s">
        <v>366</v>
      </c>
      <c r="C16" s="243" t="s">
        <v>367</v>
      </c>
      <c r="D16" s="243" t="s">
        <v>368</v>
      </c>
      <c r="E16" s="243" t="s">
        <v>43</v>
      </c>
      <c r="F16" s="243" t="s">
        <v>1100</v>
      </c>
      <c r="G16" s="243" t="s">
        <v>1469</v>
      </c>
      <c r="H16" s="243" t="s">
        <v>1013</v>
      </c>
      <c r="I16" s="243" t="s">
        <v>1101</v>
      </c>
      <c r="J16" s="243" t="s">
        <v>960</v>
      </c>
      <c r="K16" s="243" t="s">
        <v>1258</v>
      </c>
      <c r="L16" s="243"/>
      <c r="M16" s="243"/>
    </row>
    <row r="17" spans="1:13" x14ac:dyDescent="0.25">
      <c r="A17" s="243">
        <v>16</v>
      </c>
      <c r="B17" s="243" t="s">
        <v>1215</v>
      </c>
      <c r="C17" s="243" t="s">
        <v>1216</v>
      </c>
      <c r="D17" s="243" t="s">
        <v>0</v>
      </c>
      <c r="E17" s="243" t="s">
        <v>1</v>
      </c>
      <c r="F17" s="243" t="s">
        <v>1218</v>
      </c>
      <c r="G17" s="243" t="s">
        <v>1469</v>
      </c>
      <c r="H17" s="243" t="s">
        <v>1013</v>
      </c>
      <c r="I17" s="243" t="s">
        <v>1219</v>
      </c>
      <c r="J17" s="243" t="s">
        <v>960</v>
      </c>
      <c r="K17" s="243" t="s">
        <v>1242</v>
      </c>
      <c r="L17" s="243"/>
      <c r="M17" s="243"/>
    </row>
    <row r="18" spans="1:13" x14ac:dyDescent="0.25">
      <c r="A18" s="243">
        <v>17</v>
      </c>
      <c r="B18" s="243" t="s">
        <v>1194</v>
      </c>
      <c r="C18" s="243" t="s">
        <v>1195</v>
      </c>
      <c r="D18" s="243" t="s">
        <v>1196</v>
      </c>
      <c r="E18" s="243" t="s">
        <v>28</v>
      </c>
      <c r="F18" s="243" t="s">
        <v>1197</v>
      </c>
      <c r="G18" s="243" t="s">
        <v>1469</v>
      </c>
      <c r="H18" s="243" t="s">
        <v>1013</v>
      </c>
      <c r="I18" s="243" t="s">
        <v>1198</v>
      </c>
      <c r="J18" s="243" t="s">
        <v>960</v>
      </c>
      <c r="K18" s="243" t="s">
        <v>1214</v>
      </c>
      <c r="L18" s="243"/>
      <c r="M18" s="243"/>
    </row>
    <row r="19" spans="1:13" x14ac:dyDescent="0.25">
      <c r="A19" s="243">
        <v>18</v>
      </c>
      <c r="B19" s="243" t="s">
        <v>117</v>
      </c>
      <c r="C19" s="243" t="s">
        <v>1210</v>
      </c>
      <c r="D19" s="243" t="s">
        <v>648</v>
      </c>
      <c r="E19" s="243" t="s">
        <v>1</v>
      </c>
      <c r="F19" s="243" t="s">
        <v>1211</v>
      </c>
      <c r="G19" s="243" t="s">
        <v>1019</v>
      </c>
      <c r="H19" s="243" t="s">
        <v>3</v>
      </c>
      <c r="I19" s="243" t="s">
        <v>1212</v>
      </c>
      <c r="J19" s="243" t="s">
        <v>53</v>
      </c>
      <c r="K19" s="243" t="s">
        <v>1213</v>
      </c>
      <c r="L19" s="243"/>
      <c r="M19" s="243"/>
    </row>
    <row r="20" spans="1:13" x14ac:dyDescent="0.25">
      <c r="A20" s="243">
        <v>19</v>
      </c>
      <c r="B20" s="243" t="s">
        <v>116</v>
      </c>
      <c r="C20" s="243" t="s">
        <v>117</v>
      </c>
      <c r="D20" s="243" t="s">
        <v>648</v>
      </c>
      <c r="E20" s="243" t="s">
        <v>1</v>
      </c>
      <c r="F20" s="243" t="s">
        <v>118</v>
      </c>
      <c r="G20" s="243" t="s">
        <v>1019</v>
      </c>
      <c r="H20" s="243" t="s">
        <v>3</v>
      </c>
      <c r="I20" s="243" t="s">
        <v>119</v>
      </c>
      <c r="J20" s="243" t="s">
        <v>53</v>
      </c>
      <c r="K20" s="243" t="s">
        <v>1167</v>
      </c>
      <c r="L20" s="243"/>
      <c r="M20" s="243"/>
    </row>
    <row r="21" spans="1:13" x14ac:dyDescent="0.25">
      <c r="A21" s="243">
        <v>20</v>
      </c>
      <c r="B21" s="243" t="s">
        <v>196</v>
      </c>
      <c r="C21" s="243" t="s">
        <v>104</v>
      </c>
      <c r="D21" s="243" t="s">
        <v>197</v>
      </c>
      <c r="E21" s="243" t="s">
        <v>198</v>
      </c>
      <c r="F21" s="243" t="s">
        <v>1168</v>
      </c>
      <c r="G21" s="243" t="s">
        <v>1469</v>
      </c>
      <c r="H21" s="243" t="s">
        <v>1013</v>
      </c>
      <c r="I21" s="243" t="s">
        <v>1169</v>
      </c>
      <c r="J21" s="243" t="s">
        <v>960</v>
      </c>
      <c r="K21" s="243" t="s">
        <v>1170</v>
      </c>
      <c r="L21" s="243"/>
      <c r="M21" s="243"/>
    </row>
    <row r="22" spans="1:13" x14ac:dyDescent="0.25">
      <c r="A22" s="243">
        <v>21</v>
      </c>
      <c r="B22" s="243" t="s">
        <v>1176</v>
      </c>
      <c r="C22" s="243" t="s">
        <v>1177</v>
      </c>
      <c r="D22" s="243" t="s">
        <v>173</v>
      </c>
      <c r="E22" s="243" t="s">
        <v>43</v>
      </c>
      <c r="F22" s="243" t="s">
        <v>1178</v>
      </c>
      <c r="G22" s="243" t="s">
        <v>1469</v>
      </c>
      <c r="H22" s="243" t="s">
        <v>1013</v>
      </c>
      <c r="I22" s="243" t="s">
        <v>1179</v>
      </c>
      <c r="J22" s="243" t="s">
        <v>960</v>
      </c>
      <c r="K22" s="243" t="s">
        <v>1180</v>
      </c>
      <c r="L22" s="243"/>
      <c r="M22" s="243"/>
    </row>
    <row r="23" spans="1:13" x14ac:dyDescent="0.25">
      <c r="A23" s="243">
        <v>22</v>
      </c>
      <c r="B23" s="243" t="s">
        <v>1187</v>
      </c>
      <c r="C23" s="243" t="s">
        <v>1188</v>
      </c>
      <c r="D23" s="243" t="s">
        <v>1189</v>
      </c>
      <c r="E23" s="243" t="s">
        <v>43</v>
      </c>
      <c r="F23" s="243" t="s">
        <v>1190</v>
      </c>
      <c r="G23" s="243" t="s">
        <v>1469</v>
      </c>
      <c r="H23" s="243" t="s">
        <v>1013</v>
      </c>
      <c r="I23" s="243" t="s">
        <v>1191</v>
      </c>
      <c r="J23" s="243" t="s">
        <v>960</v>
      </c>
      <c r="K23" s="243" t="s">
        <v>1192</v>
      </c>
      <c r="L23" s="243"/>
      <c r="M23" s="243"/>
    </row>
    <row r="24" spans="1:13" x14ac:dyDescent="0.25">
      <c r="A24" s="243">
        <v>23</v>
      </c>
      <c r="B24" s="243" t="s">
        <v>262</v>
      </c>
      <c r="C24" s="243" t="s">
        <v>1141</v>
      </c>
      <c r="D24" s="243" t="s">
        <v>1142</v>
      </c>
      <c r="E24" s="243" t="s">
        <v>1</v>
      </c>
      <c r="F24" s="243" t="s">
        <v>1143</v>
      </c>
      <c r="G24" s="243" t="s">
        <v>1469</v>
      </c>
      <c r="H24" s="243" t="s">
        <v>1013</v>
      </c>
      <c r="I24" s="243" t="s">
        <v>1144</v>
      </c>
      <c r="J24" s="243" t="s">
        <v>960</v>
      </c>
      <c r="K24" s="243" t="s">
        <v>1145</v>
      </c>
      <c r="L24" s="243"/>
      <c r="M24" s="243"/>
    </row>
    <row r="25" spans="1:13" x14ac:dyDescent="0.25">
      <c r="A25" s="243">
        <v>24</v>
      </c>
      <c r="B25" s="243" t="s">
        <v>1146</v>
      </c>
      <c r="C25" s="243" t="s">
        <v>1147</v>
      </c>
      <c r="D25" s="243" t="s">
        <v>1142</v>
      </c>
      <c r="E25" s="243" t="s">
        <v>1</v>
      </c>
      <c r="F25" s="243" t="s">
        <v>1148</v>
      </c>
      <c r="G25" s="243" t="s">
        <v>1469</v>
      </c>
      <c r="H25" s="243" t="s">
        <v>1013</v>
      </c>
      <c r="I25" s="243" t="s">
        <v>1149</v>
      </c>
      <c r="J25" s="243" t="s">
        <v>960</v>
      </c>
      <c r="K25" s="243" t="s">
        <v>1150</v>
      </c>
      <c r="L25" s="243"/>
      <c r="M25" s="243"/>
    </row>
    <row r="26" spans="1:13" x14ac:dyDescent="0.25">
      <c r="A26" s="243">
        <v>25</v>
      </c>
      <c r="B26" s="243" t="s">
        <v>50</v>
      </c>
      <c r="C26" s="243" t="s">
        <v>51</v>
      </c>
      <c r="D26" s="243" t="s">
        <v>52</v>
      </c>
      <c r="E26" s="243" t="s">
        <v>43</v>
      </c>
      <c r="F26" s="243" t="s">
        <v>1085</v>
      </c>
      <c r="G26" s="243" t="s">
        <v>1469</v>
      </c>
      <c r="H26" s="243" t="s">
        <v>1013</v>
      </c>
      <c r="I26" s="243" t="s">
        <v>1086</v>
      </c>
      <c r="J26" s="243" t="s">
        <v>960</v>
      </c>
      <c r="K26" s="243" t="s">
        <v>1087</v>
      </c>
      <c r="L26" s="243"/>
      <c r="M26" s="243"/>
    </row>
    <row r="27" spans="1:13" x14ac:dyDescent="0.25">
      <c r="A27" s="243">
        <v>26</v>
      </c>
      <c r="B27" s="243" t="s">
        <v>196</v>
      </c>
      <c r="C27" s="243" t="s">
        <v>104</v>
      </c>
      <c r="D27" s="243" t="s">
        <v>197</v>
      </c>
      <c r="E27" s="243" t="s">
        <v>198</v>
      </c>
      <c r="F27" s="243" t="s">
        <v>1107</v>
      </c>
      <c r="G27" s="243" t="s">
        <v>1469</v>
      </c>
      <c r="H27" s="243" t="s">
        <v>1013</v>
      </c>
      <c r="I27" s="243" t="s">
        <v>1108</v>
      </c>
      <c r="J27" s="243" t="s">
        <v>960</v>
      </c>
      <c r="K27" s="243" t="s">
        <v>1109</v>
      </c>
      <c r="L27" s="243"/>
      <c r="M27" s="243"/>
    </row>
    <row r="28" spans="1:13" x14ac:dyDescent="0.25">
      <c r="A28" s="243">
        <v>27</v>
      </c>
      <c r="B28" s="243" t="s">
        <v>1110</v>
      </c>
      <c r="C28" s="243" t="s">
        <v>408</v>
      </c>
      <c r="D28" s="243" t="s">
        <v>1111</v>
      </c>
      <c r="E28" s="243" t="s">
        <v>912</v>
      </c>
      <c r="F28" s="243" t="s">
        <v>1112</v>
      </c>
      <c r="G28" s="243" t="s">
        <v>1469</v>
      </c>
      <c r="H28" s="243" t="s">
        <v>1013</v>
      </c>
      <c r="I28" s="243" t="s">
        <v>1113</v>
      </c>
      <c r="J28" s="243" t="s">
        <v>960</v>
      </c>
      <c r="K28" s="243" t="s">
        <v>1114</v>
      </c>
      <c r="L28" s="243"/>
      <c r="M28" s="243"/>
    </row>
    <row r="29" spans="1:13" x14ac:dyDescent="0.25">
      <c r="A29" s="243">
        <v>28</v>
      </c>
      <c r="B29" s="243" t="s">
        <v>1072</v>
      </c>
      <c r="C29" s="243" t="s">
        <v>1073</v>
      </c>
      <c r="D29" s="243" t="s">
        <v>122</v>
      </c>
      <c r="E29" s="243" t="s">
        <v>43</v>
      </c>
      <c r="F29" s="243" t="s">
        <v>221</v>
      </c>
      <c r="G29" s="243" t="s">
        <v>1131</v>
      </c>
      <c r="H29" s="243" t="s">
        <v>3</v>
      </c>
      <c r="I29" s="243" t="s">
        <v>222</v>
      </c>
      <c r="J29" s="243" t="s">
        <v>53</v>
      </c>
      <c r="K29" s="243" t="s">
        <v>1074</v>
      </c>
      <c r="L29" s="243"/>
      <c r="M29" s="243"/>
    </row>
    <row r="30" spans="1:13" x14ac:dyDescent="0.25">
      <c r="A30" s="243">
        <v>29</v>
      </c>
      <c r="B30" s="243" t="s">
        <v>190</v>
      </c>
      <c r="C30" s="243" t="s">
        <v>191</v>
      </c>
      <c r="D30" s="243" t="s">
        <v>192</v>
      </c>
      <c r="E30" s="243" t="s">
        <v>28</v>
      </c>
      <c r="F30" s="243" t="s">
        <v>193</v>
      </c>
      <c r="G30" s="243" t="s">
        <v>1019</v>
      </c>
      <c r="H30" s="243" t="s">
        <v>30</v>
      </c>
      <c r="I30" s="243" t="s">
        <v>194</v>
      </c>
      <c r="J30" s="243" t="s">
        <v>32</v>
      </c>
      <c r="K30" s="243" t="s">
        <v>1081</v>
      </c>
      <c r="L30" s="243"/>
      <c r="M30" s="243"/>
    </row>
    <row r="31" spans="1:13" x14ac:dyDescent="0.25">
      <c r="A31" s="243">
        <v>30</v>
      </c>
      <c r="B31" s="243" t="s">
        <v>71</v>
      </c>
      <c r="C31" s="243" t="s">
        <v>72</v>
      </c>
      <c r="D31" s="243" t="s">
        <v>73</v>
      </c>
      <c r="E31" s="243" t="s">
        <v>28</v>
      </c>
      <c r="F31" s="243" t="s">
        <v>74</v>
      </c>
      <c r="G31" s="243" t="s">
        <v>1019</v>
      </c>
      <c r="H31" s="243" t="s">
        <v>30</v>
      </c>
      <c r="I31" s="243" t="s">
        <v>75</v>
      </c>
      <c r="J31" s="243" t="s">
        <v>32</v>
      </c>
      <c r="K31" s="243" t="s">
        <v>1058</v>
      </c>
      <c r="L31" s="243"/>
      <c r="M31" s="243"/>
    </row>
    <row r="32" spans="1:13" x14ac:dyDescent="0.25">
      <c r="A32" s="243">
        <v>31</v>
      </c>
      <c r="B32" s="243" t="s">
        <v>273</v>
      </c>
      <c r="C32" s="243" t="s">
        <v>274</v>
      </c>
      <c r="D32" s="243" t="s">
        <v>0</v>
      </c>
      <c r="E32" s="243" t="s">
        <v>1</v>
      </c>
      <c r="F32" s="243" t="s">
        <v>275</v>
      </c>
      <c r="G32" s="243" t="s">
        <v>1019</v>
      </c>
      <c r="H32" s="243" t="s">
        <v>3</v>
      </c>
      <c r="I32" s="243" t="s">
        <v>276</v>
      </c>
      <c r="J32" s="243" t="s">
        <v>53</v>
      </c>
      <c r="K32" s="243" t="s">
        <v>1069</v>
      </c>
      <c r="L32" s="243"/>
      <c r="M32" s="243"/>
    </row>
    <row r="33" spans="1:13" x14ac:dyDescent="0.25">
      <c r="A33" s="243">
        <v>32</v>
      </c>
      <c r="B33" s="243" t="s">
        <v>766</v>
      </c>
      <c r="C33" s="243" t="s">
        <v>767</v>
      </c>
      <c r="D33" s="243" t="s">
        <v>577</v>
      </c>
      <c r="E33" s="243" t="s">
        <v>7</v>
      </c>
      <c r="F33" s="243" t="s">
        <v>1040</v>
      </c>
      <c r="G33" s="243" t="s">
        <v>1050</v>
      </c>
      <c r="H33" s="243" t="s">
        <v>781</v>
      </c>
      <c r="I33" s="243" t="s">
        <v>1042</v>
      </c>
      <c r="J33" s="243" t="s">
        <v>1043</v>
      </c>
      <c r="K33" s="243" t="s">
        <v>1044</v>
      </c>
      <c r="L33" s="243"/>
      <c r="M33" s="243"/>
    </row>
    <row r="34" spans="1:13" x14ac:dyDescent="0.25">
      <c r="A34" s="243">
        <v>33</v>
      </c>
      <c r="B34" s="243" t="s">
        <v>145</v>
      </c>
      <c r="C34" s="243" t="s">
        <v>97</v>
      </c>
      <c r="D34" s="243" t="s">
        <v>1046</v>
      </c>
      <c r="E34" s="243" t="s">
        <v>1</v>
      </c>
      <c r="F34" s="243" t="s">
        <v>147</v>
      </c>
      <c r="G34" s="243" t="s">
        <v>1019</v>
      </c>
      <c r="H34" s="243" t="s">
        <v>3</v>
      </c>
      <c r="I34" s="243" t="s">
        <v>148</v>
      </c>
      <c r="J34" s="243" t="s">
        <v>53</v>
      </c>
      <c r="K34" s="243" t="s">
        <v>1047</v>
      </c>
      <c r="L34" s="243"/>
      <c r="M34" s="243"/>
    </row>
    <row r="35" spans="1:13" x14ac:dyDescent="0.25">
      <c r="A35" s="243">
        <v>34</v>
      </c>
      <c r="B35" s="243" t="s">
        <v>803</v>
      </c>
      <c r="C35" s="243" t="s">
        <v>804</v>
      </c>
      <c r="D35" s="243" t="s">
        <v>17</v>
      </c>
      <c r="E35" s="243" t="s">
        <v>7</v>
      </c>
      <c r="F35" s="243" t="s">
        <v>805</v>
      </c>
      <c r="G35" s="243" t="s">
        <v>1469</v>
      </c>
      <c r="H35" s="243" t="s">
        <v>5</v>
      </c>
      <c r="I35" s="243" t="s">
        <v>806</v>
      </c>
      <c r="J35" s="243" t="s">
        <v>6</v>
      </c>
      <c r="K35" s="243" t="s">
        <v>996</v>
      </c>
      <c r="L35" s="243"/>
      <c r="M35" s="243"/>
    </row>
    <row r="36" spans="1:13" x14ac:dyDescent="0.25">
      <c r="A36" s="243">
        <v>35</v>
      </c>
      <c r="B36" s="243" t="s">
        <v>982</v>
      </c>
      <c r="C36" s="243" t="s">
        <v>292</v>
      </c>
      <c r="D36" s="243" t="s">
        <v>462</v>
      </c>
      <c r="E36" s="243" t="s">
        <v>1</v>
      </c>
      <c r="F36" s="243" t="s">
        <v>422</v>
      </c>
      <c r="G36" s="243" t="s">
        <v>1019</v>
      </c>
      <c r="H36" s="243" t="s">
        <v>3</v>
      </c>
      <c r="I36" s="243" t="s">
        <v>423</v>
      </c>
      <c r="J36" s="243" t="s">
        <v>2</v>
      </c>
      <c r="K36" s="243" t="s">
        <v>983</v>
      </c>
      <c r="L36" s="243"/>
      <c r="M36" s="243"/>
    </row>
    <row r="37" spans="1:13" x14ac:dyDescent="0.25">
      <c r="A37" s="243">
        <v>36</v>
      </c>
      <c r="B37" s="243" t="s">
        <v>64</v>
      </c>
      <c r="C37" s="243" t="s">
        <v>65</v>
      </c>
      <c r="D37" s="243" t="s">
        <v>66</v>
      </c>
      <c r="E37" s="243" t="s">
        <v>1</v>
      </c>
      <c r="F37" s="243" t="s">
        <v>67</v>
      </c>
      <c r="G37" s="243" t="s">
        <v>1019</v>
      </c>
      <c r="H37" s="243" t="s">
        <v>30</v>
      </c>
      <c r="I37" s="243" t="s">
        <v>68</v>
      </c>
      <c r="J37" s="243" t="s">
        <v>32</v>
      </c>
      <c r="K37" s="243" t="s">
        <v>959</v>
      </c>
      <c r="L37" s="243"/>
      <c r="M37" s="243"/>
    </row>
    <row r="38" spans="1:13" x14ac:dyDescent="0.25">
      <c r="A38" s="243">
        <v>37</v>
      </c>
      <c r="B38" s="243" t="s">
        <v>242</v>
      </c>
      <c r="C38" s="243" t="s">
        <v>243</v>
      </c>
      <c r="D38" s="243" t="s">
        <v>957</v>
      </c>
      <c r="E38" s="243" t="s">
        <v>43</v>
      </c>
      <c r="F38" s="243" t="s">
        <v>244</v>
      </c>
      <c r="G38" s="243" t="s">
        <v>1019</v>
      </c>
      <c r="H38" s="243" t="s">
        <v>3</v>
      </c>
      <c r="I38" s="243" t="s">
        <v>245</v>
      </c>
      <c r="J38" s="243" t="s">
        <v>125</v>
      </c>
      <c r="K38" s="243" t="s">
        <v>958</v>
      </c>
      <c r="L38" s="243"/>
      <c r="M38" s="243"/>
    </row>
    <row r="39" spans="1:13" x14ac:dyDescent="0.25">
      <c r="A39" s="243">
        <v>38</v>
      </c>
      <c r="B39" s="243" t="s">
        <v>322</v>
      </c>
      <c r="C39" s="243" t="s">
        <v>323</v>
      </c>
      <c r="D39" s="243" t="s">
        <v>66</v>
      </c>
      <c r="E39" s="243" t="s">
        <v>1</v>
      </c>
      <c r="F39" s="243" t="s">
        <v>324</v>
      </c>
      <c r="G39" s="243" t="s">
        <v>1019</v>
      </c>
      <c r="H39" s="243" t="s">
        <v>287</v>
      </c>
      <c r="I39" s="243" t="s">
        <v>325</v>
      </c>
      <c r="J39" s="243" t="s">
        <v>289</v>
      </c>
      <c r="K39" s="243" t="s">
        <v>956</v>
      </c>
      <c r="L39" s="243"/>
      <c r="M39" s="243"/>
    </row>
    <row r="40" spans="1:13" x14ac:dyDescent="0.25">
      <c r="A40" s="243">
        <v>39</v>
      </c>
      <c r="B40" s="243" t="s">
        <v>49</v>
      </c>
      <c r="C40" s="243" t="s">
        <v>97</v>
      </c>
      <c r="D40" s="243" t="s">
        <v>66</v>
      </c>
      <c r="E40" s="243" t="s">
        <v>1</v>
      </c>
      <c r="F40" s="243" t="s">
        <v>391</v>
      </c>
      <c r="G40" s="243" t="s">
        <v>1019</v>
      </c>
      <c r="H40" s="243" t="s">
        <v>294</v>
      </c>
      <c r="I40" s="243" t="s">
        <v>392</v>
      </c>
      <c r="J40" s="243" t="s">
        <v>289</v>
      </c>
      <c r="K40" s="243" t="s">
        <v>921</v>
      </c>
      <c r="L40" s="243"/>
      <c r="M40" s="243"/>
    </row>
    <row r="41" spans="1:13" x14ac:dyDescent="0.25">
      <c r="A41" s="243">
        <v>40</v>
      </c>
      <c r="B41" s="243" t="s">
        <v>361</v>
      </c>
      <c r="C41" s="243" t="s">
        <v>362</v>
      </c>
      <c r="D41" s="243" t="s">
        <v>0</v>
      </c>
      <c r="E41" s="243" t="s">
        <v>1</v>
      </c>
      <c r="F41" s="243" t="s">
        <v>886</v>
      </c>
      <c r="G41" s="243" t="s">
        <v>1019</v>
      </c>
      <c r="H41" s="243" t="s">
        <v>3</v>
      </c>
      <c r="I41" s="243" t="s">
        <v>861</v>
      </c>
      <c r="J41" s="243" t="s">
        <v>516</v>
      </c>
      <c r="K41" s="243" t="s">
        <v>896</v>
      </c>
      <c r="L41" s="243"/>
      <c r="M41" s="243"/>
    </row>
    <row r="42" spans="1:13" x14ac:dyDescent="0.25">
      <c r="A42" s="243">
        <v>41</v>
      </c>
      <c r="B42" s="243" t="s">
        <v>845</v>
      </c>
      <c r="C42" s="243" t="s">
        <v>846</v>
      </c>
      <c r="D42" s="243" t="s">
        <v>27</v>
      </c>
      <c r="E42" s="243" t="s">
        <v>28</v>
      </c>
      <c r="F42" s="243" t="s">
        <v>847</v>
      </c>
      <c r="G42" s="243" t="s">
        <v>1019</v>
      </c>
      <c r="H42" s="243" t="s">
        <v>294</v>
      </c>
      <c r="I42" s="243" t="s">
        <v>848</v>
      </c>
      <c r="J42" s="243" t="s">
        <v>289</v>
      </c>
      <c r="K42" s="243" t="s">
        <v>849</v>
      </c>
      <c r="L42" s="243"/>
      <c r="M42" s="243"/>
    </row>
    <row r="43" spans="1:13" x14ac:dyDescent="0.25">
      <c r="A43" s="243">
        <v>42</v>
      </c>
      <c r="B43" s="243" t="s">
        <v>766</v>
      </c>
      <c r="C43" s="243" t="s">
        <v>767</v>
      </c>
      <c r="D43" s="243" t="s">
        <v>577</v>
      </c>
      <c r="E43" s="243" t="s">
        <v>7</v>
      </c>
      <c r="F43" s="243" t="s">
        <v>768</v>
      </c>
      <c r="G43" s="243" t="s">
        <v>1469</v>
      </c>
      <c r="H43" s="243" t="s">
        <v>8</v>
      </c>
      <c r="I43" s="243" t="s">
        <v>769</v>
      </c>
      <c r="J43" s="243" t="s">
        <v>9</v>
      </c>
      <c r="K43" s="243" t="s">
        <v>770</v>
      </c>
      <c r="L43" s="243"/>
      <c r="M43" s="243"/>
    </row>
    <row r="44" spans="1:13" x14ac:dyDescent="0.25">
      <c r="A44" s="243">
        <v>43</v>
      </c>
      <c r="B44" s="243" t="s">
        <v>530</v>
      </c>
      <c r="C44" s="243" t="s">
        <v>531</v>
      </c>
      <c r="D44" s="243" t="s">
        <v>36</v>
      </c>
      <c r="E44" s="243" t="s">
        <v>1</v>
      </c>
      <c r="F44" s="243" t="s">
        <v>532</v>
      </c>
      <c r="G44" s="243" t="s">
        <v>1019</v>
      </c>
      <c r="H44" s="243" t="s">
        <v>294</v>
      </c>
      <c r="I44" s="243" t="s">
        <v>533</v>
      </c>
      <c r="J44" s="243" t="s">
        <v>516</v>
      </c>
      <c r="K44" s="243" t="s">
        <v>764</v>
      </c>
      <c r="L44" s="243"/>
      <c r="M44" s="243"/>
    </row>
    <row r="45" spans="1:13" x14ac:dyDescent="0.25">
      <c r="A45" s="243">
        <v>44</v>
      </c>
      <c r="B45" s="243" t="s">
        <v>651</v>
      </c>
      <c r="C45" s="243" t="s">
        <v>652</v>
      </c>
      <c r="D45" s="243" t="s">
        <v>653</v>
      </c>
      <c r="E45" s="243" t="s">
        <v>1</v>
      </c>
      <c r="F45" s="243" t="s">
        <v>654</v>
      </c>
      <c r="G45" s="243" t="s">
        <v>1019</v>
      </c>
      <c r="H45" s="243" t="s">
        <v>294</v>
      </c>
      <c r="I45" s="243" t="s">
        <v>655</v>
      </c>
      <c r="J45" s="243" t="s">
        <v>289</v>
      </c>
      <c r="K45" s="243" t="s">
        <v>656</v>
      </c>
      <c r="L45" s="243"/>
      <c r="M45" s="243"/>
    </row>
    <row r="46" spans="1:13" x14ac:dyDescent="0.25">
      <c r="A46" s="243">
        <v>45</v>
      </c>
      <c r="B46" s="243" t="s">
        <v>425</v>
      </c>
      <c r="C46" s="243" t="s">
        <v>426</v>
      </c>
      <c r="D46" s="243" t="s">
        <v>427</v>
      </c>
      <c r="E46" s="243" t="s">
        <v>28</v>
      </c>
      <c r="F46" s="243" t="s">
        <v>428</v>
      </c>
      <c r="G46" s="243" t="s">
        <v>1019</v>
      </c>
      <c r="H46" s="243" t="s">
        <v>287</v>
      </c>
      <c r="I46" s="243" t="s">
        <v>429</v>
      </c>
      <c r="J46" s="243" t="s">
        <v>289</v>
      </c>
      <c r="K46" s="243" t="s">
        <v>659</v>
      </c>
      <c r="L46" s="243"/>
      <c r="M46" s="243"/>
    </row>
    <row r="47" spans="1:13" x14ac:dyDescent="0.25">
      <c r="A47" s="243">
        <v>46</v>
      </c>
      <c r="B47" s="243" t="s">
        <v>608</v>
      </c>
      <c r="C47" s="243" t="s">
        <v>378</v>
      </c>
      <c r="D47" s="243" t="s">
        <v>27</v>
      </c>
      <c r="E47" s="243" t="s">
        <v>28</v>
      </c>
      <c r="F47" s="243" t="s">
        <v>609</v>
      </c>
      <c r="G47" s="243" t="s">
        <v>1019</v>
      </c>
      <c r="H47" s="243" t="s">
        <v>294</v>
      </c>
      <c r="I47" s="243" t="s">
        <v>610</v>
      </c>
      <c r="J47" s="243" t="s">
        <v>289</v>
      </c>
      <c r="K47" s="243" t="s">
        <v>663</v>
      </c>
      <c r="L47" s="243"/>
      <c r="M47" s="243"/>
    </row>
    <row r="48" spans="1:13" x14ac:dyDescent="0.25">
      <c r="A48" s="243">
        <v>47</v>
      </c>
      <c r="B48" s="243" t="s">
        <v>1467</v>
      </c>
      <c r="C48" s="243" t="s">
        <v>378</v>
      </c>
      <c r="D48" s="243"/>
      <c r="E48" s="243"/>
      <c r="F48" s="243" t="s">
        <v>572</v>
      </c>
      <c r="G48" s="243" t="s">
        <v>1019</v>
      </c>
      <c r="H48" s="243" t="s">
        <v>287</v>
      </c>
      <c r="I48" s="243" t="s">
        <v>573</v>
      </c>
      <c r="J48" s="243" t="s">
        <v>289</v>
      </c>
      <c r="K48" s="243" t="s">
        <v>665</v>
      </c>
      <c r="L48" s="243"/>
      <c r="M48" s="243"/>
    </row>
    <row r="49" spans="1:13" x14ac:dyDescent="0.25">
      <c r="A49" s="243">
        <v>48</v>
      </c>
      <c r="B49" s="243" t="s">
        <v>590</v>
      </c>
      <c r="C49" s="243" t="s">
        <v>591</v>
      </c>
      <c r="D49" s="243" t="s">
        <v>592</v>
      </c>
      <c r="E49" s="243" t="s">
        <v>43</v>
      </c>
      <c r="F49" s="243" t="s">
        <v>593</v>
      </c>
      <c r="G49" s="243" t="s">
        <v>1131</v>
      </c>
      <c r="H49" s="243" t="s">
        <v>30</v>
      </c>
      <c r="I49" s="243" t="s">
        <v>594</v>
      </c>
      <c r="J49" s="243" t="s">
        <v>32</v>
      </c>
      <c r="K49" s="243" t="s">
        <v>669</v>
      </c>
      <c r="L49" s="243"/>
      <c r="M49" s="243"/>
    </row>
    <row r="50" spans="1:13" x14ac:dyDescent="0.25">
      <c r="A50" s="243">
        <v>49</v>
      </c>
      <c r="B50" s="243" t="s">
        <v>566</v>
      </c>
      <c r="C50" s="243" t="s">
        <v>556</v>
      </c>
      <c r="D50" s="243" t="s">
        <v>0</v>
      </c>
      <c r="E50" s="243" t="s">
        <v>1</v>
      </c>
      <c r="F50" s="243" t="s">
        <v>557</v>
      </c>
      <c r="G50" s="243" t="s">
        <v>1019</v>
      </c>
      <c r="H50" s="243" t="s">
        <v>287</v>
      </c>
      <c r="I50" s="243" t="s">
        <v>558</v>
      </c>
      <c r="J50" s="243" t="s">
        <v>289</v>
      </c>
      <c r="K50" s="243" t="s">
        <v>673</v>
      </c>
      <c r="L50" s="243"/>
      <c r="M50" s="243"/>
    </row>
    <row r="51" spans="1:13" x14ac:dyDescent="0.25">
      <c r="A51" s="243">
        <v>50</v>
      </c>
      <c r="B51" s="243" t="s">
        <v>1468</v>
      </c>
      <c r="C51" s="243" t="s">
        <v>97</v>
      </c>
      <c r="D51" s="243"/>
      <c r="E51" s="243"/>
      <c r="F51" s="243" t="s">
        <v>540</v>
      </c>
      <c r="G51" s="243" t="s">
        <v>1019</v>
      </c>
      <c r="H51" s="243" t="s">
        <v>294</v>
      </c>
      <c r="I51" s="243" t="s">
        <v>541</v>
      </c>
      <c r="J51" s="243" t="s">
        <v>289</v>
      </c>
      <c r="K51" s="243" t="s">
        <v>677</v>
      </c>
      <c r="L51" s="243"/>
      <c r="M51" s="243"/>
    </row>
    <row r="52" spans="1:13" x14ac:dyDescent="0.25">
      <c r="A52" s="243">
        <v>51</v>
      </c>
      <c r="B52" s="243" t="s">
        <v>291</v>
      </c>
      <c r="C52" s="243" t="s">
        <v>292</v>
      </c>
      <c r="D52" s="243" t="s">
        <v>0</v>
      </c>
      <c r="E52" s="243" t="s">
        <v>1</v>
      </c>
      <c r="F52" s="243" t="s">
        <v>293</v>
      </c>
      <c r="G52" s="243" t="s">
        <v>1019</v>
      </c>
      <c r="H52" s="243" t="s">
        <v>294</v>
      </c>
      <c r="I52" s="243" t="s">
        <v>295</v>
      </c>
      <c r="J52" s="243" t="s">
        <v>289</v>
      </c>
      <c r="K52" s="243" t="s">
        <v>679</v>
      </c>
      <c r="L52" s="243"/>
      <c r="M52" s="243"/>
    </row>
    <row r="53" spans="1:13" x14ac:dyDescent="0.25">
      <c r="A53" s="243">
        <v>52</v>
      </c>
      <c r="B53" s="243" t="s">
        <v>311</v>
      </c>
      <c r="C53" s="243" t="s">
        <v>312</v>
      </c>
      <c r="D53" s="243" t="s">
        <v>313</v>
      </c>
      <c r="E53" s="243" t="s">
        <v>43</v>
      </c>
      <c r="F53" s="243" t="s">
        <v>314</v>
      </c>
      <c r="G53" s="243" t="s">
        <v>1019</v>
      </c>
      <c r="H53" s="243" t="s">
        <v>294</v>
      </c>
      <c r="I53" s="243" t="s">
        <v>315</v>
      </c>
      <c r="J53" s="243" t="s">
        <v>289</v>
      </c>
      <c r="K53" s="243" t="s">
        <v>683</v>
      </c>
      <c r="L53" s="243"/>
      <c r="M53" s="243"/>
    </row>
    <row r="54" spans="1:13" x14ac:dyDescent="0.25">
      <c r="A54" s="243">
        <v>53</v>
      </c>
      <c r="B54" s="243" t="s">
        <v>317</v>
      </c>
      <c r="C54" s="243" t="s">
        <v>279</v>
      </c>
      <c r="D54" s="243" t="s">
        <v>318</v>
      </c>
      <c r="E54" s="243" t="s">
        <v>28</v>
      </c>
      <c r="F54" s="243" t="s">
        <v>319</v>
      </c>
      <c r="G54" s="243" t="s">
        <v>1019</v>
      </c>
      <c r="H54" s="243" t="s">
        <v>287</v>
      </c>
      <c r="I54" s="243" t="s">
        <v>320</v>
      </c>
      <c r="J54" s="243" t="s">
        <v>289</v>
      </c>
      <c r="K54" s="243" t="s">
        <v>758</v>
      </c>
      <c r="L54" s="243"/>
      <c r="M54" s="243"/>
    </row>
    <row r="55" spans="1:13" x14ac:dyDescent="0.25">
      <c r="A55" s="243">
        <v>54</v>
      </c>
      <c r="B55" s="243" t="s">
        <v>333</v>
      </c>
      <c r="C55" s="243" t="s">
        <v>334</v>
      </c>
      <c r="D55" s="243" t="s">
        <v>335</v>
      </c>
      <c r="E55" s="243" t="s">
        <v>48</v>
      </c>
      <c r="F55" s="243" t="s">
        <v>336</v>
      </c>
      <c r="G55" s="243" t="s">
        <v>666</v>
      </c>
      <c r="H55" s="243" t="s">
        <v>287</v>
      </c>
      <c r="I55" s="243" t="s">
        <v>337</v>
      </c>
      <c r="J55" s="243" t="s">
        <v>289</v>
      </c>
      <c r="K55" s="243" t="s">
        <v>686</v>
      </c>
      <c r="L55" s="243"/>
      <c r="M55" s="243"/>
    </row>
    <row r="56" spans="1:13" x14ac:dyDescent="0.25">
      <c r="A56" s="243">
        <v>55</v>
      </c>
      <c r="B56" s="243" t="s">
        <v>238</v>
      </c>
      <c r="C56" s="243" t="s">
        <v>239</v>
      </c>
      <c r="D56" s="243" t="s">
        <v>0</v>
      </c>
      <c r="E56" s="243" t="s">
        <v>1</v>
      </c>
      <c r="F56" s="243" t="s">
        <v>240</v>
      </c>
      <c r="G56" s="243" t="s">
        <v>1019</v>
      </c>
      <c r="H56" s="243" t="s">
        <v>3</v>
      </c>
      <c r="I56" s="243" t="s">
        <v>241</v>
      </c>
      <c r="J56" s="243" t="s">
        <v>53</v>
      </c>
      <c r="K56" s="243" t="s">
        <v>691</v>
      </c>
      <c r="L56" s="243"/>
      <c r="M56" s="243"/>
    </row>
    <row r="57" spans="1:13" x14ac:dyDescent="0.25">
      <c r="A57" s="243">
        <v>56</v>
      </c>
      <c r="B57" s="243" t="s">
        <v>137</v>
      </c>
      <c r="C57" s="243" t="s">
        <v>138</v>
      </c>
      <c r="D57" s="243" t="s">
        <v>0</v>
      </c>
      <c r="E57" s="243" t="s">
        <v>1</v>
      </c>
      <c r="F57" s="243" t="s">
        <v>139</v>
      </c>
      <c r="G57" s="243" t="s">
        <v>1019</v>
      </c>
      <c r="H57" s="243" t="s">
        <v>3</v>
      </c>
      <c r="I57" s="243" t="s">
        <v>140</v>
      </c>
      <c r="J57" s="243" t="s">
        <v>53</v>
      </c>
      <c r="K57" s="243" t="s">
        <v>699</v>
      </c>
      <c r="L57" s="243"/>
      <c r="M57" s="243"/>
    </row>
    <row r="58" spans="1:13" x14ac:dyDescent="0.25">
      <c r="A58" s="243">
        <v>57</v>
      </c>
      <c r="B58" s="243" t="s">
        <v>262</v>
      </c>
      <c r="C58" s="243" t="s">
        <v>399</v>
      </c>
      <c r="D58" s="243" t="s">
        <v>0</v>
      </c>
      <c r="E58" s="243" t="s">
        <v>1</v>
      </c>
      <c r="F58" s="243" t="s">
        <v>400</v>
      </c>
      <c r="G58" s="243" t="s">
        <v>1019</v>
      </c>
      <c r="H58" s="243" t="s">
        <v>294</v>
      </c>
      <c r="I58" s="243" t="s">
        <v>401</v>
      </c>
      <c r="J58" s="243" t="s">
        <v>289</v>
      </c>
      <c r="K58" s="243" t="s">
        <v>700</v>
      </c>
      <c r="L58" s="243"/>
      <c r="M58" s="243"/>
    </row>
    <row r="59" spans="1:13" x14ac:dyDescent="0.25">
      <c r="A59" s="243">
        <v>58</v>
      </c>
      <c r="B59" s="243" t="s">
        <v>403</v>
      </c>
      <c r="C59" s="243" t="s">
        <v>60</v>
      </c>
      <c r="D59" s="243" t="s">
        <v>27</v>
      </c>
      <c r="E59" s="243" t="s">
        <v>28</v>
      </c>
      <c r="F59" s="243" t="s">
        <v>404</v>
      </c>
      <c r="G59" s="243" t="s">
        <v>1019</v>
      </c>
      <c r="H59" s="243" t="s">
        <v>287</v>
      </c>
      <c r="I59" s="243" t="s">
        <v>405</v>
      </c>
      <c r="J59" s="243" t="s">
        <v>289</v>
      </c>
      <c r="K59" s="243" t="s">
        <v>701</v>
      </c>
      <c r="L59" s="243"/>
      <c r="M59" s="243"/>
    </row>
    <row r="60" spans="1:13" x14ac:dyDescent="0.25">
      <c r="A60" s="243">
        <v>59</v>
      </c>
      <c r="B60" s="243" t="s">
        <v>431</v>
      </c>
      <c r="C60" s="243" t="s">
        <v>172</v>
      </c>
      <c r="D60" s="243" t="s">
        <v>432</v>
      </c>
      <c r="E60" s="243" t="s">
        <v>28</v>
      </c>
      <c r="F60" s="243" t="s">
        <v>433</v>
      </c>
      <c r="G60" s="243" t="s">
        <v>1019</v>
      </c>
      <c r="H60" s="243" t="s">
        <v>294</v>
      </c>
      <c r="I60" s="243" t="s">
        <v>434</v>
      </c>
      <c r="J60" s="243" t="s">
        <v>289</v>
      </c>
      <c r="K60" s="243" t="s">
        <v>704</v>
      </c>
      <c r="L60" s="243"/>
      <c r="M60" s="243"/>
    </row>
    <row r="61" spans="1:13" x14ac:dyDescent="0.25">
      <c r="A61" s="243">
        <v>60</v>
      </c>
      <c r="B61" s="243" t="s">
        <v>165</v>
      </c>
      <c r="C61" s="243" t="s">
        <v>166</v>
      </c>
      <c r="D61" s="243" t="s">
        <v>27</v>
      </c>
      <c r="E61" s="243" t="s">
        <v>28</v>
      </c>
      <c r="F61" s="243" t="s">
        <v>167</v>
      </c>
      <c r="G61" s="243" t="s">
        <v>1019</v>
      </c>
      <c r="H61" s="243" t="s">
        <v>30</v>
      </c>
      <c r="I61" s="243" t="s">
        <v>168</v>
      </c>
      <c r="J61" s="243" t="s">
        <v>32</v>
      </c>
      <c r="K61" s="243" t="s">
        <v>712</v>
      </c>
      <c r="L61" s="243"/>
      <c r="M61" s="243"/>
    </row>
    <row r="62" spans="1:13" x14ac:dyDescent="0.25">
      <c r="A62" s="243">
        <v>61</v>
      </c>
      <c r="B62" s="243" t="s">
        <v>25</v>
      </c>
      <c r="C62" s="243" t="s">
        <v>26</v>
      </c>
      <c r="D62" s="243" t="s">
        <v>27</v>
      </c>
      <c r="E62" s="243" t="s">
        <v>28</v>
      </c>
      <c r="F62" s="243" t="s">
        <v>29</v>
      </c>
      <c r="G62" s="243" t="s">
        <v>1019</v>
      </c>
      <c r="H62" s="243" t="s">
        <v>30</v>
      </c>
      <c r="I62" s="243" t="s">
        <v>31</v>
      </c>
      <c r="J62" s="243" t="s">
        <v>32</v>
      </c>
      <c r="K62" s="243" t="s">
        <v>714</v>
      </c>
      <c r="L62" s="243"/>
      <c r="M62" s="243"/>
    </row>
    <row r="63" spans="1:13" x14ac:dyDescent="0.25">
      <c r="A63" s="243">
        <v>62</v>
      </c>
      <c r="B63" s="243" t="s">
        <v>49</v>
      </c>
      <c r="C63" s="243" t="s">
        <v>1529</v>
      </c>
      <c r="D63" s="243" t="s">
        <v>17</v>
      </c>
      <c r="E63" s="243" t="s">
        <v>7</v>
      </c>
      <c r="F63" s="243" t="s">
        <v>1446</v>
      </c>
      <c r="G63" s="243" t="s">
        <v>788</v>
      </c>
      <c r="H63" s="243" t="s">
        <v>5</v>
      </c>
      <c r="I63" s="243" t="s">
        <v>1452</v>
      </c>
      <c r="J63" s="243" t="s">
        <v>6</v>
      </c>
      <c r="K63" s="243" t="s">
        <v>1530</v>
      </c>
      <c r="L63" s="243"/>
      <c r="M63" s="243"/>
    </row>
    <row r="64" spans="1:13" x14ac:dyDescent="0.25">
      <c r="A64" s="243">
        <v>63</v>
      </c>
      <c r="B64" s="243" t="s">
        <v>110</v>
      </c>
      <c r="C64" s="243" t="s">
        <v>111</v>
      </c>
      <c r="D64" s="243" t="s">
        <v>112</v>
      </c>
      <c r="E64" s="243" t="s">
        <v>43</v>
      </c>
      <c r="F64" s="243" t="s">
        <v>113</v>
      </c>
      <c r="G64" s="243" t="s">
        <v>1019</v>
      </c>
      <c r="H64" s="243" t="s">
        <v>3</v>
      </c>
      <c r="I64" s="243" t="s">
        <v>114</v>
      </c>
      <c r="J64" s="243" t="s">
        <v>53</v>
      </c>
      <c r="K64" s="243" t="s">
        <v>727</v>
      </c>
      <c r="L64" s="243"/>
      <c r="M64" s="243"/>
    </row>
    <row r="65" spans="1:13" x14ac:dyDescent="0.25">
      <c r="A65" s="243">
        <v>64</v>
      </c>
      <c r="B65" s="243" t="s">
        <v>120</v>
      </c>
      <c r="C65" s="243" t="s">
        <v>121</v>
      </c>
      <c r="D65" s="243" t="s">
        <v>122</v>
      </c>
      <c r="E65" s="243" t="s">
        <v>43</v>
      </c>
      <c r="F65" s="243" t="s">
        <v>123</v>
      </c>
      <c r="G65" s="243" t="s">
        <v>1019</v>
      </c>
      <c r="H65" s="243" t="s">
        <v>3</v>
      </c>
      <c r="I65" s="243" t="s">
        <v>124</v>
      </c>
      <c r="J65" s="243" t="s">
        <v>125</v>
      </c>
      <c r="K65" s="243" t="s">
        <v>728</v>
      </c>
      <c r="L65" s="243"/>
      <c r="M65" s="243"/>
    </row>
    <row r="66" spans="1:13" x14ac:dyDescent="0.25">
      <c r="A66" s="243">
        <v>65</v>
      </c>
      <c r="B66" s="243" t="s">
        <v>925</v>
      </c>
      <c r="C66" s="243" t="s">
        <v>926</v>
      </c>
      <c r="D66" s="243" t="s">
        <v>821</v>
      </c>
      <c r="E66" s="243" t="s">
        <v>822</v>
      </c>
      <c r="F66" s="243" t="s">
        <v>927</v>
      </c>
      <c r="G66" s="243" t="s">
        <v>1469</v>
      </c>
      <c r="H66" s="243" t="s">
        <v>8</v>
      </c>
      <c r="I66" s="243" t="s">
        <v>928</v>
      </c>
      <c r="J66" s="243" t="s">
        <v>9</v>
      </c>
      <c r="K66" s="243" t="s">
        <v>929</v>
      </c>
      <c r="L66" s="243"/>
      <c r="M66" s="243"/>
    </row>
    <row r="67" spans="1:13" x14ac:dyDescent="0.25">
      <c r="A67" s="243">
        <v>66</v>
      </c>
      <c r="B67" s="243" t="s">
        <v>811</v>
      </c>
      <c r="C67" s="243" t="s">
        <v>812</v>
      </c>
      <c r="D67" s="243" t="s">
        <v>813</v>
      </c>
      <c r="E67" s="243" t="s">
        <v>814</v>
      </c>
      <c r="F67" s="243" t="s">
        <v>815</v>
      </c>
      <c r="G67" s="243" t="s">
        <v>1469</v>
      </c>
      <c r="H67" s="243" t="s">
        <v>8</v>
      </c>
      <c r="I67" s="243" t="s">
        <v>817</v>
      </c>
      <c r="J67" s="243" t="s">
        <v>9</v>
      </c>
      <c r="K67" s="243" t="s">
        <v>818</v>
      </c>
      <c r="L67" s="243"/>
      <c r="M67" s="243"/>
    </row>
    <row r="68" spans="1:13" x14ac:dyDescent="0.25">
      <c r="A68" s="243">
        <v>67</v>
      </c>
      <c r="B68" s="243" t="s">
        <v>869</v>
      </c>
      <c r="C68" s="243" t="s">
        <v>870</v>
      </c>
      <c r="D68" s="243" t="s">
        <v>871</v>
      </c>
      <c r="E68" s="243" t="s">
        <v>198</v>
      </c>
      <c r="F68" s="243" t="s">
        <v>872</v>
      </c>
      <c r="G68" s="243" t="s">
        <v>1469</v>
      </c>
      <c r="H68" s="243" t="s">
        <v>8</v>
      </c>
      <c r="I68" s="243" t="s">
        <v>873</v>
      </c>
      <c r="J68" s="243" t="s">
        <v>9</v>
      </c>
      <c r="K68" s="243" t="s">
        <v>874</v>
      </c>
      <c r="L68" s="243"/>
      <c r="M68" s="243"/>
    </row>
    <row r="69" spans="1:13" x14ac:dyDescent="0.25">
      <c r="A69" s="243">
        <v>68</v>
      </c>
      <c r="B69" s="243" t="s">
        <v>819</v>
      </c>
      <c r="C69" s="243" t="s">
        <v>820</v>
      </c>
      <c r="D69" s="243" t="s">
        <v>821</v>
      </c>
      <c r="E69" s="243" t="s">
        <v>822</v>
      </c>
      <c r="F69" s="243" t="s">
        <v>823</v>
      </c>
      <c r="G69" s="243" t="s">
        <v>1469</v>
      </c>
      <c r="H69" s="243" t="s">
        <v>8</v>
      </c>
      <c r="I69" s="243" t="s">
        <v>824</v>
      </c>
      <c r="J69" s="243" t="s">
        <v>9</v>
      </c>
      <c r="K69" s="243" t="s">
        <v>825</v>
      </c>
      <c r="L69" s="243"/>
      <c r="M69" s="243"/>
    </row>
    <row r="70" spans="1:13" x14ac:dyDescent="0.25">
      <c r="A70" s="243">
        <v>69</v>
      </c>
      <c r="B70" s="243" t="s">
        <v>875</v>
      </c>
      <c r="C70" s="243" t="s">
        <v>876</v>
      </c>
      <c r="D70" s="243" t="s">
        <v>877</v>
      </c>
      <c r="E70" s="243" t="s">
        <v>878</v>
      </c>
      <c r="F70" s="243" t="s">
        <v>879</v>
      </c>
      <c r="G70" s="243" t="s">
        <v>1469</v>
      </c>
      <c r="H70" s="243" t="s">
        <v>8</v>
      </c>
      <c r="I70" s="243" t="s">
        <v>880</v>
      </c>
      <c r="J70" s="243" t="s">
        <v>9</v>
      </c>
      <c r="K70" s="243" t="s">
        <v>881</v>
      </c>
      <c r="L70" s="243"/>
      <c r="M70" s="243"/>
    </row>
    <row r="71" spans="1:13" x14ac:dyDescent="0.25">
      <c r="A71" s="243">
        <v>70</v>
      </c>
      <c r="B71" s="243" t="s">
        <v>797</v>
      </c>
      <c r="C71" s="243" t="s">
        <v>798</v>
      </c>
      <c r="D71" s="243" t="s">
        <v>799</v>
      </c>
      <c r="E71" s="243" t="s">
        <v>1</v>
      </c>
      <c r="F71" s="243" t="s">
        <v>800</v>
      </c>
      <c r="G71" s="243" t="s">
        <v>1469</v>
      </c>
      <c r="H71" s="243" t="s">
        <v>8</v>
      </c>
      <c r="I71" s="243" t="s">
        <v>801</v>
      </c>
      <c r="J71" s="243" t="s">
        <v>9</v>
      </c>
      <c r="K71" s="243" t="s">
        <v>802</v>
      </c>
      <c r="L71" s="243"/>
      <c r="M71" s="243"/>
    </row>
    <row r="72" spans="1:13" x14ac:dyDescent="0.25">
      <c r="A72" s="243">
        <v>71</v>
      </c>
      <c r="B72" s="243" t="s">
        <v>101</v>
      </c>
      <c r="C72" s="243" t="s">
        <v>102</v>
      </c>
      <c r="D72" s="243" t="s">
        <v>103</v>
      </c>
      <c r="E72" s="243" t="s">
        <v>43</v>
      </c>
      <c r="F72" s="243" t="s">
        <v>169</v>
      </c>
      <c r="G72" s="243" t="s">
        <v>1469</v>
      </c>
      <c r="H72" s="243" t="s">
        <v>8</v>
      </c>
      <c r="I72" s="243" t="s">
        <v>170</v>
      </c>
      <c r="J72" s="243" t="s">
        <v>9</v>
      </c>
      <c r="K72" s="243" t="s">
        <v>735</v>
      </c>
      <c r="L72" s="243"/>
      <c r="M72" s="243"/>
    </row>
    <row r="73" spans="1:13" x14ac:dyDescent="0.25">
      <c r="A73" s="243">
        <v>72</v>
      </c>
      <c r="B73" s="243" t="s">
        <v>930</v>
      </c>
      <c r="C73" s="243" t="s">
        <v>931</v>
      </c>
      <c r="D73" s="243" t="s">
        <v>932</v>
      </c>
      <c r="E73" s="243" t="s">
        <v>933</v>
      </c>
      <c r="F73" s="243" t="s">
        <v>934</v>
      </c>
      <c r="G73" s="243" t="s">
        <v>960</v>
      </c>
      <c r="H73" s="243" t="s">
        <v>8</v>
      </c>
      <c r="I73" s="243" t="s">
        <v>935</v>
      </c>
      <c r="J73" s="243" t="s">
        <v>9</v>
      </c>
      <c r="K73" s="243" t="s">
        <v>936</v>
      </c>
      <c r="L73" s="243"/>
      <c r="M73" s="243"/>
    </row>
    <row r="74" spans="1:13" x14ac:dyDescent="0.25">
      <c r="A74" s="243">
        <v>73</v>
      </c>
      <c r="B74" s="243" t="s">
        <v>467</v>
      </c>
      <c r="C74" s="243" t="s">
        <v>468</v>
      </c>
      <c r="D74" s="243" t="s">
        <v>0</v>
      </c>
      <c r="E74" s="243" t="s">
        <v>1</v>
      </c>
      <c r="F74" s="243" t="s">
        <v>477</v>
      </c>
      <c r="G74" s="243" t="s">
        <v>1019</v>
      </c>
      <c r="H74" s="243" t="s">
        <v>30</v>
      </c>
      <c r="I74" s="243" t="s">
        <v>478</v>
      </c>
      <c r="J74" s="243" t="s">
        <v>32</v>
      </c>
      <c r="K74" s="243" t="s">
        <v>740</v>
      </c>
      <c r="L74" s="243"/>
      <c r="M74" s="243"/>
    </row>
    <row r="75" spans="1:13" x14ac:dyDescent="0.25">
      <c r="A75" s="243">
        <v>74</v>
      </c>
      <c r="B75" s="243" t="s">
        <v>54</v>
      </c>
      <c r="C75" s="243" t="s">
        <v>55</v>
      </c>
      <c r="D75" s="243" t="s">
        <v>0</v>
      </c>
      <c r="E75" s="243" t="s">
        <v>1</v>
      </c>
      <c r="F75" s="243" t="s">
        <v>480</v>
      </c>
      <c r="G75" s="243" t="s">
        <v>1050</v>
      </c>
      <c r="H75" s="243" t="s">
        <v>473</v>
      </c>
      <c r="I75" s="243" t="s">
        <v>481</v>
      </c>
      <c r="J75" s="243" t="s">
        <v>475</v>
      </c>
      <c r="K75" s="243" t="s">
        <v>744</v>
      </c>
      <c r="L75" s="243"/>
      <c r="M75" s="243"/>
    </row>
    <row r="76" spans="1:13" x14ac:dyDescent="0.25">
      <c r="A76" s="243">
        <v>75</v>
      </c>
      <c r="B76" s="243" t="s">
        <v>206</v>
      </c>
      <c r="C76" s="243" t="s">
        <v>207</v>
      </c>
      <c r="D76" s="243" t="s">
        <v>173</v>
      </c>
      <c r="E76" s="243" t="s">
        <v>43</v>
      </c>
      <c r="F76" s="243" t="s">
        <v>208</v>
      </c>
      <c r="G76" s="243" t="s">
        <v>1019</v>
      </c>
      <c r="H76" s="243" t="s">
        <v>3</v>
      </c>
      <c r="I76" s="243" t="s">
        <v>209</v>
      </c>
      <c r="J76" s="243" t="s">
        <v>53</v>
      </c>
      <c r="K76" s="243" t="s">
        <v>745</v>
      </c>
      <c r="L76" s="243"/>
      <c r="M76" s="243"/>
    </row>
    <row r="77" spans="1:13" x14ac:dyDescent="0.25">
      <c r="A77" s="243">
        <v>76</v>
      </c>
      <c r="B77" s="243" t="s">
        <v>224</v>
      </c>
      <c r="C77" s="243" t="s">
        <v>225</v>
      </c>
      <c r="D77" s="243" t="s">
        <v>0</v>
      </c>
      <c r="E77" s="243" t="s">
        <v>1</v>
      </c>
      <c r="F77" s="243" t="s">
        <v>226</v>
      </c>
      <c r="G77" s="243" t="s">
        <v>1019</v>
      </c>
      <c r="H77" s="243" t="s">
        <v>3</v>
      </c>
      <c r="I77" s="243" t="s">
        <v>227</v>
      </c>
      <c r="J77" s="243" t="s">
        <v>53</v>
      </c>
      <c r="K77" s="243" t="s">
        <v>748</v>
      </c>
      <c r="L77" s="243"/>
      <c r="M77" s="243"/>
    </row>
    <row r="78" spans="1:13" x14ac:dyDescent="0.25">
      <c r="A78" s="243">
        <v>77</v>
      </c>
      <c r="B78" s="243" t="s">
        <v>54</v>
      </c>
      <c r="C78" s="243" t="s">
        <v>55</v>
      </c>
      <c r="D78" s="243" t="s">
        <v>0</v>
      </c>
      <c r="E78" s="243" t="s">
        <v>1</v>
      </c>
      <c r="F78" s="243" t="s">
        <v>229</v>
      </c>
      <c r="G78" s="243" t="s">
        <v>1019</v>
      </c>
      <c r="H78" s="243" t="s">
        <v>3</v>
      </c>
      <c r="I78" s="243" t="s">
        <v>230</v>
      </c>
      <c r="J78" s="243" t="s">
        <v>53</v>
      </c>
      <c r="K78" s="243" t="s">
        <v>749</v>
      </c>
      <c r="L78" s="243"/>
      <c r="M78" s="243"/>
    </row>
    <row r="79" spans="1:13" x14ac:dyDescent="0.25">
      <c r="A79" s="243">
        <v>78</v>
      </c>
      <c r="B79" s="243" t="s">
        <v>278</v>
      </c>
      <c r="C79" s="243" t="s">
        <v>279</v>
      </c>
      <c r="D79" s="243" t="s">
        <v>66</v>
      </c>
      <c r="E79" s="243" t="s">
        <v>1</v>
      </c>
      <c r="F79" s="243" t="s">
        <v>280</v>
      </c>
      <c r="G79" s="243" t="s">
        <v>1019</v>
      </c>
      <c r="H79" s="243" t="s">
        <v>3</v>
      </c>
      <c r="I79" s="243" t="s">
        <v>281</v>
      </c>
      <c r="J79" s="243" t="s">
        <v>53</v>
      </c>
      <c r="K79" s="243" t="s">
        <v>756</v>
      </c>
      <c r="L79" s="243"/>
      <c r="M79" s="243"/>
    </row>
    <row r="80" spans="1:13" x14ac:dyDescent="0.25">
      <c r="L80" s="243"/>
      <c r="M80" s="243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710937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57" workbookViewId="0">
      <selection activeCell="D69" sqref="D6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59"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A2" sqref="A2"/>
    </sheetView>
  </sheetViews>
  <sheetFormatPr defaultColWidth="3.7109375"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zoomScaleNormal="100" workbookViewId="0">
      <selection activeCell="A2" sqref="A2"/>
    </sheetView>
  </sheetViews>
  <sheetFormatPr defaultRowHeight="15" x14ac:dyDescent="0.25"/>
  <cols>
    <col min="1" max="1" width="4.28515625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F6" sqref="F6"/>
    </sheetView>
  </sheetViews>
  <sheetFormatPr defaultRowHeight="15" x14ac:dyDescent="0.25"/>
  <sheetData>
    <row r="1" spans="1:20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 spans="1:20" x14ac:dyDescent="0.25">
      <c r="A2">
        <v>1</v>
      </c>
      <c r="B2" s="242" t="s">
        <v>1543</v>
      </c>
      <c r="C2" s="242" t="s">
        <v>1544</v>
      </c>
      <c r="D2" s="242"/>
      <c r="E2" s="242"/>
      <c r="F2" s="242" t="s">
        <v>1545</v>
      </c>
      <c r="G2" s="242" t="s">
        <v>1136</v>
      </c>
      <c r="H2" s="242" t="s">
        <v>1237</v>
      </c>
      <c r="I2" s="242" t="s">
        <v>1546</v>
      </c>
      <c r="J2" s="242" t="s">
        <v>1535</v>
      </c>
      <c r="K2" s="242" t="s">
        <v>1547</v>
      </c>
    </row>
    <row r="3" spans="1:20" x14ac:dyDescent="0.25">
      <c r="A3">
        <v>2</v>
      </c>
      <c r="B3" s="242" t="s">
        <v>1548</v>
      </c>
      <c r="C3" s="242" t="s">
        <v>1549</v>
      </c>
      <c r="D3" s="242" t="s">
        <v>1550</v>
      </c>
      <c r="E3" s="242" t="s">
        <v>1</v>
      </c>
      <c r="F3" s="242" t="s">
        <v>1158</v>
      </c>
      <c r="G3" s="242" t="s">
        <v>1257</v>
      </c>
      <c r="H3" s="242" t="s">
        <v>1013</v>
      </c>
      <c r="I3" s="242" t="s">
        <v>1159</v>
      </c>
      <c r="J3" s="242" t="s">
        <v>960</v>
      </c>
      <c r="K3" s="242" t="s">
        <v>1551</v>
      </c>
    </row>
    <row r="4" spans="1:20" x14ac:dyDescent="0.25">
      <c r="A4">
        <v>3</v>
      </c>
      <c r="B4" s="242" t="s">
        <v>50</v>
      </c>
      <c r="C4" s="242" t="s">
        <v>51</v>
      </c>
      <c r="D4" s="242" t="s">
        <v>52</v>
      </c>
      <c r="E4" s="242" t="s">
        <v>43</v>
      </c>
      <c r="F4" s="242" t="s">
        <v>246</v>
      </c>
      <c r="G4" s="242" t="s">
        <v>1019</v>
      </c>
      <c r="H4" s="242" t="s">
        <v>3</v>
      </c>
      <c r="I4" s="242" t="s">
        <v>247</v>
      </c>
      <c r="J4" s="242" t="s">
        <v>125</v>
      </c>
      <c r="K4" s="242" t="s">
        <v>1540</v>
      </c>
      <c r="O4" s="101"/>
      <c r="P4" s="111"/>
      <c r="Q4" s="101"/>
      <c r="R4" s="107"/>
      <c r="S4" s="107"/>
      <c r="T4" s="107"/>
    </row>
    <row r="5" spans="1:20" x14ac:dyDescent="0.25">
      <c r="A5" s="242">
        <v>4</v>
      </c>
      <c r="B5" s="242" t="s">
        <v>1491</v>
      </c>
      <c r="C5" s="242" t="s">
        <v>97</v>
      </c>
      <c r="D5" s="242" t="s">
        <v>0</v>
      </c>
      <c r="E5" s="242" t="s">
        <v>1</v>
      </c>
      <c r="F5" s="242" t="s">
        <v>1492</v>
      </c>
      <c r="G5" s="242" t="s">
        <v>960</v>
      </c>
      <c r="H5" s="242" t="s">
        <v>1013</v>
      </c>
      <c r="I5" s="242" t="s">
        <v>1493</v>
      </c>
      <c r="J5" s="242" t="s">
        <v>960</v>
      </c>
      <c r="K5" s="242" t="s">
        <v>1528</v>
      </c>
      <c r="P5" s="242"/>
      <c r="Q5" s="242"/>
      <c r="R5" s="242"/>
      <c r="S5" s="242"/>
      <c r="T5" s="242"/>
    </row>
    <row r="6" spans="1:20" x14ac:dyDescent="0.25">
      <c r="A6" s="242">
        <v>5</v>
      </c>
      <c r="B6" s="242" t="s">
        <v>104</v>
      </c>
      <c r="C6" s="242" t="s">
        <v>105</v>
      </c>
      <c r="D6" s="242" t="s">
        <v>106</v>
      </c>
      <c r="E6" s="242" t="s">
        <v>7</v>
      </c>
      <c r="F6" s="242" t="s">
        <v>107</v>
      </c>
      <c r="G6" s="242" t="s">
        <v>960</v>
      </c>
      <c r="H6" s="242" t="s">
        <v>5</v>
      </c>
      <c r="I6" s="242" t="s">
        <v>108</v>
      </c>
      <c r="J6" s="242" t="s">
        <v>6</v>
      </c>
      <c r="K6" s="242" t="s">
        <v>1516</v>
      </c>
    </row>
    <row r="7" spans="1:20" x14ac:dyDescent="0.25">
      <c r="A7" s="242">
        <v>6</v>
      </c>
      <c r="B7" s="242" t="s">
        <v>50</v>
      </c>
      <c r="C7" s="242" t="s">
        <v>51</v>
      </c>
      <c r="D7" s="242" t="s">
        <v>52</v>
      </c>
      <c r="E7" s="242" t="s">
        <v>43</v>
      </c>
      <c r="F7" s="242" t="s">
        <v>94</v>
      </c>
      <c r="G7" s="242" t="s">
        <v>1136</v>
      </c>
      <c r="H7" s="242" t="s">
        <v>5</v>
      </c>
      <c r="I7" s="242" t="s">
        <v>95</v>
      </c>
      <c r="J7" s="242" t="s">
        <v>6</v>
      </c>
      <c r="K7" s="242" t="s">
        <v>1502</v>
      </c>
    </row>
    <row r="8" spans="1:20" x14ac:dyDescent="0.25">
      <c r="A8" s="242">
        <v>7</v>
      </c>
      <c r="B8" s="242" t="s">
        <v>15</v>
      </c>
      <c r="C8" s="242" t="s">
        <v>16</v>
      </c>
      <c r="D8" s="242" t="s">
        <v>17</v>
      </c>
      <c r="E8" s="242" t="s">
        <v>7</v>
      </c>
      <c r="F8" s="242" t="s">
        <v>18</v>
      </c>
      <c r="G8" s="242" t="s">
        <v>1469</v>
      </c>
      <c r="H8" s="242" t="s">
        <v>5</v>
      </c>
      <c r="I8" s="242" t="s">
        <v>19</v>
      </c>
      <c r="J8" s="242" t="s">
        <v>6</v>
      </c>
      <c r="K8" s="242" t="s">
        <v>1495</v>
      </c>
    </row>
    <row r="9" spans="1:20" x14ac:dyDescent="0.25">
      <c r="A9" s="242">
        <v>8</v>
      </c>
      <c r="B9" s="242" t="s">
        <v>366</v>
      </c>
      <c r="C9" s="242" t="s">
        <v>367</v>
      </c>
      <c r="D9" s="242" t="s">
        <v>368</v>
      </c>
      <c r="E9" s="242" t="s">
        <v>43</v>
      </c>
      <c r="F9" s="242" t="s">
        <v>395</v>
      </c>
      <c r="G9" s="242" t="s">
        <v>1469</v>
      </c>
      <c r="H9" s="242" t="s">
        <v>5</v>
      </c>
      <c r="I9" s="242" t="s">
        <v>396</v>
      </c>
      <c r="J9" s="242" t="s">
        <v>6</v>
      </c>
      <c r="K9" s="242" t="s">
        <v>1496</v>
      </c>
    </row>
    <row r="10" spans="1:20" x14ac:dyDescent="0.25">
      <c r="A10" s="242">
        <v>9</v>
      </c>
      <c r="B10" s="242" t="s">
        <v>174</v>
      </c>
      <c r="C10" s="242" t="s">
        <v>175</v>
      </c>
      <c r="D10" s="242" t="s">
        <v>0</v>
      </c>
      <c r="E10" s="242" t="s">
        <v>1</v>
      </c>
      <c r="F10" s="242" t="s">
        <v>472</v>
      </c>
      <c r="G10" s="242" t="s">
        <v>1050</v>
      </c>
      <c r="H10" s="242" t="s">
        <v>473</v>
      </c>
      <c r="I10" s="242" t="s">
        <v>474</v>
      </c>
      <c r="J10" s="242" t="s">
        <v>475</v>
      </c>
      <c r="K10" s="242" t="s">
        <v>1476</v>
      </c>
    </row>
    <row r="11" spans="1:20" x14ac:dyDescent="0.25">
      <c r="A11" s="242">
        <v>10</v>
      </c>
      <c r="B11" s="242" t="s">
        <v>174</v>
      </c>
      <c r="C11" s="242" t="s">
        <v>175</v>
      </c>
      <c r="D11" s="242" t="s">
        <v>0</v>
      </c>
      <c r="E11" s="242" t="s">
        <v>1</v>
      </c>
      <c r="F11" s="242" t="s">
        <v>176</v>
      </c>
      <c r="G11" s="242" t="s">
        <v>1469</v>
      </c>
      <c r="H11" s="242" t="s">
        <v>8</v>
      </c>
      <c r="I11" s="242" t="s">
        <v>177</v>
      </c>
      <c r="J11" s="242" t="s">
        <v>9</v>
      </c>
      <c r="K11" s="242" t="s">
        <v>1477</v>
      </c>
    </row>
    <row r="12" spans="1:20" x14ac:dyDescent="0.25">
      <c r="A12" s="242">
        <v>11</v>
      </c>
      <c r="B12" s="242" t="s">
        <v>174</v>
      </c>
      <c r="C12" s="242" t="s">
        <v>175</v>
      </c>
      <c r="D12" s="242" t="s">
        <v>0</v>
      </c>
      <c r="E12" s="242" t="s">
        <v>1</v>
      </c>
      <c r="F12" s="242" t="s">
        <v>1232</v>
      </c>
      <c r="G12" s="242" t="s">
        <v>1469</v>
      </c>
      <c r="H12" s="242" t="s">
        <v>1013</v>
      </c>
      <c r="I12" s="242" t="s">
        <v>1234</v>
      </c>
      <c r="J12" s="242" t="s">
        <v>960</v>
      </c>
      <c r="K12" s="242" t="s">
        <v>1478</v>
      </c>
    </row>
    <row r="13" spans="1:20" x14ac:dyDescent="0.25">
      <c r="A13" s="242">
        <v>12</v>
      </c>
      <c r="B13" s="242" t="s">
        <v>268</v>
      </c>
      <c r="C13" s="242" t="s">
        <v>269</v>
      </c>
      <c r="D13" s="242" t="s">
        <v>66</v>
      </c>
      <c r="E13" s="242" t="s">
        <v>1</v>
      </c>
      <c r="F13" s="242" t="s">
        <v>270</v>
      </c>
      <c r="G13" s="242" t="s">
        <v>1019</v>
      </c>
      <c r="H13" s="242" t="s">
        <v>3</v>
      </c>
      <c r="I13" s="242" t="s">
        <v>271</v>
      </c>
      <c r="J13" s="242" t="s">
        <v>53</v>
      </c>
      <c r="K13" s="242" t="s">
        <v>1466</v>
      </c>
    </row>
    <row r="14" spans="1:20" x14ac:dyDescent="0.25">
      <c r="A14" s="242">
        <v>13</v>
      </c>
      <c r="B14" s="242" t="s">
        <v>803</v>
      </c>
      <c r="C14" s="242" t="s">
        <v>804</v>
      </c>
      <c r="D14" s="242" t="s">
        <v>17</v>
      </c>
      <c r="E14" s="242" t="s">
        <v>7</v>
      </c>
      <c r="F14" s="242" t="s">
        <v>1121</v>
      </c>
      <c r="G14" s="242" t="s">
        <v>1469</v>
      </c>
      <c r="H14" s="242" t="s">
        <v>1013</v>
      </c>
      <c r="I14" s="242" t="s">
        <v>1122</v>
      </c>
      <c r="J14" s="242" t="s">
        <v>960</v>
      </c>
      <c r="K14" s="242" t="s">
        <v>1465</v>
      </c>
    </row>
    <row r="15" spans="1:20" x14ac:dyDescent="0.25">
      <c r="A15" s="242">
        <v>14</v>
      </c>
      <c r="B15" s="242" t="s">
        <v>1458</v>
      </c>
      <c r="C15" s="242" t="s">
        <v>1459</v>
      </c>
      <c r="D15" s="242" t="s">
        <v>42</v>
      </c>
      <c r="E15" s="242" t="s">
        <v>43</v>
      </c>
      <c r="F15" s="242" t="s">
        <v>1460</v>
      </c>
      <c r="G15" s="242" t="s">
        <v>1469</v>
      </c>
      <c r="H15" s="242" t="s">
        <v>1013</v>
      </c>
      <c r="I15" s="242" t="s">
        <v>1461</v>
      </c>
      <c r="J15" s="242" t="s">
        <v>960</v>
      </c>
      <c r="K15" s="242" t="s">
        <v>1462</v>
      </c>
    </row>
    <row r="16" spans="1:20" x14ac:dyDescent="0.25">
      <c r="A16" s="242">
        <v>15</v>
      </c>
      <c r="B16" s="242" t="s">
        <v>366</v>
      </c>
      <c r="C16" s="242" t="s">
        <v>367</v>
      </c>
      <c r="D16" s="242" t="s">
        <v>368</v>
      </c>
      <c r="E16" s="242" t="s">
        <v>43</v>
      </c>
      <c r="F16" s="242" t="s">
        <v>369</v>
      </c>
      <c r="G16" s="242" t="s">
        <v>1019</v>
      </c>
      <c r="H16" s="242" t="s">
        <v>294</v>
      </c>
      <c r="I16" s="242" t="s">
        <v>370</v>
      </c>
      <c r="J16" s="242" t="s">
        <v>289</v>
      </c>
      <c r="K16" s="242" t="s">
        <v>1240</v>
      </c>
    </row>
    <row r="17" spans="1:11" x14ac:dyDescent="0.25">
      <c r="A17" s="242">
        <v>16</v>
      </c>
      <c r="B17" s="242" t="s">
        <v>366</v>
      </c>
      <c r="C17" s="242" t="s">
        <v>367</v>
      </c>
      <c r="D17" s="242" t="s">
        <v>368</v>
      </c>
      <c r="E17" s="242" t="s">
        <v>43</v>
      </c>
      <c r="F17" s="242" t="s">
        <v>1100</v>
      </c>
      <c r="G17" s="242" t="s">
        <v>1469</v>
      </c>
      <c r="H17" s="242" t="s">
        <v>1013</v>
      </c>
      <c r="I17" s="242" t="s">
        <v>1101</v>
      </c>
      <c r="J17" s="242" t="s">
        <v>960</v>
      </c>
      <c r="K17" s="242" t="s">
        <v>1258</v>
      </c>
    </row>
    <row r="18" spans="1:11" x14ac:dyDescent="0.25">
      <c r="A18" s="242">
        <v>17</v>
      </c>
      <c r="B18" s="242" t="s">
        <v>1215</v>
      </c>
      <c r="C18" s="242" t="s">
        <v>1216</v>
      </c>
      <c r="D18" s="242" t="s">
        <v>0</v>
      </c>
      <c r="E18" s="242" t="s">
        <v>1</v>
      </c>
      <c r="F18" s="242" t="s">
        <v>1218</v>
      </c>
      <c r="G18" s="242" t="s">
        <v>1469</v>
      </c>
      <c r="H18" s="242" t="s">
        <v>1013</v>
      </c>
      <c r="I18" s="242" t="s">
        <v>1219</v>
      </c>
      <c r="J18" s="242" t="s">
        <v>960</v>
      </c>
      <c r="K18" s="242" t="s">
        <v>1242</v>
      </c>
    </row>
    <row r="19" spans="1:11" x14ac:dyDescent="0.25">
      <c r="A19" s="242">
        <v>18</v>
      </c>
      <c r="B19" s="242" t="s">
        <v>1194</v>
      </c>
      <c r="C19" s="242" t="s">
        <v>1195</v>
      </c>
      <c r="D19" s="242" t="s">
        <v>1196</v>
      </c>
      <c r="E19" s="242" t="s">
        <v>28</v>
      </c>
      <c r="F19" s="242" t="s">
        <v>1197</v>
      </c>
      <c r="G19" s="242" t="s">
        <v>1469</v>
      </c>
      <c r="H19" s="242" t="s">
        <v>1013</v>
      </c>
      <c r="I19" s="242" t="s">
        <v>1198</v>
      </c>
      <c r="J19" s="242" t="s">
        <v>960</v>
      </c>
      <c r="K19" s="242" t="s">
        <v>1214</v>
      </c>
    </row>
    <row r="20" spans="1:11" x14ac:dyDescent="0.25">
      <c r="A20" s="242">
        <v>19</v>
      </c>
      <c r="B20" s="242" t="s">
        <v>117</v>
      </c>
      <c r="C20" s="242" t="s">
        <v>1210</v>
      </c>
      <c r="D20" s="242" t="s">
        <v>648</v>
      </c>
      <c r="E20" s="242" t="s">
        <v>1</v>
      </c>
      <c r="F20" s="242" t="s">
        <v>1211</v>
      </c>
      <c r="G20" s="242" t="s">
        <v>1019</v>
      </c>
      <c r="H20" s="242" t="s">
        <v>3</v>
      </c>
      <c r="I20" s="242" t="s">
        <v>1212</v>
      </c>
      <c r="J20" s="242" t="s">
        <v>53</v>
      </c>
      <c r="K20" s="242" t="s">
        <v>1213</v>
      </c>
    </row>
    <row r="21" spans="1:11" x14ac:dyDescent="0.25">
      <c r="A21" s="242">
        <v>20</v>
      </c>
      <c r="B21" s="242" t="s">
        <v>116</v>
      </c>
      <c r="C21" s="242" t="s">
        <v>117</v>
      </c>
      <c r="D21" s="242" t="s">
        <v>648</v>
      </c>
      <c r="E21" s="242" t="s">
        <v>1</v>
      </c>
      <c r="F21" s="242" t="s">
        <v>118</v>
      </c>
      <c r="G21" s="242" t="s">
        <v>1019</v>
      </c>
      <c r="H21" s="242" t="s">
        <v>3</v>
      </c>
      <c r="I21" s="242" t="s">
        <v>119</v>
      </c>
      <c r="J21" s="242" t="s">
        <v>53</v>
      </c>
      <c r="K21" s="242" t="s">
        <v>1167</v>
      </c>
    </row>
    <row r="22" spans="1:11" x14ac:dyDescent="0.25">
      <c r="A22" s="242">
        <v>21</v>
      </c>
      <c r="B22" s="242" t="s">
        <v>196</v>
      </c>
      <c r="C22" s="242" t="s">
        <v>104</v>
      </c>
      <c r="D22" s="242" t="s">
        <v>197</v>
      </c>
      <c r="E22" s="242" t="s">
        <v>198</v>
      </c>
      <c r="F22" s="242" t="s">
        <v>1168</v>
      </c>
      <c r="G22" s="242" t="s">
        <v>1469</v>
      </c>
      <c r="H22" s="242" t="s">
        <v>1013</v>
      </c>
      <c r="I22" s="242" t="s">
        <v>1169</v>
      </c>
      <c r="J22" s="242" t="s">
        <v>960</v>
      </c>
      <c r="K22" s="242" t="s">
        <v>1170</v>
      </c>
    </row>
    <row r="23" spans="1:11" x14ac:dyDescent="0.25">
      <c r="A23" s="242">
        <v>22</v>
      </c>
      <c r="B23" s="242" t="s">
        <v>1176</v>
      </c>
      <c r="C23" s="242" t="s">
        <v>1177</v>
      </c>
      <c r="D23" s="242" t="s">
        <v>173</v>
      </c>
      <c r="E23" s="242" t="s">
        <v>43</v>
      </c>
      <c r="F23" s="242" t="s">
        <v>1178</v>
      </c>
      <c r="G23" s="242" t="s">
        <v>1469</v>
      </c>
      <c r="H23" s="242" t="s">
        <v>1013</v>
      </c>
      <c r="I23" s="242" t="s">
        <v>1179</v>
      </c>
      <c r="J23" s="242" t="s">
        <v>960</v>
      </c>
      <c r="K23" s="242" t="s">
        <v>1180</v>
      </c>
    </row>
    <row r="24" spans="1:11" x14ac:dyDescent="0.25">
      <c r="A24" s="242">
        <v>23</v>
      </c>
      <c r="B24" s="242" t="s">
        <v>1187</v>
      </c>
      <c r="C24" s="242" t="s">
        <v>1188</v>
      </c>
      <c r="D24" s="242" t="s">
        <v>1189</v>
      </c>
      <c r="E24" s="242" t="s">
        <v>43</v>
      </c>
      <c r="F24" s="242" t="s">
        <v>1190</v>
      </c>
      <c r="G24" s="242" t="s">
        <v>1469</v>
      </c>
      <c r="H24" s="242" t="s">
        <v>1013</v>
      </c>
      <c r="I24" s="242" t="s">
        <v>1191</v>
      </c>
      <c r="J24" s="242" t="s">
        <v>960</v>
      </c>
      <c r="K24" s="242" t="s">
        <v>1192</v>
      </c>
    </row>
    <row r="25" spans="1:11" x14ac:dyDescent="0.25">
      <c r="A25" s="242">
        <v>24</v>
      </c>
      <c r="B25" s="242" t="s">
        <v>262</v>
      </c>
      <c r="C25" s="242" t="s">
        <v>1141</v>
      </c>
      <c r="D25" s="242" t="s">
        <v>1142</v>
      </c>
      <c r="E25" s="242" t="s">
        <v>1</v>
      </c>
      <c r="F25" s="242" t="s">
        <v>1143</v>
      </c>
      <c r="G25" s="242" t="s">
        <v>1469</v>
      </c>
      <c r="H25" s="242" t="s">
        <v>1013</v>
      </c>
      <c r="I25" s="242" t="s">
        <v>1144</v>
      </c>
      <c r="J25" s="242" t="s">
        <v>960</v>
      </c>
      <c r="K25" s="242" t="s">
        <v>1145</v>
      </c>
    </row>
    <row r="26" spans="1:11" x14ac:dyDescent="0.25">
      <c r="A26" s="242">
        <v>25</v>
      </c>
      <c r="B26" s="242" t="s">
        <v>1146</v>
      </c>
      <c r="C26" s="242" t="s">
        <v>1147</v>
      </c>
      <c r="D26" s="242" t="s">
        <v>1142</v>
      </c>
      <c r="E26" s="242" t="s">
        <v>1</v>
      </c>
      <c r="F26" s="242" t="s">
        <v>1148</v>
      </c>
      <c r="G26" s="242" t="s">
        <v>1469</v>
      </c>
      <c r="H26" s="242" t="s">
        <v>1013</v>
      </c>
      <c r="I26" s="242" t="s">
        <v>1149</v>
      </c>
      <c r="J26" s="242" t="s">
        <v>960</v>
      </c>
      <c r="K26" s="242" t="s">
        <v>1150</v>
      </c>
    </row>
    <row r="27" spans="1:11" x14ac:dyDescent="0.25">
      <c r="A27" s="242">
        <v>26</v>
      </c>
      <c r="B27" s="242" t="s">
        <v>50</v>
      </c>
      <c r="C27" s="242" t="s">
        <v>51</v>
      </c>
      <c r="D27" s="242" t="s">
        <v>52</v>
      </c>
      <c r="E27" s="242" t="s">
        <v>43</v>
      </c>
      <c r="F27" s="242" t="s">
        <v>1085</v>
      </c>
      <c r="G27" s="242" t="s">
        <v>1469</v>
      </c>
      <c r="H27" s="242" t="s">
        <v>1013</v>
      </c>
      <c r="I27" s="242" t="s">
        <v>1086</v>
      </c>
      <c r="J27" s="242" t="s">
        <v>960</v>
      </c>
      <c r="K27" s="242" t="s">
        <v>1087</v>
      </c>
    </row>
    <row r="28" spans="1:11" x14ac:dyDescent="0.25">
      <c r="A28" s="242">
        <v>27</v>
      </c>
      <c r="B28" s="242" t="s">
        <v>196</v>
      </c>
      <c r="C28" s="242" t="s">
        <v>104</v>
      </c>
      <c r="D28" s="242" t="s">
        <v>197</v>
      </c>
      <c r="E28" s="242" t="s">
        <v>198</v>
      </c>
      <c r="F28" s="242" t="s">
        <v>1107</v>
      </c>
      <c r="G28" s="242" t="s">
        <v>1469</v>
      </c>
      <c r="H28" s="242" t="s">
        <v>1013</v>
      </c>
      <c r="I28" s="242" t="s">
        <v>1108</v>
      </c>
      <c r="J28" s="242" t="s">
        <v>960</v>
      </c>
      <c r="K28" s="242" t="s">
        <v>1109</v>
      </c>
    </row>
    <row r="29" spans="1:11" x14ac:dyDescent="0.25">
      <c r="A29" s="242">
        <v>28</v>
      </c>
      <c r="B29" s="242" t="s">
        <v>1110</v>
      </c>
      <c r="C29" s="242" t="s">
        <v>408</v>
      </c>
      <c r="D29" s="242" t="s">
        <v>1111</v>
      </c>
      <c r="E29" s="242" t="s">
        <v>912</v>
      </c>
      <c r="F29" s="242" t="s">
        <v>1112</v>
      </c>
      <c r="G29" s="242" t="s">
        <v>1469</v>
      </c>
      <c r="H29" s="242" t="s">
        <v>1013</v>
      </c>
      <c r="I29" s="242" t="s">
        <v>1113</v>
      </c>
      <c r="J29" s="242" t="s">
        <v>960</v>
      </c>
      <c r="K29" s="242" t="s">
        <v>1114</v>
      </c>
    </row>
    <row r="30" spans="1:11" x14ac:dyDescent="0.25">
      <c r="A30" s="242">
        <v>29</v>
      </c>
      <c r="B30" s="242" t="s">
        <v>1072</v>
      </c>
      <c r="C30" s="242" t="s">
        <v>1073</v>
      </c>
      <c r="D30" s="242" t="s">
        <v>122</v>
      </c>
      <c r="E30" s="242" t="s">
        <v>43</v>
      </c>
      <c r="F30" s="242" t="s">
        <v>221</v>
      </c>
      <c r="G30" s="242" t="s">
        <v>1131</v>
      </c>
      <c r="H30" s="242" t="s">
        <v>3</v>
      </c>
      <c r="I30" s="242" t="s">
        <v>222</v>
      </c>
      <c r="J30" s="242" t="s">
        <v>53</v>
      </c>
      <c r="K30" s="242" t="s">
        <v>1074</v>
      </c>
    </row>
    <row r="31" spans="1:11" x14ac:dyDescent="0.25">
      <c r="A31" s="242">
        <v>30</v>
      </c>
      <c r="B31" s="242" t="s">
        <v>190</v>
      </c>
      <c r="C31" s="242" t="s">
        <v>191</v>
      </c>
      <c r="D31" s="242" t="s">
        <v>192</v>
      </c>
      <c r="E31" s="242" t="s">
        <v>28</v>
      </c>
      <c r="F31" s="242" t="s">
        <v>193</v>
      </c>
      <c r="G31" s="242" t="s">
        <v>1019</v>
      </c>
      <c r="H31" s="242" t="s">
        <v>30</v>
      </c>
      <c r="I31" s="242" t="s">
        <v>194</v>
      </c>
      <c r="J31" s="242" t="s">
        <v>32</v>
      </c>
      <c r="K31" s="242" t="s">
        <v>1081</v>
      </c>
    </row>
    <row r="32" spans="1:11" x14ac:dyDescent="0.25">
      <c r="A32" s="242">
        <v>31</v>
      </c>
      <c r="B32" s="242" t="s">
        <v>71</v>
      </c>
      <c r="C32" s="242" t="s">
        <v>72</v>
      </c>
      <c r="D32" s="242" t="s">
        <v>73</v>
      </c>
      <c r="E32" s="242" t="s">
        <v>28</v>
      </c>
      <c r="F32" s="242" t="s">
        <v>74</v>
      </c>
      <c r="G32" s="242" t="s">
        <v>1019</v>
      </c>
      <c r="H32" s="242" t="s">
        <v>30</v>
      </c>
      <c r="I32" s="242" t="s">
        <v>75</v>
      </c>
      <c r="J32" s="242" t="s">
        <v>32</v>
      </c>
      <c r="K32" s="242" t="s">
        <v>1058</v>
      </c>
    </row>
    <row r="33" spans="1:11" x14ac:dyDescent="0.25">
      <c r="A33" s="242">
        <v>32</v>
      </c>
      <c r="B33" s="242" t="s">
        <v>273</v>
      </c>
      <c r="C33" s="242" t="s">
        <v>274</v>
      </c>
      <c r="D33" s="242" t="s">
        <v>0</v>
      </c>
      <c r="E33" s="242" t="s">
        <v>1</v>
      </c>
      <c r="F33" s="242" t="s">
        <v>275</v>
      </c>
      <c r="G33" s="242" t="s">
        <v>1019</v>
      </c>
      <c r="H33" s="242" t="s">
        <v>3</v>
      </c>
      <c r="I33" s="242" t="s">
        <v>276</v>
      </c>
      <c r="J33" s="242" t="s">
        <v>53</v>
      </c>
      <c r="K33" s="242" t="s">
        <v>1069</v>
      </c>
    </row>
    <row r="34" spans="1:11" x14ac:dyDescent="0.25">
      <c r="A34" s="242">
        <v>33</v>
      </c>
      <c r="B34" s="242" t="s">
        <v>766</v>
      </c>
      <c r="C34" s="242" t="s">
        <v>767</v>
      </c>
      <c r="D34" s="242" t="s">
        <v>577</v>
      </c>
      <c r="E34" s="242" t="s">
        <v>7</v>
      </c>
      <c r="F34" s="242" t="s">
        <v>1040</v>
      </c>
      <c r="G34" s="242" t="s">
        <v>1050</v>
      </c>
      <c r="H34" s="242" t="s">
        <v>781</v>
      </c>
      <c r="I34" s="242" t="s">
        <v>1042</v>
      </c>
      <c r="J34" s="242" t="s">
        <v>1043</v>
      </c>
      <c r="K34" s="242" t="s">
        <v>1044</v>
      </c>
    </row>
    <row r="35" spans="1:11" x14ac:dyDescent="0.25">
      <c r="A35" s="242">
        <v>34</v>
      </c>
      <c r="B35" s="242" t="s">
        <v>145</v>
      </c>
      <c r="C35" s="242" t="s">
        <v>97</v>
      </c>
      <c r="D35" s="242" t="s">
        <v>1046</v>
      </c>
      <c r="E35" s="242" t="s">
        <v>1</v>
      </c>
      <c r="F35" s="242" t="s">
        <v>147</v>
      </c>
      <c r="G35" s="242" t="s">
        <v>1019</v>
      </c>
      <c r="H35" s="242" t="s">
        <v>3</v>
      </c>
      <c r="I35" s="242" t="s">
        <v>148</v>
      </c>
      <c r="J35" s="242" t="s">
        <v>53</v>
      </c>
      <c r="K35" s="242" t="s">
        <v>1047</v>
      </c>
    </row>
    <row r="36" spans="1:11" x14ac:dyDescent="0.25">
      <c r="A36" s="242">
        <v>35</v>
      </c>
      <c r="B36" s="242" t="s">
        <v>803</v>
      </c>
      <c r="C36" s="242" t="s">
        <v>804</v>
      </c>
      <c r="D36" s="242" t="s">
        <v>17</v>
      </c>
      <c r="E36" s="242" t="s">
        <v>7</v>
      </c>
      <c r="F36" s="242" t="s">
        <v>805</v>
      </c>
      <c r="G36" s="242" t="s">
        <v>1469</v>
      </c>
      <c r="H36" s="242" t="s">
        <v>5</v>
      </c>
      <c r="I36" s="242" t="s">
        <v>806</v>
      </c>
      <c r="J36" s="242" t="s">
        <v>6</v>
      </c>
      <c r="K36" s="242" t="s">
        <v>996</v>
      </c>
    </row>
    <row r="37" spans="1:11" x14ac:dyDescent="0.25">
      <c r="A37" s="242">
        <v>36</v>
      </c>
      <c r="B37" s="242" t="s">
        <v>982</v>
      </c>
      <c r="C37" s="242" t="s">
        <v>292</v>
      </c>
      <c r="D37" s="242" t="s">
        <v>462</v>
      </c>
      <c r="E37" s="242" t="s">
        <v>1</v>
      </c>
      <c r="F37" s="242" t="s">
        <v>422</v>
      </c>
      <c r="G37" s="242" t="s">
        <v>1019</v>
      </c>
      <c r="H37" s="242" t="s">
        <v>3</v>
      </c>
      <c r="I37" s="242" t="s">
        <v>423</v>
      </c>
      <c r="J37" s="242" t="s">
        <v>2</v>
      </c>
      <c r="K37" s="242" t="s">
        <v>983</v>
      </c>
    </row>
    <row r="38" spans="1:11" x14ac:dyDescent="0.25">
      <c r="A38" s="242">
        <v>37</v>
      </c>
      <c r="B38" s="242" t="s">
        <v>64</v>
      </c>
      <c r="C38" s="242" t="s">
        <v>65</v>
      </c>
      <c r="D38" s="242" t="s">
        <v>66</v>
      </c>
      <c r="E38" s="242" t="s">
        <v>1</v>
      </c>
      <c r="F38" s="242" t="s">
        <v>67</v>
      </c>
      <c r="G38" s="242" t="s">
        <v>1019</v>
      </c>
      <c r="H38" s="242" t="s">
        <v>30</v>
      </c>
      <c r="I38" s="242" t="s">
        <v>68</v>
      </c>
      <c r="J38" s="242" t="s">
        <v>32</v>
      </c>
      <c r="K38" s="242" t="s">
        <v>959</v>
      </c>
    </row>
    <row r="39" spans="1:11" x14ac:dyDescent="0.25">
      <c r="A39" s="242">
        <v>38</v>
      </c>
      <c r="B39" s="242" t="s">
        <v>242</v>
      </c>
      <c r="C39" s="242" t="s">
        <v>243</v>
      </c>
      <c r="D39" s="242" t="s">
        <v>957</v>
      </c>
      <c r="E39" s="242" t="s">
        <v>43</v>
      </c>
      <c r="F39" s="242" t="s">
        <v>244</v>
      </c>
      <c r="G39" s="242" t="s">
        <v>1019</v>
      </c>
      <c r="H39" s="242" t="s">
        <v>3</v>
      </c>
      <c r="I39" s="242" t="s">
        <v>245</v>
      </c>
      <c r="J39" s="242" t="s">
        <v>125</v>
      </c>
      <c r="K39" s="242" t="s">
        <v>958</v>
      </c>
    </row>
    <row r="40" spans="1:11" x14ac:dyDescent="0.25">
      <c r="A40" s="242">
        <v>39</v>
      </c>
      <c r="B40" s="242" t="s">
        <v>322</v>
      </c>
      <c r="C40" s="242" t="s">
        <v>323</v>
      </c>
      <c r="D40" s="242" t="s">
        <v>66</v>
      </c>
      <c r="E40" s="242" t="s">
        <v>1</v>
      </c>
      <c r="F40" s="242" t="s">
        <v>324</v>
      </c>
      <c r="G40" s="242" t="s">
        <v>1019</v>
      </c>
      <c r="H40" s="242" t="s">
        <v>287</v>
      </c>
      <c r="I40" s="242" t="s">
        <v>325</v>
      </c>
      <c r="J40" s="242" t="s">
        <v>289</v>
      </c>
      <c r="K40" s="242" t="s">
        <v>956</v>
      </c>
    </row>
    <row r="41" spans="1:11" x14ac:dyDescent="0.25">
      <c r="A41" s="242">
        <v>40</v>
      </c>
      <c r="B41" s="242" t="s">
        <v>49</v>
      </c>
      <c r="C41" s="242" t="s">
        <v>97</v>
      </c>
      <c r="D41" s="242" t="s">
        <v>66</v>
      </c>
      <c r="E41" s="242" t="s">
        <v>1</v>
      </c>
      <c r="F41" s="242" t="s">
        <v>391</v>
      </c>
      <c r="G41" s="242" t="s">
        <v>1019</v>
      </c>
      <c r="H41" s="242" t="s">
        <v>294</v>
      </c>
      <c r="I41" s="242" t="s">
        <v>392</v>
      </c>
      <c r="J41" s="242" t="s">
        <v>289</v>
      </c>
      <c r="K41" s="242" t="s">
        <v>921</v>
      </c>
    </row>
    <row r="42" spans="1:11" x14ac:dyDescent="0.25">
      <c r="A42" s="242">
        <v>41</v>
      </c>
      <c r="B42" s="242" t="s">
        <v>361</v>
      </c>
      <c r="C42" s="242" t="s">
        <v>362</v>
      </c>
      <c r="D42" s="242" t="s">
        <v>0</v>
      </c>
      <c r="E42" s="242" t="s">
        <v>1</v>
      </c>
      <c r="F42" s="242" t="s">
        <v>886</v>
      </c>
      <c r="G42" s="242" t="s">
        <v>1019</v>
      </c>
      <c r="H42" s="242" t="s">
        <v>3</v>
      </c>
      <c r="I42" s="242" t="s">
        <v>861</v>
      </c>
      <c r="J42" s="242" t="s">
        <v>516</v>
      </c>
      <c r="K42" s="242" t="s">
        <v>896</v>
      </c>
    </row>
    <row r="43" spans="1:11" x14ac:dyDescent="0.25">
      <c r="A43" s="242">
        <v>42</v>
      </c>
      <c r="B43" s="242" t="s">
        <v>845</v>
      </c>
      <c r="C43" s="242" t="s">
        <v>846</v>
      </c>
      <c r="D43" s="242" t="s">
        <v>27</v>
      </c>
      <c r="E43" s="242" t="s">
        <v>28</v>
      </c>
      <c r="F43" s="242" t="s">
        <v>847</v>
      </c>
      <c r="G43" s="242" t="s">
        <v>1019</v>
      </c>
      <c r="H43" s="242" t="s">
        <v>294</v>
      </c>
      <c r="I43" s="242" t="s">
        <v>848</v>
      </c>
      <c r="J43" s="242" t="s">
        <v>289</v>
      </c>
      <c r="K43" s="242" t="s">
        <v>849</v>
      </c>
    </row>
    <row r="44" spans="1:11" x14ac:dyDescent="0.25">
      <c r="A44" s="242">
        <v>43</v>
      </c>
      <c r="B44" s="242" t="s">
        <v>766</v>
      </c>
      <c r="C44" s="242" t="s">
        <v>767</v>
      </c>
      <c r="D44" s="242" t="s">
        <v>577</v>
      </c>
      <c r="E44" s="242" t="s">
        <v>7</v>
      </c>
      <c r="F44" s="242" t="s">
        <v>768</v>
      </c>
      <c r="G44" s="242" t="s">
        <v>1469</v>
      </c>
      <c r="H44" s="242" t="s">
        <v>8</v>
      </c>
      <c r="I44" s="242" t="s">
        <v>769</v>
      </c>
      <c r="J44" s="242" t="s">
        <v>9</v>
      </c>
      <c r="K44" s="242" t="s">
        <v>770</v>
      </c>
    </row>
    <row r="45" spans="1:11" x14ac:dyDescent="0.25">
      <c r="A45" s="242">
        <v>44</v>
      </c>
      <c r="B45" s="242" t="s">
        <v>530</v>
      </c>
      <c r="C45" s="242" t="s">
        <v>531</v>
      </c>
      <c r="D45" s="242" t="s">
        <v>36</v>
      </c>
      <c r="E45" s="242" t="s">
        <v>1</v>
      </c>
      <c r="F45" s="242" t="s">
        <v>532</v>
      </c>
      <c r="G45" s="242" t="s">
        <v>1019</v>
      </c>
      <c r="H45" s="242" t="s">
        <v>294</v>
      </c>
      <c r="I45" s="242" t="s">
        <v>533</v>
      </c>
      <c r="J45" s="242" t="s">
        <v>516</v>
      </c>
      <c r="K45" s="242" t="s">
        <v>764</v>
      </c>
    </row>
    <row r="46" spans="1:11" x14ac:dyDescent="0.25">
      <c r="A46" s="242">
        <v>45</v>
      </c>
      <c r="B46" s="242" t="s">
        <v>651</v>
      </c>
      <c r="C46" s="242" t="s">
        <v>652</v>
      </c>
      <c r="D46" s="242" t="s">
        <v>653</v>
      </c>
      <c r="E46" s="242" t="s">
        <v>1</v>
      </c>
      <c r="F46" s="242" t="s">
        <v>654</v>
      </c>
      <c r="G46" s="242" t="s">
        <v>1019</v>
      </c>
      <c r="H46" s="242" t="s">
        <v>294</v>
      </c>
      <c r="I46" s="242" t="s">
        <v>655</v>
      </c>
      <c r="J46" s="242" t="s">
        <v>289</v>
      </c>
      <c r="K46" s="242" t="s">
        <v>656</v>
      </c>
    </row>
    <row r="47" spans="1:11" x14ac:dyDescent="0.25">
      <c r="A47" s="242">
        <v>46</v>
      </c>
      <c r="B47" s="242" t="s">
        <v>425</v>
      </c>
      <c r="C47" s="242" t="s">
        <v>426</v>
      </c>
      <c r="D47" s="242" t="s">
        <v>427</v>
      </c>
      <c r="E47" s="242" t="s">
        <v>28</v>
      </c>
      <c r="F47" s="242" t="s">
        <v>428</v>
      </c>
      <c r="G47" s="242" t="s">
        <v>1019</v>
      </c>
      <c r="H47" s="242" t="s">
        <v>287</v>
      </c>
      <c r="I47" s="242" t="s">
        <v>429</v>
      </c>
      <c r="J47" s="242" t="s">
        <v>289</v>
      </c>
      <c r="K47" s="242" t="s">
        <v>659</v>
      </c>
    </row>
    <row r="48" spans="1:11" x14ac:dyDescent="0.25">
      <c r="A48" s="242">
        <v>47</v>
      </c>
      <c r="B48" s="242" t="s">
        <v>608</v>
      </c>
      <c r="C48" s="242" t="s">
        <v>378</v>
      </c>
      <c r="D48" s="242" t="s">
        <v>27</v>
      </c>
      <c r="E48" s="242" t="s">
        <v>28</v>
      </c>
      <c r="F48" s="242" t="s">
        <v>609</v>
      </c>
      <c r="G48" s="242" t="s">
        <v>1019</v>
      </c>
      <c r="H48" s="242" t="s">
        <v>294</v>
      </c>
      <c r="I48" s="242" t="s">
        <v>610</v>
      </c>
      <c r="J48" s="242" t="s">
        <v>289</v>
      </c>
      <c r="K48" s="242" t="s">
        <v>663</v>
      </c>
    </row>
    <row r="49" spans="1:11" x14ac:dyDescent="0.25">
      <c r="A49" s="242">
        <v>48</v>
      </c>
      <c r="B49" s="242" t="s">
        <v>1467</v>
      </c>
      <c r="C49" s="242" t="s">
        <v>378</v>
      </c>
      <c r="D49" s="242"/>
      <c r="E49" s="242"/>
      <c r="F49" s="242" t="s">
        <v>572</v>
      </c>
      <c r="G49" s="242" t="s">
        <v>1019</v>
      </c>
      <c r="H49" s="242" t="s">
        <v>287</v>
      </c>
      <c r="I49" s="242" t="s">
        <v>573</v>
      </c>
      <c r="J49" s="242" t="s">
        <v>289</v>
      </c>
      <c r="K49" s="242" t="s">
        <v>665</v>
      </c>
    </row>
    <row r="50" spans="1:11" x14ac:dyDescent="0.25">
      <c r="A50" s="242">
        <v>49</v>
      </c>
      <c r="B50" s="242" t="s">
        <v>590</v>
      </c>
      <c r="C50" s="242" t="s">
        <v>591</v>
      </c>
      <c r="D50" s="242" t="s">
        <v>592</v>
      </c>
      <c r="E50" s="242" t="s">
        <v>43</v>
      </c>
      <c r="F50" s="242" t="s">
        <v>593</v>
      </c>
      <c r="G50" s="242" t="s">
        <v>1131</v>
      </c>
      <c r="H50" s="242" t="s">
        <v>30</v>
      </c>
      <c r="I50" s="242" t="s">
        <v>594</v>
      </c>
      <c r="J50" s="242" t="s">
        <v>32</v>
      </c>
      <c r="K50" s="242" t="s">
        <v>669</v>
      </c>
    </row>
    <row r="51" spans="1:11" x14ac:dyDescent="0.25">
      <c r="A51" s="242">
        <v>50</v>
      </c>
      <c r="B51" s="242" t="s">
        <v>566</v>
      </c>
      <c r="C51" s="242" t="s">
        <v>556</v>
      </c>
      <c r="D51" s="242" t="s">
        <v>0</v>
      </c>
      <c r="E51" s="242" t="s">
        <v>1</v>
      </c>
      <c r="F51" s="242" t="s">
        <v>557</v>
      </c>
      <c r="G51" s="242" t="s">
        <v>1019</v>
      </c>
      <c r="H51" s="242" t="s">
        <v>287</v>
      </c>
      <c r="I51" s="242" t="s">
        <v>558</v>
      </c>
      <c r="J51" s="242" t="s">
        <v>289</v>
      </c>
      <c r="K51" s="242" t="s">
        <v>673</v>
      </c>
    </row>
    <row r="52" spans="1:11" x14ac:dyDescent="0.25">
      <c r="A52" s="242">
        <v>51</v>
      </c>
      <c r="B52" s="242" t="s">
        <v>1468</v>
      </c>
      <c r="C52" s="242" t="s">
        <v>97</v>
      </c>
      <c r="D52" s="242"/>
      <c r="E52" s="242"/>
      <c r="F52" s="242" t="s">
        <v>540</v>
      </c>
      <c r="G52" s="242" t="s">
        <v>1019</v>
      </c>
      <c r="H52" s="242" t="s">
        <v>294</v>
      </c>
      <c r="I52" s="242" t="s">
        <v>541</v>
      </c>
      <c r="J52" s="242" t="s">
        <v>289</v>
      </c>
      <c r="K52" s="242" t="s">
        <v>677</v>
      </c>
    </row>
    <row r="53" spans="1:11" x14ac:dyDescent="0.25">
      <c r="A53" s="242">
        <v>52</v>
      </c>
      <c r="B53" s="242" t="s">
        <v>291</v>
      </c>
      <c r="C53" s="242" t="s">
        <v>292</v>
      </c>
      <c r="D53" s="242" t="s">
        <v>0</v>
      </c>
      <c r="E53" s="242" t="s">
        <v>1</v>
      </c>
      <c r="F53" s="242" t="s">
        <v>293</v>
      </c>
      <c r="G53" s="242" t="s">
        <v>1019</v>
      </c>
      <c r="H53" s="242" t="s">
        <v>294</v>
      </c>
      <c r="I53" s="242" t="s">
        <v>295</v>
      </c>
      <c r="J53" s="242" t="s">
        <v>289</v>
      </c>
      <c r="K53" s="242" t="s">
        <v>679</v>
      </c>
    </row>
    <row r="54" spans="1:11" x14ac:dyDescent="0.25">
      <c r="A54" s="242">
        <v>53</v>
      </c>
      <c r="B54" s="242" t="s">
        <v>311</v>
      </c>
      <c r="C54" s="242" t="s">
        <v>312</v>
      </c>
      <c r="D54" s="242" t="s">
        <v>313</v>
      </c>
      <c r="E54" s="242" t="s">
        <v>43</v>
      </c>
      <c r="F54" s="242" t="s">
        <v>314</v>
      </c>
      <c r="G54" s="242" t="s">
        <v>1019</v>
      </c>
      <c r="H54" s="242" t="s">
        <v>294</v>
      </c>
      <c r="I54" s="242" t="s">
        <v>315</v>
      </c>
      <c r="J54" s="242" t="s">
        <v>289</v>
      </c>
      <c r="K54" s="242" t="s">
        <v>683</v>
      </c>
    </row>
    <row r="55" spans="1:11" x14ac:dyDescent="0.25">
      <c r="A55" s="242">
        <v>54</v>
      </c>
      <c r="B55" s="242" t="s">
        <v>317</v>
      </c>
      <c r="C55" s="242" t="s">
        <v>279</v>
      </c>
      <c r="D55" s="242" t="s">
        <v>318</v>
      </c>
      <c r="E55" s="242" t="s">
        <v>28</v>
      </c>
      <c r="F55" s="242" t="s">
        <v>319</v>
      </c>
      <c r="G55" s="242" t="s">
        <v>1019</v>
      </c>
      <c r="H55" s="242" t="s">
        <v>287</v>
      </c>
      <c r="I55" s="242" t="s">
        <v>320</v>
      </c>
      <c r="J55" s="242" t="s">
        <v>289</v>
      </c>
      <c r="K55" s="242" t="s">
        <v>758</v>
      </c>
    </row>
    <row r="56" spans="1:11" x14ac:dyDescent="0.25">
      <c r="A56" s="242">
        <v>55</v>
      </c>
      <c r="B56" s="242" t="s">
        <v>333</v>
      </c>
      <c r="C56" s="242" t="s">
        <v>334</v>
      </c>
      <c r="D56" s="242" t="s">
        <v>335</v>
      </c>
      <c r="E56" s="242" t="s">
        <v>48</v>
      </c>
      <c r="F56" s="242" t="s">
        <v>336</v>
      </c>
      <c r="G56" s="242" t="s">
        <v>666</v>
      </c>
      <c r="H56" s="242" t="s">
        <v>287</v>
      </c>
      <c r="I56" s="242" t="s">
        <v>337</v>
      </c>
      <c r="J56" s="242" t="s">
        <v>289</v>
      </c>
      <c r="K56" s="242" t="s">
        <v>686</v>
      </c>
    </row>
    <row r="57" spans="1:11" x14ac:dyDescent="0.25">
      <c r="A57" s="242">
        <v>56</v>
      </c>
      <c r="B57" s="242" t="s">
        <v>355</v>
      </c>
      <c r="C57" s="242" t="s">
        <v>356</v>
      </c>
      <c r="D57" s="242" t="s">
        <v>0</v>
      </c>
      <c r="E57" s="242" t="s">
        <v>1</v>
      </c>
      <c r="F57" s="242" t="s">
        <v>357</v>
      </c>
      <c r="G57" s="242" t="s">
        <v>1019</v>
      </c>
      <c r="H57" s="242" t="s">
        <v>294</v>
      </c>
      <c r="I57" s="242" t="s">
        <v>358</v>
      </c>
      <c r="J57" s="242" t="s">
        <v>289</v>
      </c>
      <c r="K57" s="242" t="s">
        <v>690</v>
      </c>
    </row>
    <row r="58" spans="1:11" x14ac:dyDescent="0.25">
      <c r="A58" s="242">
        <v>57</v>
      </c>
      <c r="B58" s="242" t="s">
        <v>238</v>
      </c>
      <c r="C58" s="242" t="s">
        <v>239</v>
      </c>
      <c r="D58" s="242" t="s">
        <v>0</v>
      </c>
      <c r="E58" s="242" t="s">
        <v>1</v>
      </c>
      <c r="F58" s="242" t="s">
        <v>240</v>
      </c>
      <c r="G58" s="242" t="s">
        <v>1019</v>
      </c>
      <c r="H58" s="242" t="s">
        <v>3</v>
      </c>
      <c r="I58" s="242" t="s">
        <v>241</v>
      </c>
      <c r="J58" s="242" t="s">
        <v>53</v>
      </c>
      <c r="K58" s="242" t="s">
        <v>691</v>
      </c>
    </row>
    <row r="59" spans="1:11" x14ac:dyDescent="0.25">
      <c r="A59" s="242">
        <v>58</v>
      </c>
      <c r="B59" s="242" t="s">
        <v>137</v>
      </c>
      <c r="C59" s="242" t="s">
        <v>138</v>
      </c>
      <c r="D59" s="242" t="s">
        <v>0</v>
      </c>
      <c r="E59" s="242" t="s">
        <v>1</v>
      </c>
      <c r="F59" s="242" t="s">
        <v>139</v>
      </c>
      <c r="G59" s="242" t="s">
        <v>1019</v>
      </c>
      <c r="H59" s="242" t="s">
        <v>3</v>
      </c>
      <c r="I59" s="242" t="s">
        <v>140</v>
      </c>
      <c r="J59" s="242" t="s">
        <v>53</v>
      </c>
      <c r="K59" s="242" t="s">
        <v>699</v>
      </c>
    </row>
    <row r="60" spans="1:11" x14ac:dyDescent="0.25">
      <c r="A60" s="242">
        <v>59</v>
      </c>
      <c r="B60" s="242" t="s">
        <v>262</v>
      </c>
      <c r="C60" s="242" t="s">
        <v>399</v>
      </c>
      <c r="D60" s="242" t="s">
        <v>0</v>
      </c>
      <c r="E60" s="242" t="s">
        <v>1</v>
      </c>
      <c r="F60" s="242" t="s">
        <v>400</v>
      </c>
      <c r="G60" s="242" t="s">
        <v>1019</v>
      </c>
      <c r="H60" s="242" t="s">
        <v>294</v>
      </c>
      <c r="I60" s="242" t="s">
        <v>401</v>
      </c>
      <c r="J60" s="242" t="s">
        <v>289</v>
      </c>
      <c r="K60" s="242" t="s">
        <v>700</v>
      </c>
    </row>
    <row r="61" spans="1:11" x14ac:dyDescent="0.25">
      <c r="A61" s="242">
        <v>60</v>
      </c>
      <c r="B61" s="242" t="s">
        <v>403</v>
      </c>
      <c r="C61" s="242" t="s">
        <v>60</v>
      </c>
      <c r="D61" s="242" t="s">
        <v>27</v>
      </c>
      <c r="E61" s="242" t="s">
        <v>28</v>
      </c>
      <c r="F61" s="242" t="s">
        <v>404</v>
      </c>
      <c r="G61" s="242" t="s">
        <v>1019</v>
      </c>
      <c r="H61" s="242" t="s">
        <v>287</v>
      </c>
      <c r="I61" s="242" t="s">
        <v>405</v>
      </c>
      <c r="J61" s="242" t="s">
        <v>289</v>
      </c>
      <c r="K61" s="242" t="s">
        <v>701</v>
      </c>
    </row>
    <row r="62" spans="1:11" x14ac:dyDescent="0.25">
      <c r="A62" s="242">
        <v>61</v>
      </c>
      <c r="B62" s="242" t="s">
        <v>431</v>
      </c>
      <c r="C62" s="242" t="s">
        <v>172</v>
      </c>
      <c r="D62" s="242" t="s">
        <v>432</v>
      </c>
      <c r="E62" s="242" t="s">
        <v>28</v>
      </c>
      <c r="F62" s="242" t="s">
        <v>433</v>
      </c>
      <c r="G62" s="242" t="s">
        <v>1019</v>
      </c>
      <c r="H62" s="242" t="s">
        <v>294</v>
      </c>
      <c r="I62" s="242" t="s">
        <v>434</v>
      </c>
      <c r="J62" s="242" t="s">
        <v>289</v>
      </c>
      <c r="K62" s="242" t="s">
        <v>704</v>
      </c>
    </row>
    <row r="63" spans="1:11" x14ac:dyDescent="0.25">
      <c r="A63" s="242">
        <v>62</v>
      </c>
      <c r="B63" s="242" t="s">
        <v>165</v>
      </c>
      <c r="C63" s="242" t="s">
        <v>166</v>
      </c>
      <c r="D63" s="242" t="s">
        <v>27</v>
      </c>
      <c r="E63" s="242" t="s">
        <v>28</v>
      </c>
      <c r="F63" s="242" t="s">
        <v>167</v>
      </c>
      <c r="G63" s="242" t="s">
        <v>1019</v>
      </c>
      <c r="H63" s="242" t="s">
        <v>30</v>
      </c>
      <c r="I63" s="242" t="s">
        <v>168</v>
      </c>
      <c r="J63" s="242" t="s">
        <v>32</v>
      </c>
      <c r="K63" s="242" t="s">
        <v>712</v>
      </c>
    </row>
    <row r="64" spans="1:11" x14ac:dyDescent="0.25">
      <c r="A64" s="242">
        <v>63</v>
      </c>
      <c r="B64" s="242" t="s">
        <v>25</v>
      </c>
      <c r="C64" s="242" t="s">
        <v>26</v>
      </c>
      <c r="D64" s="242" t="s">
        <v>27</v>
      </c>
      <c r="E64" s="242" t="s">
        <v>28</v>
      </c>
      <c r="F64" s="242" t="s">
        <v>29</v>
      </c>
      <c r="G64" s="242" t="s">
        <v>1019</v>
      </c>
      <c r="H64" s="242" t="s">
        <v>30</v>
      </c>
      <c r="I64" s="242" t="s">
        <v>31</v>
      </c>
      <c r="J64" s="242" t="s">
        <v>32</v>
      </c>
      <c r="K64" s="242" t="s">
        <v>714</v>
      </c>
    </row>
    <row r="65" spans="1:11" x14ac:dyDescent="0.25">
      <c r="A65" s="242">
        <v>64</v>
      </c>
      <c r="B65" s="242" t="s">
        <v>49</v>
      </c>
      <c r="C65" s="242" t="s">
        <v>1529</v>
      </c>
      <c r="D65" s="242" t="s">
        <v>17</v>
      </c>
      <c r="E65" s="242" t="s">
        <v>7</v>
      </c>
      <c r="F65" s="242" t="s">
        <v>1446</v>
      </c>
      <c r="G65" s="242" t="s">
        <v>788</v>
      </c>
      <c r="H65" s="242" t="s">
        <v>5</v>
      </c>
      <c r="I65" s="242" t="s">
        <v>1452</v>
      </c>
      <c r="J65" s="242" t="s">
        <v>6</v>
      </c>
      <c r="K65" s="242" t="s">
        <v>1530</v>
      </c>
    </row>
    <row r="66" spans="1:11" x14ac:dyDescent="0.25">
      <c r="A66" s="242">
        <v>65</v>
      </c>
      <c r="B66" s="242" t="s">
        <v>110</v>
      </c>
      <c r="C66" s="242" t="s">
        <v>111</v>
      </c>
      <c r="D66" s="242" t="s">
        <v>112</v>
      </c>
      <c r="E66" s="242" t="s">
        <v>43</v>
      </c>
      <c r="F66" s="242" t="s">
        <v>113</v>
      </c>
      <c r="G66" s="242" t="s">
        <v>1019</v>
      </c>
      <c r="H66" s="242" t="s">
        <v>3</v>
      </c>
      <c r="I66" s="242" t="s">
        <v>114</v>
      </c>
      <c r="J66" s="242" t="s">
        <v>53</v>
      </c>
      <c r="K66" s="242" t="s">
        <v>727</v>
      </c>
    </row>
    <row r="67" spans="1:11" x14ac:dyDescent="0.25">
      <c r="A67" s="242">
        <v>66</v>
      </c>
      <c r="B67" s="242" t="s">
        <v>120</v>
      </c>
      <c r="C67" s="242" t="s">
        <v>121</v>
      </c>
      <c r="D67" s="242" t="s">
        <v>122</v>
      </c>
      <c r="E67" s="242" t="s">
        <v>43</v>
      </c>
      <c r="F67" s="242" t="s">
        <v>123</v>
      </c>
      <c r="G67" s="242" t="s">
        <v>1019</v>
      </c>
      <c r="H67" s="242" t="s">
        <v>3</v>
      </c>
      <c r="I67" s="242" t="s">
        <v>124</v>
      </c>
      <c r="J67" s="242" t="s">
        <v>125</v>
      </c>
      <c r="K67" s="242" t="s">
        <v>728</v>
      </c>
    </row>
    <row r="68" spans="1:11" x14ac:dyDescent="0.25">
      <c r="A68" s="242">
        <v>67</v>
      </c>
      <c r="B68" s="242" t="s">
        <v>925</v>
      </c>
      <c r="C68" s="242" t="s">
        <v>926</v>
      </c>
      <c r="D68" s="242" t="s">
        <v>821</v>
      </c>
      <c r="E68" s="242" t="s">
        <v>822</v>
      </c>
      <c r="F68" s="242" t="s">
        <v>927</v>
      </c>
      <c r="G68" s="242" t="s">
        <v>1469</v>
      </c>
      <c r="H68" s="242" t="s">
        <v>8</v>
      </c>
      <c r="I68" s="242" t="s">
        <v>928</v>
      </c>
      <c r="J68" s="242" t="s">
        <v>9</v>
      </c>
      <c r="K68" s="242" t="s">
        <v>929</v>
      </c>
    </row>
    <row r="69" spans="1:11" x14ac:dyDescent="0.25">
      <c r="A69" s="242">
        <v>68</v>
      </c>
      <c r="B69" s="242" t="s">
        <v>811</v>
      </c>
      <c r="C69" s="242" t="s">
        <v>812</v>
      </c>
      <c r="D69" s="242" t="s">
        <v>813</v>
      </c>
      <c r="E69" s="242" t="s">
        <v>814</v>
      </c>
      <c r="F69" s="242" t="s">
        <v>815</v>
      </c>
      <c r="G69" s="242" t="s">
        <v>1469</v>
      </c>
      <c r="H69" s="242" t="s">
        <v>8</v>
      </c>
      <c r="I69" s="242" t="s">
        <v>817</v>
      </c>
      <c r="J69" s="242" t="s">
        <v>9</v>
      </c>
      <c r="K69" s="242" t="s">
        <v>818</v>
      </c>
    </row>
    <row r="70" spans="1:11" x14ac:dyDescent="0.25">
      <c r="A70" s="242">
        <v>69</v>
      </c>
      <c r="B70" s="242" t="s">
        <v>819</v>
      </c>
      <c r="C70" s="242" t="s">
        <v>820</v>
      </c>
      <c r="D70" s="242" t="s">
        <v>821</v>
      </c>
      <c r="E70" s="242" t="s">
        <v>822</v>
      </c>
      <c r="F70" s="242" t="s">
        <v>823</v>
      </c>
      <c r="G70" s="242" t="s">
        <v>1469</v>
      </c>
      <c r="H70" s="242" t="s">
        <v>8</v>
      </c>
      <c r="I70" s="242" t="s">
        <v>824</v>
      </c>
      <c r="J70" s="242" t="s">
        <v>9</v>
      </c>
      <c r="K70" s="242" t="s">
        <v>825</v>
      </c>
    </row>
    <row r="71" spans="1:11" x14ac:dyDescent="0.25">
      <c r="A71" s="242">
        <v>70</v>
      </c>
      <c r="B71" s="242" t="s">
        <v>875</v>
      </c>
      <c r="C71" s="242" t="s">
        <v>876</v>
      </c>
      <c r="D71" s="242" t="s">
        <v>877</v>
      </c>
      <c r="E71" s="242" t="s">
        <v>878</v>
      </c>
      <c r="F71" s="242" t="s">
        <v>879</v>
      </c>
      <c r="G71" s="242" t="s">
        <v>1469</v>
      </c>
      <c r="H71" s="242" t="s">
        <v>8</v>
      </c>
      <c r="I71" s="242" t="s">
        <v>880</v>
      </c>
      <c r="J71" s="242" t="s">
        <v>9</v>
      </c>
      <c r="K71" s="242" t="s">
        <v>881</v>
      </c>
    </row>
    <row r="72" spans="1:11" x14ac:dyDescent="0.25">
      <c r="A72" s="242">
        <v>71</v>
      </c>
      <c r="B72" s="242" t="s">
        <v>797</v>
      </c>
      <c r="C72" s="242" t="s">
        <v>798</v>
      </c>
      <c r="D72" s="242" t="s">
        <v>799</v>
      </c>
      <c r="E72" s="242" t="s">
        <v>1</v>
      </c>
      <c r="F72" s="242" t="s">
        <v>800</v>
      </c>
      <c r="G72" s="242" t="s">
        <v>1469</v>
      </c>
      <c r="H72" s="242" t="s">
        <v>8</v>
      </c>
      <c r="I72" s="242" t="s">
        <v>801</v>
      </c>
      <c r="J72" s="242" t="s">
        <v>9</v>
      </c>
      <c r="K72" s="242" t="s">
        <v>802</v>
      </c>
    </row>
    <row r="73" spans="1:11" x14ac:dyDescent="0.25">
      <c r="A73" s="242">
        <v>72</v>
      </c>
      <c r="B73" s="242" t="s">
        <v>101</v>
      </c>
      <c r="C73" s="242" t="s">
        <v>102</v>
      </c>
      <c r="D73" s="242" t="s">
        <v>103</v>
      </c>
      <c r="E73" s="242" t="s">
        <v>43</v>
      </c>
      <c r="F73" s="242" t="s">
        <v>169</v>
      </c>
      <c r="G73" s="242" t="s">
        <v>1469</v>
      </c>
      <c r="H73" s="242" t="s">
        <v>8</v>
      </c>
      <c r="I73" s="242" t="s">
        <v>170</v>
      </c>
      <c r="J73" s="242" t="s">
        <v>9</v>
      </c>
      <c r="K73" s="242" t="s">
        <v>735</v>
      </c>
    </row>
    <row r="74" spans="1:11" x14ac:dyDescent="0.25">
      <c r="A74" s="242">
        <v>73</v>
      </c>
      <c r="B74" s="242" t="s">
        <v>930</v>
      </c>
      <c r="C74" s="242" t="s">
        <v>931</v>
      </c>
      <c r="D74" s="242" t="s">
        <v>932</v>
      </c>
      <c r="E74" s="242" t="s">
        <v>933</v>
      </c>
      <c r="F74" s="242" t="s">
        <v>934</v>
      </c>
      <c r="G74" s="242" t="s">
        <v>960</v>
      </c>
      <c r="H74" s="242" t="s">
        <v>8</v>
      </c>
      <c r="I74" s="242" t="s">
        <v>935</v>
      </c>
      <c r="J74" s="242" t="s">
        <v>9</v>
      </c>
      <c r="K74" s="242" t="s">
        <v>936</v>
      </c>
    </row>
    <row r="75" spans="1:11" x14ac:dyDescent="0.25">
      <c r="A75" s="242">
        <v>74</v>
      </c>
      <c r="B75" s="242" t="s">
        <v>467</v>
      </c>
      <c r="C75" s="242" t="s">
        <v>468</v>
      </c>
      <c r="D75" s="242" t="s">
        <v>0</v>
      </c>
      <c r="E75" s="242" t="s">
        <v>1</v>
      </c>
      <c r="F75" s="242" t="s">
        <v>477</v>
      </c>
      <c r="G75" s="242" t="s">
        <v>1019</v>
      </c>
      <c r="H75" s="242" t="s">
        <v>30</v>
      </c>
      <c r="I75" s="242" t="s">
        <v>478</v>
      </c>
      <c r="J75" s="242" t="s">
        <v>32</v>
      </c>
      <c r="K75" s="242" t="s">
        <v>740</v>
      </c>
    </row>
    <row r="76" spans="1:11" x14ac:dyDescent="0.25">
      <c r="A76" s="242">
        <v>75</v>
      </c>
      <c r="B76" s="242" t="s">
        <v>54</v>
      </c>
      <c r="C76" s="242" t="s">
        <v>55</v>
      </c>
      <c r="D76" s="242" t="s">
        <v>0</v>
      </c>
      <c r="E76" s="242" t="s">
        <v>1</v>
      </c>
      <c r="F76" s="242" t="s">
        <v>480</v>
      </c>
      <c r="G76" s="242" t="s">
        <v>1050</v>
      </c>
      <c r="H76" s="242" t="s">
        <v>473</v>
      </c>
      <c r="I76" s="242" t="s">
        <v>481</v>
      </c>
      <c r="J76" s="242" t="s">
        <v>475</v>
      </c>
      <c r="K76" s="242" t="s">
        <v>744</v>
      </c>
    </row>
    <row r="77" spans="1:11" x14ac:dyDescent="0.25">
      <c r="A77" s="242">
        <v>76</v>
      </c>
      <c r="B77" s="242" t="s">
        <v>206</v>
      </c>
      <c r="C77" s="242" t="s">
        <v>207</v>
      </c>
      <c r="D77" s="242" t="s">
        <v>173</v>
      </c>
      <c r="E77" s="242" t="s">
        <v>43</v>
      </c>
      <c r="F77" s="242" t="s">
        <v>208</v>
      </c>
      <c r="G77" s="242" t="s">
        <v>1019</v>
      </c>
      <c r="H77" s="242" t="s">
        <v>3</v>
      </c>
      <c r="I77" s="242" t="s">
        <v>209</v>
      </c>
      <c r="J77" s="242" t="s">
        <v>53</v>
      </c>
      <c r="K77" s="242" t="s">
        <v>745</v>
      </c>
    </row>
    <row r="78" spans="1:11" x14ac:dyDescent="0.25">
      <c r="A78" s="242">
        <v>77</v>
      </c>
      <c r="B78" s="242" t="s">
        <v>224</v>
      </c>
      <c r="C78" s="242" t="s">
        <v>225</v>
      </c>
      <c r="D78" s="242" t="s">
        <v>0</v>
      </c>
      <c r="E78" s="242" t="s">
        <v>1</v>
      </c>
      <c r="F78" s="242" t="s">
        <v>226</v>
      </c>
      <c r="G78" s="242" t="s">
        <v>1019</v>
      </c>
      <c r="H78" s="242" t="s">
        <v>3</v>
      </c>
      <c r="I78" s="242" t="s">
        <v>227</v>
      </c>
      <c r="J78" s="242" t="s">
        <v>53</v>
      </c>
      <c r="K78" s="242" t="s">
        <v>748</v>
      </c>
    </row>
    <row r="79" spans="1:11" x14ac:dyDescent="0.25">
      <c r="A79" s="242">
        <v>78</v>
      </c>
      <c r="B79" s="242" t="s">
        <v>54</v>
      </c>
      <c r="C79" s="242" t="s">
        <v>55</v>
      </c>
      <c r="D79" s="242" t="s">
        <v>0</v>
      </c>
      <c r="E79" s="242" t="s">
        <v>1</v>
      </c>
      <c r="F79" s="242" t="s">
        <v>229</v>
      </c>
      <c r="G79" s="242" t="s">
        <v>1019</v>
      </c>
      <c r="H79" s="242" t="s">
        <v>3</v>
      </c>
      <c r="I79" s="242" t="s">
        <v>230</v>
      </c>
      <c r="J79" s="242" t="s">
        <v>53</v>
      </c>
      <c r="K79" s="242" t="s">
        <v>749</v>
      </c>
    </row>
    <row r="80" spans="1:11" x14ac:dyDescent="0.25">
      <c r="A80" s="242">
        <v>79</v>
      </c>
      <c r="B80" s="242" t="s">
        <v>278</v>
      </c>
      <c r="C80" s="242" t="s">
        <v>279</v>
      </c>
      <c r="D80" s="242" t="s">
        <v>66</v>
      </c>
      <c r="E80" s="242" t="s">
        <v>1</v>
      </c>
      <c r="F80" s="242" t="s">
        <v>280</v>
      </c>
      <c r="G80" s="242" t="s">
        <v>1019</v>
      </c>
      <c r="H80" s="242" t="s">
        <v>3</v>
      </c>
      <c r="I80" s="242" t="s">
        <v>281</v>
      </c>
      <c r="J80" s="242" t="s">
        <v>53</v>
      </c>
      <c r="K80" s="242" t="s">
        <v>756</v>
      </c>
    </row>
  </sheetData>
  <conditionalFormatting sqref="T4">
    <cfRule type="cellIs" dxfId="2" priority="1" operator="equal">
      <formula>"PW1MA076"</formula>
    </cfRule>
  </conditionalFormatting>
  <conditionalFormatting sqref="O4">
    <cfRule type="expression" dxfId="1" priority="2">
      <formula>ifs(AA31,"Yes",Z31,"No")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  <col min="15" max="15" width="11" bestFit="1" customWidth="1"/>
    <col min="17" max="17" width="11.28515625" bestFit="1" customWidth="1"/>
    <col min="19" max="19" width="10.140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E1"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2" width="25.28515625" bestFit="1" customWidth="1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F1" workbookViewId="0">
      <selection activeCell="F2" sqref="F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46" workbookViewId="0">
      <selection activeCell="G68" sqref="G68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 spans="1:13" x14ac:dyDescent="0.25">
      <c r="A2">
        <v>1</v>
      </c>
      <c r="B2" s="241" t="s">
        <v>1531</v>
      </c>
      <c r="C2" s="241" t="s">
        <v>1532</v>
      </c>
      <c r="D2" s="241"/>
      <c r="E2" s="241"/>
      <c r="F2" s="241" t="s">
        <v>1537</v>
      </c>
      <c r="G2" s="241" t="s">
        <v>1136</v>
      </c>
      <c r="H2" s="241" t="s">
        <v>1237</v>
      </c>
      <c r="I2" s="241" t="s">
        <v>1538</v>
      </c>
      <c r="J2" s="241" t="s">
        <v>1535</v>
      </c>
      <c r="K2" s="241" t="s">
        <v>1539</v>
      </c>
      <c r="L2" s="241"/>
      <c r="M2" s="241"/>
    </row>
    <row r="3" spans="1:13" x14ac:dyDescent="0.25">
      <c r="A3" s="241">
        <v>2</v>
      </c>
      <c r="B3" s="241" t="s">
        <v>50</v>
      </c>
      <c r="C3" s="241" t="s">
        <v>51</v>
      </c>
      <c r="D3" s="241" t="s">
        <v>52</v>
      </c>
      <c r="E3" s="241" t="s">
        <v>43</v>
      </c>
      <c r="F3" s="241" t="s">
        <v>246</v>
      </c>
      <c r="G3" s="241" t="s">
        <v>1019</v>
      </c>
      <c r="H3" s="241" t="s">
        <v>3</v>
      </c>
      <c r="I3" s="241" t="s">
        <v>247</v>
      </c>
      <c r="J3" s="241" t="s">
        <v>125</v>
      </c>
      <c r="K3" s="241" t="s">
        <v>1540</v>
      </c>
      <c r="L3" s="241"/>
      <c r="M3" s="241"/>
    </row>
    <row r="4" spans="1:13" x14ac:dyDescent="0.25">
      <c r="A4" s="241">
        <v>3</v>
      </c>
      <c r="B4" s="241" t="s">
        <v>1491</v>
      </c>
      <c r="C4" s="241" t="s">
        <v>97</v>
      </c>
      <c r="D4" s="241" t="s">
        <v>0</v>
      </c>
      <c r="E4" s="241" t="s">
        <v>1</v>
      </c>
      <c r="F4" s="241" t="s">
        <v>1492</v>
      </c>
      <c r="G4" s="241" t="s">
        <v>960</v>
      </c>
      <c r="H4" s="241" t="s">
        <v>1013</v>
      </c>
      <c r="I4" s="241" t="s">
        <v>1493</v>
      </c>
      <c r="J4" s="241" t="s">
        <v>960</v>
      </c>
      <c r="K4" s="241" t="s">
        <v>1528</v>
      </c>
      <c r="L4" s="241"/>
      <c r="M4" s="241"/>
    </row>
    <row r="5" spans="1:13" x14ac:dyDescent="0.25">
      <c r="A5" s="241">
        <v>4</v>
      </c>
      <c r="B5" s="241" t="s">
        <v>104</v>
      </c>
      <c r="C5" s="241" t="s">
        <v>105</v>
      </c>
      <c r="D5" s="241" t="s">
        <v>106</v>
      </c>
      <c r="E5" s="241" t="s">
        <v>7</v>
      </c>
      <c r="F5" s="241" t="s">
        <v>107</v>
      </c>
      <c r="G5" s="241" t="s">
        <v>960</v>
      </c>
      <c r="H5" s="241" t="s">
        <v>5</v>
      </c>
      <c r="I5" s="241" t="s">
        <v>108</v>
      </c>
      <c r="J5" s="241" t="s">
        <v>6</v>
      </c>
      <c r="K5" s="241" t="s">
        <v>1516</v>
      </c>
      <c r="L5" s="241"/>
      <c r="M5" s="241"/>
    </row>
    <row r="6" spans="1:13" x14ac:dyDescent="0.25">
      <c r="A6" s="241">
        <v>5</v>
      </c>
      <c r="B6" s="241" t="s">
        <v>50</v>
      </c>
      <c r="C6" s="241" t="s">
        <v>51</v>
      </c>
      <c r="D6" s="241" t="s">
        <v>52</v>
      </c>
      <c r="E6" s="241" t="s">
        <v>43</v>
      </c>
      <c r="F6" s="241" t="s">
        <v>94</v>
      </c>
      <c r="G6" s="241" t="s">
        <v>1136</v>
      </c>
      <c r="H6" s="241" t="s">
        <v>5</v>
      </c>
      <c r="I6" s="241" t="s">
        <v>95</v>
      </c>
      <c r="J6" s="241" t="s">
        <v>6</v>
      </c>
      <c r="K6" s="241" t="s">
        <v>1502</v>
      </c>
      <c r="L6" s="241"/>
      <c r="M6" s="241"/>
    </row>
    <row r="7" spans="1:13" x14ac:dyDescent="0.25">
      <c r="A7" s="241">
        <v>6</v>
      </c>
      <c r="B7" s="241" t="s">
        <v>15</v>
      </c>
      <c r="C7" s="241" t="s">
        <v>16</v>
      </c>
      <c r="D7" s="241" t="s">
        <v>17</v>
      </c>
      <c r="E7" s="241" t="s">
        <v>7</v>
      </c>
      <c r="F7" s="241" t="s">
        <v>18</v>
      </c>
      <c r="G7" s="241" t="s">
        <v>1469</v>
      </c>
      <c r="H7" s="241" t="s">
        <v>5</v>
      </c>
      <c r="I7" s="241" t="s">
        <v>19</v>
      </c>
      <c r="J7" s="241" t="s">
        <v>6</v>
      </c>
      <c r="K7" s="241" t="s">
        <v>1495</v>
      </c>
      <c r="L7" s="241"/>
      <c r="M7" s="241"/>
    </row>
    <row r="8" spans="1:13" x14ac:dyDescent="0.25">
      <c r="A8" s="241">
        <v>7</v>
      </c>
      <c r="B8" s="241" t="s">
        <v>366</v>
      </c>
      <c r="C8" s="241" t="s">
        <v>367</v>
      </c>
      <c r="D8" s="241" t="s">
        <v>368</v>
      </c>
      <c r="E8" s="241" t="s">
        <v>43</v>
      </c>
      <c r="F8" s="241" t="s">
        <v>395</v>
      </c>
      <c r="G8" s="241" t="s">
        <v>1469</v>
      </c>
      <c r="H8" s="241" t="s">
        <v>5</v>
      </c>
      <c r="I8" s="241" t="s">
        <v>396</v>
      </c>
      <c r="J8" s="241" t="s">
        <v>6</v>
      </c>
      <c r="K8" s="241" t="s">
        <v>1496</v>
      </c>
      <c r="L8" s="241"/>
      <c r="M8" s="241"/>
    </row>
    <row r="9" spans="1:13" x14ac:dyDescent="0.25">
      <c r="A9" s="241">
        <v>8</v>
      </c>
      <c r="B9" s="241" t="s">
        <v>174</v>
      </c>
      <c r="C9" s="241" t="s">
        <v>175</v>
      </c>
      <c r="D9" s="241" t="s">
        <v>0</v>
      </c>
      <c r="E9" s="241" t="s">
        <v>1</v>
      </c>
      <c r="F9" s="241" t="s">
        <v>472</v>
      </c>
      <c r="G9" s="241" t="s">
        <v>1050</v>
      </c>
      <c r="H9" s="241" t="s">
        <v>473</v>
      </c>
      <c r="I9" s="241" t="s">
        <v>474</v>
      </c>
      <c r="J9" s="241" t="s">
        <v>475</v>
      </c>
      <c r="K9" s="241" t="s">
        <v>1476</v>
      </c>
      <c r="L9" s="241"/>
      <c r="M9" s="241"/>
    </row>
    <row r="10" spans="1:13" x14ac:dyDescent="0.25">
      <c r="A10" s="241">
        <v>9</v>
      </c>
      <c r="B10" s="241" t="s">
        <v>174</v>
      </c>
      <c r="C10" s="241" t="s">
        <v>175</v>
      </c>
      <c r="D10" s="241" t="s">
        <v>0</v>
      </c>
      <c r="E10" s="241" t="s">
        <v>1</v>
      </c>
      <c r="F10" s="241" t="s">
        <v>176</v>
      </c>
      <c r="G10" s="241" t="s">
        <v>1469</v>
      </c>
      <c r="H10" s="241" t="s">
        <v>8</v>
      </c>
      <c r="I10" s="241" t="s">
        <v>177</v>
      </c>
      <c r="J10" s="241" t="s">
        <v>9</v>
      </c>
      <c r="K10" s="241" t="s">
        <v>1477</v>
      </c>
      <c r="L10" s="241"/>
      <c r="M10" s="241"/>
    </row>
    <row r="11" spans="1:13" x14ac:dyDescent="0.25">
      <c r="A11" s="241">
        <v>10</v>
      </c>
      <c r="B11" s="241" t="s">
        <v>174</v>
      </c>
      <c r="C11" s="241" t="s">
        <v>175</v>
      </c>
      <c r="D11" s="241" t="s">
        <v>0</v>
      </c>
      <c r="E11" s="241" t="s">
        <v>1</v>
      </c>
      <c r="F11" s="241" t="s">
        <v>1232</v>
      </c>
      <c r="G11" s="241" t="s">
        <v>1469</v>
      </c>
      <c r="H11" s="241" t="s">
        <v>1013</v>
      </c>
      <c r="I11" s="241" t="s">
        <v>1234</v>
      </c>
      <c r="J11" s="241" t="s">
        <v>960</v>
      </c>
      <c r="K11" s="241" t="s">
        <v>1478</v>
      </c>
      <c r="L11" s="241"/>
      <c r="M11" s="241"/>
    </row>
    <row r="12" spans="1:13" x14ac:dyDescent="0.25">
      <c r="A12" s="241">
        <v>11</v>
      </c>
      <c r="B12" s="241" t="s">
        <v>268</v>
      </c>
      <c r="C12" s="241" t="s">
        <v>269</v>
      </c>
      <c r="D12" s="241" t="s">
        <v>66</v>
      </c>
      <c r="E12" s="241" t="s">
        <v>1</v>
      </c>
      <c r="F12" s="241" t="s">
        <v>270</v>
      </c>
      <c r="G12" s="241" t="s">
        <v>1019</v>
      </c>
      <c r="H12" s="241" t="s">
        <v>3</v>
      </c>
      <c r="I12" s="241" t="s">
        <v>271</v>
      </c>
      <c r="J12" s="241" t="s">
        <v>53</v>
      </c>
      <c r="K12" s="241" t="s">
        <v>1466</v>
      </c>
      <c r="L12" s="241"/>
      <c r="M12" s="241"/>
    </row>
    <row r="13" spans="1:13" x14ac:dyDescent="0.25">
      <c r="A13" s="241">
        <v>12</v>
      </c>
      <c r="B13" s="241" t="s">
        <v>803</v>
      </c>
      <c r="C13" s="241" t="s">
        <v>804</v>
      </c>
      <c r="D13" s="241" t="s">
        <v>17</v>
      </c>
      <c r="E13" s="241" t="s">
        <v>7</v>
      </c>
      <c r="F13" s="241" t="s">
        <v>1121</v>
      </c>
      <c r="G13" s="241" t="s">
        <v>1469</v>
      </c>
      <c r="H13" s="241" t="s">
        <v>1013</v>
      </c>
      <c r="I13" s="241" t="s">
        <v>1122</v>
      </c>
      <c r="J13" s="241" t="s">
        <v>960</v>
      </c>
      <c r="K13" s="241" t="s">
        <v>1465</v>
      </c>
      <c r="L13" s="241"/>
      <c r="M13" s="241"/>
    </row>
    <row r="14" spans="1:13" x14ac:dyDescent="0.25">
      <c r="A14" s="241">
        <v>13</v>
      </c>
      <c r="B14" s="241" t="s">
        <v>1458</v>
      </c>
      <c r="C14" s="241" t="s">
        <v>1459</v>
      </c>
      <c r="D14" s="241" t="s">
        <v>42</v>
      </c>
      <c r="E14" s="241" t="s">
        <v>43</v>
      </c>
      <c r="F14" s="241" t="s">
        <v>1460</v>
      </c>
      <c r="G14" s="241" t="s">
        <v>1469</v>
      </c>
      <c r="H14" s="241" t="s">
        <v>1013</v>
      </c>
      <c r="I14" s="241" t="s">
        <v>1461</v>
      </c>
      <c r="J14" s="241" t="s">
        <v>960</v>
      </c>
      <c r="K14" s="241" t="s">
        <v>1462</v>
      </c>
      <c r="L14" s="241"/>
      <c r="M14" s="241"/>
    </row>
    <row r="15" spans="1:13" x14ac:dyDescent="0.25">
      <c r="A15" s="241">
        <v>14</v>
      </c>
      <c r="B15" s="241" t="s">
        <v>366</v>
      </c>
      <c r="C15" s="241" t="s">
        <v>367</v>
      </c>
      <c r="D15" s="241" t="s">
        <v>368</v>
      </c>
      <c r="E15" s="241" t="s">
        <v>43</v>
      </c>
      <c r="F15" s="241" t="s">
        <v>369</v>
      </c>
      <c r="G15" s="241" t="s">
        <v>1019</v>
      </c>
      <c r="H15" s="241" t="s">
        <v>294</v>
      </c>
      <c r="I15" s="241" t="s">
        <v>370</v>
      </c>
      <c r="J15" s="241" t="s">
        <v>289</v>
      </c>
      <c r="K15" s="241" t="s">
        <v>1240</v>
      </c>
      <c r="L15" s="241"/>
      <c r="M15" s="241"/>
    </row>
    <row r="16" spans="1:13" x14ac:dyDescent="0.25">
      <c r="A16" s="241">
        <v>15</v>
      </c>
      <c r="B16" s="241" t="s">
        <v>366</v>
      </c>
      <c r="C16" s="241" t="s">
        <v>367</v>
      </c>
      <c r="D16" s="241" t="s">
        <v>368</v>
      </c>
      <c r="E16" s="241" t="s">
        <v>43</v>
      </c>
      <c r="F16" s="241" t="s">
        <v>1100</v>
      </c>
      <c r="G16" s="241" t="s">
        <v>1469</v>
      </c>
      <c r="H16" s="241" t="s">
        <v>1013</v>
      </c>
      <c r="I16" s="241" t="s">
        <v>1101</v>
      </c>
      <c r="J16" s="241" t="s">
        <v>960</v>
      </c>
      <c r="K16" s="241" t="s">
        <v>1258</v>
      </c>
      <c r="L16" s="241"/>
      <c r="M16" s="241"/>
    </row>
    <row r="17" spans="1:13" x14ac:dyDescent="0.25">
      <c r="A17" s="241">
        <v>16</v>
      </c>
      <c r="B17" s="241" t="s">
        <v>1215</v>
      </c>
      <c r="C17" s="241" t="s">
        <v>1216</v>
      </c>
      <c r="D17" s="241" t="s">
        <v>0</v>
      </c>
      <c r="E17" s="241" t="s">
        <v>1</v>
      </c>
      <c r="F17" s="241" t="s">
        <v>1218</v>
      </c>
      <c r="G17" s="241" t="s">
        <v>1469</v>
      </c>
      <c r="H17" s="241" t="s">
        <v>1013</v>
      </c>
      <c r="I17" s="241" t="s">
        <v>1219</v>
      </c>
      <c r="J17" s="241" t="s">
        <v>960</v>
      </c>
      <c r="K17" s="241" t="s">
        <v>1242</v>
      </c>
      <c r="L17" s="241"/>
      <c r="M17" s="241"/>
    </row>
    <row r="18" spans="1:13" x14ac:dyDescent="0.25">
      <c r="A18" s="241">
        <v>17</v>
      </c>
      <c r="B18" s="241" t="s">
        <v>1194</v>
      </c>
      <c r="C18" s="241" t="s">
        <v>1195</v>
      </c>
      <c r="D18" s="241" t="s">
        <v>1196</v>
      </c>
      <c r="E18" s="241" t="s">
        <v>28</v>
      </c>
      <c r="F18" s="241" t="s">
        <v>1197</v>
      </c>
      <c r="G18" s="241" t="s">
        <v>1469</v>
      </c>
      <c r="H18" s="241" t="s">
        <v>1013</v>
      </c>
      <c r="I18" s="241" t="s">
        <v>1198</v>
      </c>
      <c r="J18" s="241" t="s">
        <v>960</v>
      </c>
      <c r="K18" s="241" t="s">
        <v>1214</v>
      </c>
      <c r="L18" s="241"/>
      <c r="M18" s="241"/>
    </row>
    <row r="19" spans="1:13" x14ac:dyDescent="0.25">
      <c r="A19" s="241">
        <v>18</v>
      </c>
      <c r="B19" s="241" t="s">
        <v>117</v>
      </c>
      <c r="C19" s="241" t="s">
        <v>1210</v>
      </c>
      <c r="D19" s="241" t="s">
        <v>648</v>
      </c>
      <c r="E19" s="241" t="s">
        <v>1</v>
      </c>
      <c r="F19" s="241" t="s">
        <v>1211</v>
      </c>
      <c r="G19" s="241" t="s">
        <v>1019</v>
      </c>
      <c r="H19" s="241" t="s">
        <v>3</v>
      </c>
      <c r="I19" s="241" t="s">
        <v>1212</v>
      </c>
      <c r="J19" s="241" t="s">
        <v>53</v>
      </c>
      <c r="K19" s="241" t="s">
        <v>1213</v>
      </c>
      <c r="L19" s="241"/>
      <c r="M19" s="241"/>
    </row>
    <row r="20" spans="1:13" x14ac:dyDescent="0.25">
      <c r="A20" s="241">
        <v>19</v>
      </c>
      <c r="B20" s="241" t="s">
        <v>116</v>
      </c>
      <c r="C20" s="241" t="s">
        <v>117</v>
      </c>
      <c r="D20" s="241" t="s">
        <v>648</v>
      </c>
      <c r="E20" s="241" t="s">
        <v>1</v>
      </c>
      <c r="F20" s="241" t="s">
        <v>118</v>
      </c>
      <c r="G20" s="241" t="s">
        <v>1019</v>
      </c>
      <c r="H20" s="241" t="s">
        <v>3</v>
      </c>
      <c r="I20" s="241" t="s">
        <v>119</v>
      </c>
      <c r="J20" s="241" t="s">
        <v>53</v>
      </c>
      <c r="K20" s="241" t="s">
        <v>1167</v>
      </c>
      <c r="L20" s="241"/>
      <c r="M20" s="241"/>
    </row>
    <row r="21" spans="1:13" x14ac:dyDescent="0.25">
      <c r="A21" s="241">
        <v>20</v>
      </c>
      <c r="B21" s="241" t="s">
        <v>196</v>
      </c>
      <c r="C21" s="241" t="s">
        <v>104</v>
      </c>
      <c r="D21" s="241" t="s">
        <v>197</v>
      </c>
      <c r="E21" s="241" t="s">
        <v>198</v>
      </c>
      <c r="F21" s="241" t="s">
        <v>1168</v>
      </c>
      <c r="G21" s="241" t="s">
        <v>1469</v>
      </c>
      <c r="H21" s="241" t="s">
        <v>1013</v>
      </c>
      <c r="I21" s="241" t="s">
        <v>1169</v>
      </c>
      <c r="J21" s="241" t="s">
        <v>960</v>
      </c>
      <c r="K21" s="241" t="s">
        <v>1170</v>
      </c>
      <c r="L21" s="241"/>
      <c r="M21" s="241"/>
    </row>
    <row r="22" spans="1:13" x14ac:dyDescent="0.25">
      <c r="A22" s="241">
        <v>21</v>
      </c>
      <c r="B22" s="241" t="s">
        <v>1176</v>
      </c>
      <c r="C22" s="241" t="s">
        <v>1177</v>
      </c>
      <c r="D22" s="241" t="s">
        <v>173</v>
      </c>
      <c r="E22" s="241" t="s">
        <v>43</v>
      </c>
      <c r="F22" s="241" t="s">
        <v>1178</v>
      </c>
      <c r="G22" s="241" t="s">
        <v>1469</v>
      </c>
      <c r="H22" s="241" t="s">
        <v>1013</v>
      </c>
      <c r="I22" s="241" t="s">
        <v>1179</v>
      </c>
      <c r="J22" s="241" t="s">
        <v>960</v>
      </c>
      <c r="K22" s="241" t="s">
        <v>1180</v>
      </c>
      <c r="L22" s="241"/>
      <c r="M22" s="241"/>
    </row>
    <row r="23" spans="1:13" x14ac:dyDescent="0.25">
      <c r="A23" s="241">
        <v>22</v>
      </c>
      <c r="B23" s="241" t="s">
        <v>1187</v>
      </c>
      <c r="C23" s="241" t="s">
        <v>1188</v>
      </c>
      <c r="D23" s="241" t="s">
        <v>1189</v>
      </c>
      <c r="E23" s="241" t="s">
        <v>43</v>
      </c>
      <c r="F23" s="241" t="s">
        <v>1190</v>
      </c>
      <c r="G23" s="241" t="s">
        <v>1469</v>
      </c>
      <c r="H23" s="241" t="s">
        <v>1013</v>
      </c>
      <c r="I23" s="241" t="s">
        <v>1191</v>
      </c>
      <c r="J23" s="241" t="s">
        <v>960</v>
      </c>
      <c r="K23" s="241" t="s">
        <v>1192</v>
      </c>
      <c r="L23" s="241"/>
      <c r="M23" s="241"/>
    </row>
    <row r="24" spans="1:13" x14ac:dyDescent="0.25">
      <c r="A24" s="241">
        <v>23</v>
      </c>
      <c r="B24" s="241" t="s">
        <v>1146</v>
      </c>
      <c r="C24" s="241" t="s">
        <v>1147</v>
      </c>
      <c r="D24" s="241" t="s">
        <v>1142</v>
      </c>
      <c r="E24" s="241" t="s">
        <v>1</v>
      </c>
      <c r="F24" s="241" t="s">
        <v>1148</v>
      </c>
      <c r="G24" s="241" t="s">
        <v>1469</v>
      </c>
      <c r="H24" s="241" t="s">
        <v>1013</v>
      </c>
      <c r="I24" s="241" t="s">
        <v>1149</v>
      </c>
      <c r="J24" s="241" t="s">
        <v>960</v>
      </c>
      <c r="K24" s="241" t="s">
        <v>1150</v>
      </c>
      <c r="L24" s="241"/>
      <c r="M24" s="241"/>
    </row>
    <row r="25" spans="1:13" x14ac:dyDescent="0.25">
      <c r="A25" s="241">
        <v>24</v>
      </c>
      <c r="B25" s="241" t="s">
        <v>50</v>
      </c>
      <c r="C25" s="241" t="s">
        <v>51</v>
      </c>
      <c r="D25" s="241" t="s">
        <v>52</v>
      </c>
      <c r="E25" s="241" t="s">
        <v>43</v>
      </c>
      <c r="F25" s="241" t="s">
        <v>1085</v>
      </c>
      <c r="G25" s="241" t="s">
        <v>1469</v>
      </c>
      <c r="H25" s="241" t="s">
        <v>1013</v>
      </c>
      <c r="I25" s="241" t="s">
        <v>1086</v>
      </c>
      <c r="J25" s="241" t="s">
        <v>960</v>
      </c>
      <c r="K25" s="241" t="s">
        <v>1087</v>
      </c>
      <c r="L25" s="241"/>
      <c r="M25" s="241"/>
    </row>
    <row r="26" spans="1:13" x14ac:dyDescent="0.25">
      <c r="A26" s="241">
        <v>25</v>
      </c>
      <c r="B26" s="241" t="s">
        <v>196</v>
      </c>
      <c r="C26" s="241" t="s">
        <v>104</v>
      </c>
      <c r="D26" s="241" t="s">
        <v>197</v>
      </c>
      <c r="E26" s="241" t="s">
        <v>198</v>
      </c>
      <c r="F26" s="241" t="s">
        <v>1107</v>
      </c>
      <c r="G26" s="241" t="s">
        <v>1469</v>
      </c>
      <c r="H26" s="241" t="s">
        <v>1013</v>
      </c>
      <c r="I26" s="241" t="s">
        <v>1108</v>
      </c>
      <c r="J26" s="241" t="s">
        <v>960</v>
      </c>
      <c r="K26" s="241" t="s">
        <v>1109</v>
      </c>
      <c r="L26" s="241"/>
      <c r="M26" s="241"/>
    </row>
    <row r="27" spans="1:13" x14ac:dyDescent="0.25">
      <c r="A27" s="241">
        <v>26</v>
      </c>
      <c r="B27" s="241" t="s">
        <v>1072</v>
      </c>
      <c r="C27" s="241" t="s">
        <v>1073</v>
      </c>
      <c r="D27" s="241" t="s">
        <v>122</v>
      </c>
      <c r="E27" s="241" t="s">
        <v>43</v>
      </c>
      <c r="F27" s="241" t="s">
        <v>221</v>
      </c>
      <c r="G27" s="241" t="s">
        <v>1131</v>
      </c>
      <c r="H27" s="241" t="s">
        <v>3</v>
      </c>
      <c r="I27" s="241" t="s">
        <v>222</v>
      </c>
      <c r="J27" s="241" t="s">
        <v>53</v>
      </c>
      <c r="K27" s="241" t="s">
        <v>1074</v>
      </c>
      <c r="L27" s="241"/>
      <c r="M27" s="241"/>
    </row>
    <row r="28" spans="1:13" x14ac:dyDescent="0.25">
      <c r="A28" s="241">
        <v>27</v>
      </c>
      <c r="B28" s="241" t="s">
        <v>190</v>
      </c>
      <c r="C28" s="241" t="s">
        <v>191</v>
      </c>
      <c r="D28" s="241" t="s">
        <v>192</v>
      </c>
      <c r="E28" s="241" t="s">
        <v>28</v>
      </c>
      <c r="F28" s="241" t="s">
        <v>193</v>
      </c>
      <c r="G28" s="241" t="s">
        <v>1019</v>
      </c>
      <c r="H28" s="241" t="s">
        <v>30</v>
      </c>
      <c r="I28" s="241" t="s">
        <v>194</v>
      </c>
      <c r="J28" s="241" t="s">
        <v>32</v>
      </c>
      <c r="K28" s="241" t="s">
        <v>1081</v>
      </c>
      <c r="L28" s="241"/>
      <c r="M28" s="241"/>
    </row>
    <row r="29" spans="1:13" x14ac:dyDescent="0.25">
      <c r="A29" s="241">
        <v>28</v>
      </c>
      <c r="B29" s="241" t="s">
        <v>262</v>
      </c>
      <c r="C29" s="241" t="s">
        <v>263</v>
      </c>
      <c r="D29" s="241" t="s">
        <v>264</v>
      </c>
      <c r="E29" s="241" t="s">
        <v>1</v>
      </c>
      <c r="F29" s="241" t="s">
        <v>265</v>
      </c>
      <c r="G29" s="241" t="s">
        <v>1019</v>
      </c>
      <c r="H29" s="241" t="s">
        <v>3</v>
      </c>
      <c r="I29" s="241" t="s">
        <v>266</v>
      </c>
      <c r="J29" s="241" t="s">
        <v>53</v>
      </c>
      <c r="K29" s="241" t="s">
        <v>1057</v>
      </c>
      <c r="L29" s="241"/>
      <c r="M29" s="241"/>
    </row>
    <row r="30" spans="1:13" x14ac:dyDescent="0.25">
      <c r="A30" s="241">
        <v>29</v>
      </c>
      <c r="B30" s="241" t="s">
        <v>71</v>
      </c>
      <c r="C30" s="241" t="s">
        <v>72</v>
      </c>
      <c r="D30" s="241" t="s">
        <v>73</v>
      </c>
      <c r="E30" s="241" t="s">
        <v>28</v>
      </c>
      <c r="F30" s="241" t="s">
        <v>74</v>
      </c>
      <c r="G30" s="241" t="s">
        <v>1019</v>
      </c>
      <c r="H30" s="241" t="s">
        <v>30</v>
      </c>
      <c r="I30" s="241" t="s">
        <v>75</v>
      </c>
      <c r="J30" s="241" t="s">
        <v>32</v>
      </c>
      <c r="K30" s="241" t="s">
        <v>1058</v>
      </c>
      <c r="L30" s="241"/>
      <c r="M30" s="241"/>
    </row>
    <row r="31" spans="1:13" x14ac:dyDescent="0.25">
      <c r="A31" s="241">
        <v>30</v>
      </c>
      <c r="B31" s="241" t="s">
        <v>273</v>
      </c>
      <c r="C31" s="241" t="s">
        <v>274</v>
      </c>
      <c r="D31" s="241" t="s">
        <v>0</v>
      </c>
      <c r="E31" s="241" t="s">
        <v>1</v>
      </c>
      <c r="F31" s="241" t="s">
        <v>275</v>
      </c>
      <c r="G31" s="241" t="s">
        <v>1019</v>
      </c>
      <c r="H31" s="241" t="s">
        <v>3</v>
      </c>
      <c r="I31" s="241" t="s">
        <v>276</v>
      </c>
      <c r="J31" s="241" t="s">
        <v>53</v>
      </c>
      <c r="K31" s="241" t="s">
        <v>1069</v>
      </c>
      <c r="L31" s="241"/>
      <c r="M31" s="241"/>
    </row>
    <row r="32" spans="1:13" x14ac:dyDescent="0.25">
      <c r="A32" s="241">
        <v>31</v>
      </c>
      <c r="B32" s="241" t="s">
        <v>766</v>
      </c>
      <c r="C32" s="241" t="s">
        <v>767</v>
      </c>
      <c r="D32" s="241" t="s">
        <v>577</v>
      </c>
      <c r="E32" s="241" t="s">
        <v>7</v>
      </c>
      <c r="F32" s="241" t="s">
        <v>1040</v>
      </c>
      <c r="G32" s="241" t="s">
        <v>1050</v>
      </c>
      <c r="H32" s="241" t="s">
        <v>781</v>
      </c>
      <c r="I32" s="241" t="s">
        <v>1042</v>
      </c>
      <c r="J32" s="241" t="s">
        <v>1043</v>
      </c>
      <c r="K32" s="241" t="s">
        <v>1044</v>
      </c>
      <c r="L32" s="241"/>
      <c r="M32" s="241"/>
    </row>
    <row r="33" spans="1:13" x14ac:dyDescent="0.25">
      <c r="A33" s="241">
        <v>32</v>
      </c>
      <c r="B33" s="241" t="s">
        <v>145</v>
      </c>
      <c r="C33" s="241" t="s">
        <v>97</v>
      </c>
      <c r="D33" s="241" t="s">
        <v>1046</v>
      </c>
      <c r="E33" s="241" t="s">
        <v>1</v>
      </c>
      <c r="F33" s="241" t="s">
        <v>147</v>
      </c>
      <c r="G33" s="241" t="s">
        <v>1019</v>
      </c>
      <c r="H33" s="241" t="s">
        <v>3</v>
      </c>
      <c r="I33" s="241" t="s">
        <v>148</v>
      </c>
      <c r="J33" s="241" t="s">
        <v>53</v>
      </c>
      <c r="K33" s="241" t="s">
        <v>1047</v>
      </c>
      <c r="L33" s="241"/>
      <c r="M33" s="241"/>
    </row>
    <row r="34" spans="1:13" x14ac:dyDescent="0.25">
      <c r="A34" s="241">
        <v>33</v>
      </c>
      <c r="B34" s="241" t="s">
        <v>803</v>
      </c>
      <c r="C34" s="241" t="s">
        <v>804</v>
      </c>
      <c r="D34" s="241" t="s">
        <v>17</v>
      </c>
      <c r="E34" s="241" t="s">
        <v>7</v>
      </c>
      <c r="F34" s="241" t="s">
        <v>805</v>
      </c>
      <c r="G34" s="241" t="s">
        <v>1469</v>
      </c>
      <c r="H34" s="241" t="s">
        <v>5</v>
      </c>
      <c r="I34" s="241" t="s">
        <v>806</v>
      </c>
      <c r="J34" s="241" t="s">
        <v>6</v>
      </c>
      <c r="K34" s="241" t="s">
        <v>996</v>
      </c>
      <c r="L34" s="241"/>
      <c r="M34" s="241"/>
    </row>
    <row r="35" spans="1:13" x14ac:dyDescent="0.25">
      <c r="A35" s="241">
        <v>34</v>
      </c>
      <c r="B35" s="241" t="s">
        <v>982</v>
      </c>
      <c r="C35" s="241" t="s">
        <v>292</v>
      </c>
      <c r="D35" s="241" t="s">
        <v>462</v>
      </c>
      <c r="E35" s="241" t="s">
        <v>1</v>
      </c>
      <c r="F35" s="241" t="s">
        <v>422</v>
      </c>
      <c r="G35" s="241" t="s">
        <v>1019</v>
      </c>
      <c r="H35" s="241" t="s">
        <v>3</v>
      </c>
      <c r="I35" s="241" t="s">
        <v>423</v>
      </c>
      <c r="J35" s="241" t="s">
        <v>2</v>
      </c>
      <c r="K35" s="241" t="s">
        <v>983</v>
      </c>
      <c r="L35" s="241"/>
      <c r="M35" s="241"/>
    </row>
    <row r="36" spans="1:13" x14ac:dyDescent="0.25">
      <c r="A36" s="241">
        <v>35</v>
      </c>
      <c r="B36" s="241" t="s">
        <v>64</v>
      </c>
      <c r="C36" s="241" t="s">
        <v>65</v>
      </c>
      <c r="D36" s="241" t="s">
        <v>66</v>
      </c>
      <c r="E36" s="241" t="s">
        <v>1</v>
      </c>
      <c r="F36" s="241" t="s">
        <v>67</v>
      </c>
      <c r="G36" s="241" t="s">
        <v>1019</v>
      </c>
      <c r="H36" s="241" t="s">
        <v>30</v>
      </c>
      <c r="I36" s="241" t="s">
        <v>68</v>
      </c>
      <c r="J36" s="241" t="s">
        <v>32</v>
      </c>
      <c r="K36" s="241" t="s">
        <v>959</v>
      </c>
      <c r="L36" s="241"/>
      <c r="M36" s="241"/>
    </row>
    <row r="37" spans="1:13" x14ac:dyDescent="0.25">
      <c r="A37" s="241">
        <v>36</v>
      </c>
      <c r="B37" s="241" t="s">
        <v>242</v>
      </c>
      <c r="C37" s="241" t="s">
        <v>243</v>
      </c>
      <c r="D37" s="241" t="s">
        <v>957</v>
      </c>
      <c r="E37" s="241" t="s">
        <v>43</v>
      </c>
      <c r="F37" s="241" t="s">
        <v>244</v>
      </c>
      <c r="G37" s="241" t="s">
        <v>1019</v>
      </c>
      <c r="H37" s="241" t="s">
        <v>3</v>
      </c>
      <c r="I37" s="241" t="s">
        <v>245</v>
      </c>
      <c r="J37" s="241" t="s">
        <v>125</v>
      </c>
      <c r="K37" s="241" t="s">
        <v>958</v>
      </c>
      <c r="L37" s="241"/>
      <c r="M37" s="241"/>
    </row>
    <row r="38" spans="1:13" x14ac:dyDescent="0.25">
      <c r="A38" s="241">
        <v>37</v>
      </c>
      <c r="B38" s="241" t="s">
        <v>322</v>
      </c>
      <c r="C38" s="241" t="s">
        <v>323</v>
      </c>
      <c r="D38" s="241" t="s">
        <v>66</v>
      </c>
      <c r="E38" s="241" t="s">
        <v>1</v>
      </c>
      <c r="F38" s="241" t="s">
        <v>324</v>
      </c>
      <c r="G38" s="241" t="s">
        <v>1019</v>
      </c>
      <c r="H38" s="241" t="s">
        <v>287</v>
      </c>
      <c r="I38" s="241" t="s">
        <v>325</v>
      </c>
      <c r="J38" s="241" t="s">
        <v>289</v>
      </c>
      <c r="K38" s="241" t="s">
        <v>956</v>
      </c>
      <c r="L38" s="241"/>
      <c r="M38" s="241"/>
    </row>
    <row r="39" spans="1:13" x14ac:dyDescent="0.25">
      <c r="A39" s="241">
        <v>38</v>
      </c>
      <c r="B39" s="241" t="s">
        <v>49</v>
      </c>
      <c r="C39" s="241" t="s">
        <v>97</v>
      </c>
      <c r="D39" s="241" t="s">
        <v>66</v>
      </c>
      <c r="E39" s="241" t="s">
        <v>1</v>
      </c>
      <c r="F39" s="241" t="s">
        <v>98</v>
      </c>
      <c r="G39" s="241" t="s">
        <v>960</v>
      </c>
      <c r="H39" s="241" t="s">
        <v>5</v>
      </c>
      <c r="I39" s="241" t="s">
        <v>99</v>
      </c>
      <c r="J39" s="241" t="s">
        <v>6</v>
      </c>
      <c r="K39" s="241" t="s">
        <v>920</v>
      </c>
      <c r="L39" s="241"/>
      <c r="M39" s="241"/>
    </row>
    <row r="40" spans="1:13" x14ac:dyDescent="0.25">
      <c r="A40" s="241">
        <v>39</v>
      </c>
      <c r="B40" s="241" t="s">
        <v>49</v>
      </c>
      <c r="C40" s="241" t="s">
        <v>97</v>
      </c>
      <c r="D40" s="241" t="s">
        <v>66</v>
      </c>
      <c r="E40" s="241" t="s">
        <v>1</v>
      </c>
      <c r="F40" s="241" t="s">
        <v>391</v>
      </c>
      <c r="G40" s="241" t="s">
        <v>1019</v>
      </c>
      <c r="H40" s="241" t="s">
        <v>294</v>
      </c>
      <c r="I40" s="241" t="s">
        <v>392</v>
      </c>
      <c r="J40" s="241" t="s">
        <v>289</v>
      </c>
      <c r="K40" s="241" t="s">
        <v>921</v>
      </c>
      <c r="L40" s="241"/>
      <c r="M40" s="241"/>
    </row>
    <row r="41" spans="1:13" x14ac:dyDescent="0.25">
      <c r="A41" s="241">
        <v>40</v>
      </c>
      <c r="B41" s="241" t="s">
        <v>361</v>
      </c>
      <c r="C41" s="241" t="s">
        <v>362</v>
      </c>
      <c r="D41" s="241" t="s">
        <v>0</v>
      </c>
      <c r="E41" s="241" t="s">
        <v>1</v>
      </c>
      <c r="F41" s="241" t="s">
        <v>886</v>
      </c>
      <c r="G41" s="241" t="s">
        <v>1019</v>
      </c>
      <c r="H41" s="241" t="s">
        <v>3</v>
      </c>
      <c r="I41" s="241" t="s">
        <v>861</v>
      </c>
      <c r="J41" s="241" t="s">
        <v>516</v>
      </c>
      <c r="K41" s="241" t="s">
        <v>896</v>
      </c>
      <c r="L41" s="241"/>
      <c r="M41" s="241"/>
    </row>
    <row r="42" spans="1:13" x14ac:dyDescent="0.25">
      <c r="A42" s="241">
        <v>41</v>
      </c>
      <c r="B42" s="241" t="s">
        <v>845</v>
      </c>
      <c r="C42" s="241" t="s">
        <v>846</v>
      </c>
      <c r="D42" s="241" t="s">
        <v>27</v>
      </c>
      <c r="E42" s="241" t="s">
        <v>28</v>
      </c>
      <c r="F42" s="241" t="s">
        <v>847</v>
      </c>
      <c r="G42" s="241" t="s">
        <v>1019</v>
      </c>
      <c r="H42" s="241" t="s">
        <v>294</v>
      </c>
      <c r="I42" s="241" t="s">
        <v>848</v>
      </c>
      <c r="J42" s="241" t="s">
        <v>289</v>
      </c>
      <c r="K42" s="241" t="s">
        <v>849</v>
      </c>
      <c r="L42" s="241"/>
      <c r="M42" s="241"/>
    </row>
    <row r="43" spans="1:13" x14ac:dyDescent="0.25">
      <c r="A43" s="241">
        <v>42</v>
      </c>
      <c r="B43" s="241" t="s">
        <v>766</v>
      </c>
      <c r="C43" s="241" t="s">
        <v>767</v>
      </c>
      <c r="D43" s="241" t="s">
        <v>577</v>
      </c>
      <c r="E43" s="241" t="s">
        <v>7</v>
      </c>
      <c r="F43" s="241" t="s">
        <v>768</v>
      </c>
      <c r="G43" s="241" t="s">
        <v>1469</v>
      </c>
      <c r="H43" s="241" t="s">
        <v>8</v>
      </c>
      <c r="I43" s="241" t="s">
        <v>769</v>
      </c>
      <c r="J43" s="241" t="s">
        <v>9</v>
      </c>
      <c r="K43" s="241" t="s">
        <v>770</v>
      </c>
      <c r="L43" s="241"/>
      <c r="M43" s="241"/>
    </row>
    <row r="44" spans="1:13" x14ac:dyDescent="0.25">
      <c r="A44" s="241">
        <v>43</v>
      </c>
      <c r="B44" s="241" t="s">
        <v>530</v>
      </c>
      <c r="C44" s="241" t="s">
        <v>531</v>
      </c>
      <c r="D44" s="241" t="s">
        <v>36</v>
      </c>
      <c r="E44" s="241" t="s">
        <v>1</v>
      </c>
      <c r="F44" s="241" t="s">
        <v>532</v>
      </c>
      <c r="G44" s="241" t="s">
        <v>1019</v>
      </c>
      <c r="H44" s="241" t="s">
        <v>294</v>
      </c>
      <c r="I44" s="241" t="s">
        <v>533</v>
      </c>
      <c r="J44" s="241" t="s">
        <v>516</v>
      </c>
      <c r="K44" s="241" t="s">
        <v>764</v>
      </c>
      <c r="L44" s="241"/>
      <c r="M44" s="241"/>
    </row>
    <row r="45" spans="1:13" x14ac:dyDescent="0.25">
      <c r="A45" s="241">
        <v>44</v>
      </c>
      <c r="B45" s="241" t="s">
        <v>651</v>
      </c>
      <c r="C45" s="241" t="s">
        <v>652</v>
      </c>
      <c r="D45" s="241" t="s">
        <v>653</v>
      </c>
      <c r="E45" s="241" t="s">
        <v>1</v>
      </c>
      <c r="F45" s="241" t="s">
        <v>654</v>
      </c>
      <c r="G45" s="241" t="s">
        <v>1019</v>
      </c>
      <c r="H45" s="241" t="s">
        <v>294</v>
      </c>
      <c r="I45" s="241" t="s">
        <v>655</v>
      </c>
      <c r="J45" s="241" t="s">
        <v>289</v>
      </c>
      <c r="K45" s="241" t="s">
        <v>656</v>
      </c>
      <c r="L45" s="241"/>
      <c r="M45" s="241"/>
    </row>
    <row r="46" spans="1:13" x14ac:dyDescent="0.25">
      <c r="A46" s="241">
        <v>45</v>
      </c>
      <c r="B46" s="241" t="s">
        <v>425</v>
      </c>
      <c r="C46" s="241" t="s">
        <v>426</v>
      </c>
      <c r="D46" s="241" t="s">
        <v>427</v>
      </c>
      <c r="E46" s="241" t="s">
        <v>28</v>
      </c>
      <c r="F46" s="241" t="s">
        <v>428</v>
      </c>
      <c r="G46" s="241" t="s">
        <v>1019</v>
      </c>
      <c r="H46" s="241" t="s">
        <v>287</v>
      </c>
      <c r="I46" s="241" t="s">
        <v>429</v>
      </c>
      <c r="J46" s="241" t="s">
        <v>289</v>
      </c>
      <c r="K46" s="241" t="s">
        <v>659</v>
      </c>
      <c r="L46" s="241"/>
      <c r="M46" s="241"/>
    </row>
    <row r="47" spans="1:13" x14ac:dyDescent="0.25">
      <c r="A47" s="241">
        <v>46</v>
      </c>
      <c r="B47" s="241" t="s">
        <v>608</v>
      </c>
      <c r="C47" s="241" t="s">
        <v>378</v>
      </c>
      <c r="D47" s="241" t="s">
        <v>27</v>
      </c>
      <c r="E47" s="241" t="s">
        <v>28</v>
      </c>
      <c r="F47" s="241" t="s">
        <v>609</v>
      </c>
      <c r="G47" s="241" t="s">
        <v>1019</v>
      </c>
      <c r="H47" s="241" t="s">
        <v>294</v>
      </c>
      <c r="I47" s="241" t="s">
        <v>610</v>
      </c>
      <c r="J47" s="241" t="s">
        <v>289</v>
      </c>
      <c r="K47" s="241" t="s">
        <v>663</v>
      </c>
      <c r="L47" s="241"/>
      <c r="M47" s="241"/>
    </row>
    <row r="48" spans="1:13" x14ac:dyDescent="0.25">
      <c r="A48" s="241">
        <v>47</v>
      </c>
      <c r="B48" s="241" t="s">
        <v>1467</v>
      </c>
      <c r="C48" s="241" t="s">
        <v>378</v>
      </c>
      <c r="D48" s="241"/>
      <c r="E48" s="241"/>
      <c r="F48" s="241" t="s">
        <v>572</v>
      </c>
      <c r="G48" s="241" t="s">
        <v>1019</v>
      </c>
      <c r="H48" s="241" t="s">
        <v>287</v>
      </c>
      <c r="I48" s="241" t="s">
        <v>573</v>
      </c>
      <c r="J48" s="241" t="s">
        <v>289</v>
      </c>
      <c r="K48" s="241" t="s">
        <v>665</v>
      </c>
      <c r="L48" s="241"/>
      <c r="M48" s="241"/>
    </row>
    <row r="49" spans="1:13" x14ac:dyDescent="0.25">
      <c r="A49" s="241">
        <v>48</v>
      </c>
      <c r="B49" s="241" t="s">
        <v>590</v>
      </c>
      <c r="C49" s="241" t="s">
        <v>591</v>
      </c>
      <c r="D49" s="241" t="s">
        <v>592</v>
      </c>
      <c r="E49" s="241" t="s">
        <v>43</v>
      </c>
      <c r="F49" s="241" t="s">
        <v>593</v>
      </c>
      <c r="G49" s="241" t="s">
        <v>1131</v>
      </c>
      <c r="H49" s="241" t="s">
        <v>30</v>
      </c>
      <c r="I49" s="241" t="s">
        <v>594</v>
      </c>
      <c r="J49" s="241" t="s">
        <v>32</v>
      </c>
      <c r="K49" s="241" t="s">
        <v>669</v>
      </c>
      <c r="L49" s="241"/>
      <c r="M49" s="241"/>
    </row>
    <row r="50" spans="1:13" x14ac:dyDescent="0.25">
      <c r="A50" s="241">
        <v>49</v>
      </c>
      <c r="B50" s="241" t="s">
        <v>566</v>
      </c>
      <c r="C50" s="241" t="s">
        <v>556</v>
      </c>
      <c r="D50" s="241" t="s">
        <v>0</v>
      </c>
      <c r="E50" s="241" t="s">
        <v>1</v>
      </c>
      <c r="F50" s="241" t="s">
        <v>557</v>
      </c>
      <c r="G50" s="241" t="s">
        <v>1019</v>
      </c>
      <c r="H50" s="241" t="s">
        <v>287</v>
      </c>
      <c r="I50" s="241" t="s">
        <v>558</v>
      </c>
      <c r="J50" s="241" t="s">
        <v>289</v>
      </c>
      <c r="K50" s="241" t="s">
        <v>673</v>
      </c>
      <c r="L50" s="241"/>
      <c r="M50" s="241"/>
    </row>
    <row r="51" spans="1:13" x14ac:dyDescent="0.25">
      <c r="A51" s="241">
        <v>50</v>
      </c>
      <c r="B51" s="241" t="s">
        <v>1468</v>
      </c>
      <c r="C51" s="241" t="s">
        <v>97</v>
      </c>
      <c r="D51" s="241"/>
      <c r="E51" s="241"/>
      <c r="F51" s="241" t="s">
        <v>540</v>
      </c>
      <c r="G51" s="241" t="s">
        <v>1019</v>
      </c>
      <c r="H51" s="241" t="s">
        <v>294</v>
      </c>
      <c r="I51" s="241" t="s">
        <v>541</v>
      </c>
      <c r="J51" s="241" t="s">
        <v>289</v>
      </c>
      <c r="K51" s="241" t="s">
        <v>677</v>
      </c>
      <c r="L51" s="241"/>
      <c r="M51" s="241"/>
    </row>
    <row r="52" spans="1:13" x14ac:dyDescent="0.25">
      <c r="A52" s="241">
        <v>51</v>
      </c>
      <c r="B52" s="241" t="s">
        <v>291</v>
      </c>
      <c r="C52" s="241" t="s">
        <v>292</v>
      </c>
      <c r="D52" s="241" t="s">
        <v>0</v>
      </c>
      <c r="E52" s="241" t="s">
        <v>1</v>
      </c>
      <c r="F52" s="241" t="s">
        <v>293</v>
      </c>
      <c r="G52" s="241" t="s">
        <v>1019</v>
      </c>
      <c r="H52" s="241" t="s">
        <v>294</v>
      </c>
      <c r="I52" s="241" t="s">
        <v>295</v>
      </c>
      <c r="J52" s="241" t="s">
        <v>289</v>
      </c>
      <c r="K52" s="241" t="s">
        <v>679</v>
      </c>
      <c r="L52" s="241"/>
      <c r="M52" s="241"/>
    </row>
    <row r="53" spans="1:13" x14ac:dyDescent="0.25">
      <c r="A53" s="241">
        <v>52</v>
      </c>
      <c r="B53" s="241" t="s">
        <v>311</v>
      </c>
      <c r="C53" s="241" t="s">
        <v>312</v>
      </c>
      <c r="D53" s="241" t="s">
        <v>313</v>
      </c>
      <c r="E53" s="241" t="s">
        <v>43</v>
      </c>
      <c r="F53" s="241" t="s">
        <v>314</v>
      </c>
      <c r="G53" s="241" t="s">
        <v>1019</v>
      </c>
      <c r="H53" s="241" t="s">
        <v>294</v>
      </c>
      <c r="I53" s="241" t="s">
        <v>315</v>
      </c>
      <c r="J53" s="241" t="s">
        <v>289</v>
      </c>
      <c r="K53" s="241" t="s">
        <v>683</v>
      </c>
      <c r="L53" s="241"/>
      <c r="M53" s="241"/>
    </row>
    <row r="54" spans="1:13" x14ac:dyDescent="0.25">
      <c r="A54" s="241">
        <v>53</v>
      </c>
      <c r="B54" s="241" t="s">
        <v>317</v>
      </c>
      <c r="C54" s="241" t="s">
        <v>279</v>
      </c>
      <c r="D54" s="241" t="s">
        <v>318</v>
      </c>
      <c r="E54" s="241" t="s">
        <v>28</v>
      </c>
      <c r="F54" s="241" t="s">
        <v>319</v>
      </c>
      <c r="G54" s="241" t="s">
        <v>1019</v>
      </c>
      <c r="H54" s="241" t="s">
        <v>287</v>
      </c>
      <c r="I54" s="241" t="s">
        <v>320</v>
      </c>
      <c r="J54" s="241" t="s">
        <v>289</v>
      </c>
      <c r="K54" s="241" t="s">
        <v>758</v>
      </c>
      <c r="L54" s="241"/>
      <c r="M54" s="241"/>
    </row>
    <row r="55" spans="1:13" x14ac:dyDescent="0.25">
      <c r="A55" s="241">
        <v>54</v>
      </c>
      <c r="B55" s="241" t="s">
        <v>333</v>
      </c>
      <c r="C55" s="241" t="s">
        <v>334</v>
      </c>
      <c r="D55" s="241" t="s">
        <v>335</v>
      </c>
      <c r="E55" s="241" t="s">
        <v>48</v>
      </c>
      <c r="F55" s="241" t="s">
        <v>336</v>
      </c>
      <c r="G55" s="241" t="s">
        <v>666</v>
      </c>
      <c r="H55" s="241" t="s">
        <v>287</v>
      </c>
      <c r="I55" s="241" t="s">
        <v>337</v>
      </c>
      <c r="J55" s="241" t="s">
        <v>289</v>
      </c>
      <c r="K55" s="241" t="s">
        <v>686</v>
      </c>
      <c r="L55" s="241"/>
      <c r="M55" s="241"/>
    </row>
    <row r="56" spans="1:13" x14ac:dyDescent="0.25">
      <c r="A56" s="241">
        <v>55</v>
      </c>
      <c r="B56" s="241" t="s">
        <v>355</v>
      </c>
      <c r="C56" s="241" t="s">
        <v>356</v>
      </c>
      <c r="D56" s="241" t="s">
        <v>0</v>
      </c>
      <c r="E56" s="241" t="s">
        <v>1</v>
      </c>
      <c r="F56" s="241" t="s">
        <v>357</v>
      </c>
      <c r="G56" s="241" t="s">
        <v>1019</v>
      </c>
      <c r="H56" s="241" t="s">
        <v>294</v>
      </c>
      <c r="I56" s="241" t="s">
        <v>358</v>
      </c>
      <c r="J56" s="241" t="s">
        <v>289</v>
      </c>
      <c r="K56" s="241" t="s">
        <v>690</v>
      </c>
      <c r="L56" s="241"/>
      <c r="M56" s="241"/>
    </row>
    <row r="57" spans="1:13" x14ac:dyDescent="0.25">
      <c r="A57" s="241">
        <v>56</v>
      </c>
      <c r="B57" s="241" t="s">
        <v>238</v>
      </c>
      <c r="C57" s="241" t="s">
        <v>239</v>
      </c>
      <c r="D57" s="241" t="s">
        <v>0</v>
      </c>
      <c r="E57" s="241" t="s">
        <v>1</v>
      </c>
      <c r="F57" s="241" t="s">
        <v>240</v>
      </c>
      <c r="G57" s="241" t="s">
        <v>1019</v>
      </c>
      <c r="H57" s="241" t="s">
        <v>3</v>
      </c>
      <c r="I57" s="241" t="s">
        <v>241</v>
      </c>
      <c r="J57" s="241" t="s">
        <v>53</v>
      </c>
      <c r="K57" s="241" t="s">
        <v>691</v>
      </c>
      <c r="L57" s="241"/>
      <c r="M57" s="241"/>
    </row>
    <row r="58" spans="1:13" x14ac:dyDescent="0.25">
      <c r="A58" s="241">
        <v>57</v>
      </c>
      <c r="B58" s="241" t="s">
        <v>137</v>
      </c>
      <c r="C58" s="241" t="s">
        <v>138</v>
      </c>
      <c r="D58" s="241" t="s">
        <v>0</v>
      </c>
      <c r="E58" s="241" t="s">
        <v>1</v>
      </c>
      <c r="F58" s="241" t="s">
        <v>139</v>
      </c>
      <c r="G58" s="241" t="s">
        <v>1019</v>
      </c>
      <c r="H58" s="241" t="s">
        <v>3</v>
      </c>
      <c r="I58" s="241" t="s">
        <v>140</v>
      </c>
      <c r="J58" s="241" t="s">
        <v>53</v>
      </c>
      <c r="K58" s="241" t="s">
        <v>699</v>
      </c>
      <c r="L58" s="241"/>
      <c r="M58" s="241"/>
    </row>
    <row r="59" spans="1:13" x14ac:dyDescent="0.25">
      <c r="A59" s="241">
        <v>58</v>
      </c>
      <c r="B59" s="241" t="s">
        <v>262</v>
      </c>
      <c r="C59" s="241" t="s">
        <v>399</v>
      </c>
      <c r="D59" s="241" t="s">
        <v>0</v>
      </c>
      <c r="E59" s="241" t="s">
        <v>1</v>
      </c>
      <c r="F59" s="241" t="s">
        <v>400</v>
      </c>
      <c r="G59" s="241" t="s">
        <v>1019</v>
      </c>
      <c r="H59" s="241" t="s">
        <v>294</v>
      </c>
      <c r="I59" s="241" t="s">
        <v>401</v>
      </c>
      <c r="J59" s="241" t="s">
        <v>289</v>
      </c>
      <c r="K59" s="241" t="s">
        <v>700</v>
      </c>
      <c r="L59" s="241"/>
      <c r="M59" s="241"/>
    </row>
    <row r="60" spans="1:13" x14ac:dyDescent="0.25">
      <c r="A60" s="241">
        <v>59</v>
      </c>
      <c r="B60" s="241" t="s">
        <v>403</v>
      </c>
      <c r="C60" s="241" t="s">
        <v>60</v>
      </c>
      <c r="D60" s="241" t="s">
        <v>27</v>
      </c>
      <c r="E60" s="241" t="s">
        <v>28</v>
      </c>
      <c r="F60" s="241" t="s">
        <v>404</v>
      </c>
      <c r="G60" s="241" t="s">
        <v>1019</v>
      </c>
      <c r="H60" s="241" t="s">
        <v>287</v>
      </c>
      <c r="I60" s="241" t="s">
        <v>405</v>
      </c>
      <c r="J60" s="241" t="s">
        <v>289</v>
      </c>
      <c r="K60" s="241" t="s">
        <v>701</v>
      </c>
      <c r="L60" s="241"/>
      <c r="M60" s="241"/>
    </row>
    <row r="61" spans="1:13" x14ac:dyDescent="0.25">
      <c r="A61" s="241">
        <v>60</v>
      </c>
      <c r="B61" s="241" t="s">
        <v>431</v>
      </c>
      <c r="C61" s="241" t="s">
        <v>172</v>
      </c>
      <c r="D61" s="241" t="s">
        <v>432</v>
      </c>
      <c r="E61" s="241" t="s">
        <v>28</v>
      </c>
      <c r="F61" s="241" t="s">
        <v>433</v>
      </c>
      <c r="G61" s="241" t="s">
        <v>1019</v>
      </c>
      <c r="H61" s="241" t="s">
        <v>294</v>
      </c>
      <c r="I61" s="241" t="s">
        <v>434</v>
      </c>
      <c r="J61" s="241" t="s">
        <v>289</v>
      </c>
      <c r="K61" s="241" t="s">
        <v>704</v>
      </c>
      <c r="L61" s="241"/>
      <c r="M61" s="241"/>
    </row>
    <row r="62" spans="1:13" x14ac:dyDescent="0.25">
      <c r="A62" s="241">
        <v>61</v>
      </c>
      <c r="B62" s="241" t="s">
        <v>165</v>
      </c>
      <c r="C62" s="241" t="s">
        <v>166</v>
      </c>
      <c r="D62" s="241" t="s">
        <v>27</v>
      </c>
      <c r="E62" s="241" t="s">
        <v>28</v>
      </c>
      <c r="F62" s="241" t="s">
        <v>167</v>
      </c>
      <c r="G62" s="241" t="s">
        <v>1019</v>
      </c>
      <c r="H62" s="241" t="s">
        <v>30</v>
      </c>
      <c r="I62" s="241" t="s">
        <v>168</v>
      </c>
      <c r="J62" s="241" t="s">
        <v>32</v>
      </c>
      <c r="K62" s="241" t="s">
        <v>712</v>
      </c>
      <c r="L62" s="241"/>
      <c r="M62" s="241"/>
    </row>
    <row r="63" spans="1:13" x14ac:dyDescent="0.25">
      <c r="A63" s="241">
        <v>62</v>
      </c>
      <c r="B63" s="241" t="s">
        <v>25</v>
      </c>
      <c r="C63" s="241" t="s">
        <v>26</v>
      </c>
      <c r="D63" s="241" t="s">
        <v>27</v>
      </c>
      <c r="E63" s="241" t="s">
        <v>28</v>
      </c>
      <c r="F63" s="241" t="s">
        <v>29</v>
      </c>
      <c r="G63" s="241" t="s">
        <v>1019</v>
      </c>
      <c r="H63" s="241" t="s">
        <v>30</v>
      </c>
      <c r="I63" s="241" t="s">
        <v>31</v>
      </c>
      <c r="J63" s="241" t="s">
        <v>32</v>
      </c>
      <c r="K63" s="241" t="s">
        <v>714</v>
      </c>
      <c r="L63" s="241"/>
      <c r="M63" s="241"/>
    </row>
    <row r="64" spans="1:13" x14ac:dyDescent="0.25">
      <c r="A64" s="241">
        <v>63</v>
      </c>
      <c r="B64" s="241" t="s">
        <v>49</v>
      </c>
      <c r="C64" s="241" t="s">
        <v>1529</v>
      </c>
      <c r="D64" s="241" t="s">
        <v>17</v>
      </c>
      <c r="E64" s="241" t="s">
        <v>7</v>
      </c>
      <c r="F64" s="241" t="s">
        <v>1446</v>
      </c>
      <c r="G64" s="241" t="s">
        <v>788</v>
      </c>
      <c r="H64" s="241" t="s">
        <v>5</v>
      </c>
      <c r="I64" s="241" t="s">
        <v>1452</v>
      </c>
      <c r="J64" s="241" t="s">
        <v>6</v>
      </c>
      <c r="K64" s="241" t="s">
        <v>1530</v>
      </c>
      <c r="L64" s="241"/>
      <c r="M64" s="241"/>
    </row>
    <row r="65" spans="1:13" x14ac:dyDescent="0.25">
      <c r="A65" s="241">
        <v>64</v>
      </c>
      <c r="B65" s="241" t="s">
        <v>110</v>
      </c>
      <c r="C65" s="241" t="s">
        <v>111</v>
      </c>
      <c r="D65" s="241" t="s">
        <v>112</v>
      </c>
      <c r="E65" s="241" t="s">
        <v>43</v>
      </c>
      <c r="F65" s="241" t="s">
        <v>113</v>
      </c>
      <c r="G65" s="241" t="s">
        <v>1019</v>
      </c>
      <c r="H65" s="241" t="s">
        <v>3</v>
      </c>
      <c r="I65" s="241" t="s">
        <v>114</v>
      </c>
      <c r="J65" s="241" t="s">
        <v>53</v>
      </c>
      <c r="K65" s="241" t="s">
        <v>727</v>
      </c>
      <c r="L65" s="241"/>
      <c r="M65" s="241"/>
    </row>
    <row r="66" spans="1:13" x14ac:dyDescent="0.25">
      <c r="A66" s="241">
        <v>65</v>
      </c>
      <c r="B66" s="241" t="s">
        <v>120</v>
      </c>
      <c r="C66" s="241" t="s">
        <v>121</v>
      </c>
      <c r="D66" s="241" t="s">
        <v>122</v>
      </c>
      <c r="E66" s="241" t="s">
        <v>43</v>
      </c>
      <c r="F66" s="241" t="s">
        <v>123</v>
      </c>
      <c r="G66" s="241" t="s">
        <v>1019</v>
      </c>
      <c r="H66" s="241" t="s">
        <v>3</v>
      </c>
      <c r="I66" s="241" t="s">
        <v>124</v>
      </c>
      <c r="J66" s="241" t="s">
        <v>125</v>
      </c>
      <c r="K66" s="241" t="s">
        <v>728</v>
      </c>
      <c r="L66" s="241"/>
      <c r="M66" s="241"/>
    </row>
    <row r="67" spans="1:13" x14ac:dyDescent="0.25">
      <c r="A67" s="241">
        <v>66</v>
      </c>
      <c r="B67" s="241" t="s">
        <v>811</v>
      </c>
      <c r="C67" s="241" t="s">
        <v>812</v>
      </c>
      <c r="D67" s="241" t="s">
        <v>813</v>
      </c>
      <c r="E67" s="241" t="s">
        <v>814</v>
      </c>
      <c r="F67" s="241" t="s">
        <v>815</v>
      </c>
      <c r="G67" s="241" t="s">
        <v>1469</v>
      </c>
      <c r="H67" s="241" t="s">
        <v>8</v>
      </c>
      <c r="I67" s="241" t="s">
        <v>817</v>
      </c>
      <c r="J67" s="241" t="s">
        <v>9</v>
      </c>
      <c r="K67" s="241" t="s">
        <v>818</v>
      </c>
      <c r="L67" s="241"/>
      <c r="M67" s="241"/>
    </row>
    <row r="68" spans="1:13" x14ac:dyDescent="0.25">
      <c r="A68" s="241">
        <v>67</v>
      </c>
      <c r="B68" s="241" t="s">
        <v>869</v>
      </c>
      <c r="C68" s="241" t="s">
        <v>870</v>
      </c>
      <c r="D68" s="241" t="s">
        <v>871</v>
      </c>
      <c r="E68" s="241" t="s">
        <v>198</v>
      </c>
      <c r="F68" s="241" t="s">
        <v>872</v>
      </c>
      <c r="G68" s="241" t="s">
        <v>1469</v>
      </c>
      <c r="H68" s="241" t="s">
        <v>8</v>
      </c>
      <c r="I68" s="241" t="s">
        <v>873</v>
      </c>
      <c r="J68" s="241" t="s">
        <v>9</v>
      </c>
      <c r="K68" s="241" t="s">
        <v>874</v>
      </c>
      <c r="L68" s="241"/>
      <c r="M68" s="241"/>
    </row>
    <row r="69" spans="1:13" x14ac:dyDescent="0.25">
      <c r="A69" s="241">
        <v>68</v>
      </c>
      <c r="B69" s="241" t="s">
        <v>819</v>
      </c>
      <c r="C69" s="241" t="s">
        <v>820</v>
      </c>
      <c r="D69" s="241" t="s">
        <v>821</v>
      </c>
      <c r="E69" s="241" t="s">
        <v>822</v>
      </c>
      <c r="F69" s="241" t="s">
        <v>823</v>
      </c>
      <c r="G69" s="241" t="s">
        <v>1469</v>
      </c>
      <c r="H69" s="241" t="s">
        <v>8</v>
      </c>
      <c r="I69" s="241" t="s">
        <v>824</v>
      </c>
      <c r="J69" s="241" t="s">
        <v>9</v>
      </c>
      <c r="K69" s="241" t="s">
        <v>825</v>
      </c>
      <c r="L69" s="241"/>
      <c r="M69" s="241"/>
    </row>
    <row r="70" spans="1:13" x14ac:dyDescent="0.25">
      <c r="A70" s="241">
        <v>69</v>
      </c>
      <c r="B70" s="241" t="s">
        <v>875</v>
      </c>
      <c r="C70" s="241" t="s">
        <v>876</v>
      </c>
      <c r="D70" s="241" t="s">
        <v>877</v>
      </c>
      <c r="E70" s="241" t="s">
        <v>878</v>
      </c>
      <c r="F70" s="241" t="s">
        <v>879</v>
      </c>
      <c r="G70" s="241" t="s">
        <v>1469</v>
      </c>
      <c r="H70" s="241" t="s">
        <v>8</v>
      </c>
      <c r="I70" s="241" t="s">
        <v>880</v>
      </c>
      <c r="J70" s="241" t="s">
        <v>9</v>
      </c>
      <c r="K70" s="241" t="s">
        <v>881</v>
      </c>
      <c r="L70" s="241"/>
      <c r="M70" s="241"/>
    </row>
    <row r="71" spans="1:13" x14ac:dyDescent="0.25">
      <c r="A71" s="241">
        <v>70</v>
      </c>
      <c r="B71" s="241" t="s">
        <v>797</v>
      </c>
      <c r="C71" s="241" t="s">
        <v>798</v>
      </c>
      <c r="D71" s="241" t="s">
        <v>799</v>
      </c>
      <c r="E71" s="241" t="s">
        <v>1</v>
      </c>
      <c r="F71" s="241" t="s">
        <v>800</v>
      </c>
      <c r="G71" s="241" t="s">
        <v>1469</v>
      </c>
      <c r="H71" s="241" t="s">
        <v>8</v>
      </c>
      <c r="I71" s="241" t="s">
        <v>801</v>
      </c>
      <c r="J71" s="241" t="s">
        <v>9</v>
      </c>
      <c r="K71" s="241" t="s">
        <v>802</v>
      </c>
      <c r="L71" s="241"/>
      <c r="M71" s="241"/>
    </row>
    <row r="72" spans="1:13" x14ac:dyDescent="0.25">
      <c r="A72" s="241">
        <v>71</v>
      </c>
      <c r="B72" s="241" t="s">
        <v>101</v>
      </c>
      <c r="C72" s="241" t="s">
        <v>102</v>
      </c>
      <c r="D72" s="241" t="s">
        <v>103</v>
      </c>
      <c r="E72" s="241" t="s">
        <v>43</v>
      </c>
      <c r="F72" s="241" t="s">
        <v>169</v>
      </c>
      <c r="G72" s="241" t="s">
        <v>1469</v>
      </c>
      <c r="H72" s="241" t="s">
        <v>8</v>
      </c>
      <c r="I72" s="241" t="s">
        <v>170</v>
      </c>
      <c r="J72" s="241" t="s">
        <v>9</v>
      </c>
      <c r="K72" s="241" t="s">
        <v>735</v>
      </c>
      <c r="L72" s="241"/>
      <c r="M72" s="241"/>
    </row>
    <row r="73" spans="1:13" x14ac:dyDescent="0.25">
      <c r="A73" s="241">
        <v>72</v>
      </c>
      <c r="B73" s="241" t="s">
        <v>930</v>
      </c>
      <c r="C73" s="241" t="s">
        <v>931</v>
      </c>
      <c r="D73" s="241" t="s">
        <v>932</v>
      </c>
      <c r="E73" s="241" t="s">
        <v>933</v>
      </c>
      <c r="F73" s="241" t="s">
        <v>934</v>
      </c>
      <c r="G73" s="241" t="s">
        <v>960</v>
      </c>
      <c r="H73" s="241" t="s">
        <v>8</v>
      </c>
      <c r="I73" s="241" t="s">
        <v>935</v>
      </c>
      <c r="J73" s="241" t="s">
        <v>9</v>
      </c>
      <c r="K73" s="241" t="s">
        <v>936</v>
      </c>
      <c r="L73" s="241"/>
      <c r="M73" s="241"/>
    </row>
    <row r="74" spans="1:13" x14ac:dyDescent="0.25">
      <c r="A74" s="241">
        <v>73</v>
      </c>
      <c r="B74" s="241" t="s">
        <v>467</v>
      </c>
      <c r="C74" s="241" t="s">
        <v>468</v>
      </c>
      <c r="D74" s="241" t="s">
        <v>0</v>
      </c>
      <c r="E74" s="241" t="s">
        <v>1</v>
      </c>
      <c r="F74" s="241" t="s">
        <v>477</v>
      </c>
      <c r="G74" s="241" t="s">
        <v>1019</v>
      </c>
      <c r="H74" s="241" t="s">
        <v>30</v>
      </c>
      <c r="I74" s="241" t="s">
        <v>478</v>
      </c>
      <c r="J74" s="241" t="s">
        <v>32</v>
      </c>
      <c r="K74" s="241" t="s">
        <v>740</v>
      </c>
      <c r="L74" s="241"/>
      <c r="M74" s="241"/>
    </row>
    <row r="75" spans="1:13" x14ac:dyDescent="0.25">
      <c r="A75" s="241">
        <v>74</v>
      </c>
      <c r="B75" s="241" t="s">
        <v>54</v>
      </c>
      <c r="C75" s="241" t="s">
        <v>55</v>
      </c>
      <c r="D75" s="241" t="s">
        <v>0</v>
      </c>
      <c r="E75" s="241" t="s">
        <v>1</v>
      </c>
      <c r="F75" s="241" t="s">
        <v>480</v>
      </c>
      <c r="G75" s="241" t="s">
        <v>1050</v>
      </c>
      <c r="H75" s="241" t="s">
        <v>473</v>
      </c>
      <c r="I75" s="241" t="s">
        <v>481</v>
      </c>
      <c r="J75" s="241" t="s">
        <v>475</v>
      </c>
      <c r="K75" s="241" t="s">
        <v>744</v>
      </c>
      <c r="L75" s="241"/>
      <c r="M75" s="241"/>
    </row>
    <row r="76" spans="1:13" x14ac:dyDescent="0.25">
      <c r="A76" s="241">
        <v>75</v>
      </c>
      <c r="B76" s="241" t="s">
        <v>206</v>
      </c>
      <c r="C76" s="241" t="s">
        <v>207</v>
      </c>
      <c r="D76" s="241" t="s">
        <v>173</v>
      </c>
      <c r="E76" s="241" t="s">
        <v>43</v>
      </c>
      <c r="F76" s="241" t="s">
        <v>208</v>
      </c>
      <c r="G76" s="241" t="s">
        <v>1019</v>
      </c>
      <c r="H76" s="241" t="s">
        <v>3</v>
      </c>
      <c r="I76" s="241" t="s">
        <v>209</v>
      </c>
      <c r="J76" s="241" t="s">
        <v>53</v>
      </c>
      <c r="K76" s="241" t="s">
        <v>745</v>
      </c>
      <c r="L76" s="241"/>
      <c r="M76" s="241"/>
    </row>
    <row r="77" spans="1:13" x14ac:dyDescent="0.25">
      <c r="A77" s="241">
        <v>76</v>
      </c>
      <c r="B77" s="241" t="s">
        <v>224</v>
      </c>
      <c r="C77" s="241" t="s">
        <v>225</v>
      </c>
      <c r="D77" s="241" t="s">
        <v>0</v>
      </c>
      <c r="E77" s="241" t="s">
        <v>1</v>
      </c>
      <c r="F77" s="241" t="s">
        <v>226</v>
      </c>
      <c r="G77" s="241" t="s">
        <v>1019</v>
      </c>
      <c r="H77" s="241" t="s">
        <v>3</v>
      </c>
      <c r="I77" s="241" t="s">
        <v>227</v>
      </c>
      <c r="J77" s="241" t="s">
        <v>53</v>
      </c>
      <c r="K77" s="241" t="s">
        <v>748</v>
      </c>
      <c r="L77" s="241"/>
      <c r="M77" s="241"/>
    </row>
    <row r="78" spans="1:13" x14ac:dyDescent="0.25">
      <c r="A78" s="241">
        <v>77</v>
      </c>
      <c r="B78" s="241" t="s">
        <v>54</v>
      </c>
      <c r="C78" s="241" t="s">
        <v>55</v>
      </c>
      <c r="D78" s="241" t="s">
        <v>0</v>
      </c>
      <c r="E78" s="241" t="s">
        <v>1</v>
      </c>
      <c r="F78" s="241" t="s">
        <v>229</v>
      </c>
      <c r="G78" s="241" t="s">
        <v>1019</v>
      </c>
      <c r="H78" s="241" t="s">
        <v>3</v>
      </c>
      <c r="I78" s="241" t="s">
        <v>230</v>
      </c>
      <c r="J78" s="241" t="s">
        <v>53</v>
      </c>
      <c r="K78" s="241" t="s">
        <v>749</v>
      </c>
      <c r="L78" s="241"/>
      <c r="M78" s="241"/>
    </row>
    <row r="79" spans="1:13" x14ac:dyDescent="0.25">
      <c r="A79" s="241">
        <v>78</v>
      </c>
      <c r="B79" s="241" t="s">
        <v>278</v>
      </c>
      <c r="C79" s="241" t="s">
        <v>279</v>
      </c>
      <c r="D79" s="241" t="s">
        <v>66</v>
      </c>
      <c r="E79" s="241" t="s">
        <v>1</v>
      </c>
      <c r="F79" s="241" t="s">
        <v>280</v>
      </c>
      <c r="G79" s="241" t="s">
        <v>1019</v>
      </c>
      <c r="H79" s="241" t="s">
        <v>3</v>
      </c>
      <c r="I79" s="241" t="s">
        <v>281</v>
      </c>
      <c r="J79" s="241" t="s">
        <v>53</v>
      </c>
      <c r="K79" s="241" t="s">
        <v>756</v>
      </c>
      <c r="L79" s="241"/>
      <c r="M79" s="24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G2" sqref="G2"/>
    </sheetView>
  </sheetViews>
  <sheetFormatPr defaultRowHeight="15" x14ac:dyDescent="0.25"/>
  <cols>
    <col min="7" max="7" width="18.42578125" bestFit="1" customWidth="1"/>
    <col min="10" max="10" width="19.28515625" bestFit="1" customWidth="1"/>
    <col min="11" max="11" width="25.28515625" bestFit="1" customWidth="1"/>
  </cols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237" t="s">
        <v>1531</v>
      </c>
      <c r="C2" s="237" t="s">
        <v>1532</v>
      </c>
      <c r="D2" s="237"/>
      <c r="E2" s="237"/>
      <c r="F2" s="237" t="s">
        <v>1533</v>
      </c>
      <c r="G2" s="237" t="s">
        <v>1136</v>
      </c>
      <c r="H2" s="237" t="s">
        <v>1237</v>
      </c>
      <c r="I2" s="237" t="s">
        <v>1534</v>
      </c>
      <c r="J2" s="237" t="s">
        <v>1535</v>
      </c>
      <c r="K2" s="237" t="s">
        <v>1536</v>
      </c>
      <c r="L2" s="237"/>
      <c r="M2" s="237"/>
    </row>
    <row r="3" spans="1:13" x14ac:dyDescent="0.25">
      <c r="A3">
        <v>2</v>
      </c>
      <c r="B3" s="237" t="s">
        <v>1531</v>
      </c>
      <c r="C3" s="237" t="s">
        <v>1532</v>
      </c>
      <c r="D3" s="237"/>
      <c r="E3" s="237"/>
      <c r="F3" s="237" t="s">
        <v>1537</v>
      </c>
      <c r="G3" s="237" t="s">
        <v>1136</v>
      </c>
      <c r="H3" s="237" t="s">
        <v>1237</v>
      </c>
      <c r="I3" s="237" t="s">
        <v>1538</v>
      </c>
      <c r="J3" s="237" t="s">
        <v>1535</v>
      </c>
      <c r="K3" s="237" t="s">
        <v>1539</v>
      </c>
      <c r="L3" s="237"/>
      <c r="M3" s="237"/>
    </row>
    <row r="4" spans="1:13" x14ac:dyDescent="0.25">
      <c r="A4">
        <v>3</v>
      </c>
      <c r="B4" s="237" t="s">
        <v>50</v>
      </c>
      <c r="C4" s="237" t="s">
        <v>51</v>
      </c>
      <c r="D4" s="237" t="s">
        <v>52</v>
      </c>
      <c r="E4" s="237" t="s">
        <v>43</v>
      </c>
      <c r="F4" s="237" t="s">
        <v>246</v>
      </c>
      <c r="G4" s="237" t="s">
        <v>1019</v>
      </c>
      <c r="H4" s="237" t="s">
        <v>3</v>
      </c>
      <c r="I4" s="237" t="s">
        <v>247</v>
      </c>
      <c r="J4" s="237" t="s">
        <v>125</v>
      </c>
      <c r="K4" s="237" t="s">
        <v>1540</v>
      </c>
      <c r="L4" s="237"/>
      <c r="M4" s="237"/>
    </row>
    <row r="5" spans="1:13" x14ac:dyDescent="0.25">
      <c r="A5" s="237">
        <v>4</v>
      </c>
      <c r="B5" s="237" t="s">
        <v>1491</v>
      </c>
      <c r="C5" s="237" t="s">
        <v>97</v>
      </c>
      <c r="D5" s="237" t="s">
        <v>0</v>
      </c>
      <c r="E5" s="237" t="s">
        <v>1</v>
      </c>
      <c r="F5" s="237" t="s">
        <v>1492</v>
      </c>
      <c r="G5" s="237" t="s">
        <v>960</v>
      </c>
      <c r="H5" s="237" t="s">
        <v>1013</v>
      </c>
      <c r="I5" s="237" t="s">
        <v>1493</v>
      </c>
      <c r="J5" s="237" t="s">
        <v>960</v>
      </c>
      <c r="K5" s="237" t="s">
        <v>1528</v>
      </c>
      <c r="L5" s="237"/>
      <c r="M5" s="237"/>
    </row>
    <row r="6" spans="1:13" x14ac:dyDescent="0.25">
      <c r="A6" s="237">
        <v>5</v>
      </c>
      <c r="B6" s="237" t="s">
        <v>50</v>
      </c>
      <c r="C6" s="237" t="s">
        <v>51</v>
      </c>
      <c r="D6" s="237" t="s">
        <v>52</v>
      </c>
      <c r="E6" s="237" t="s">
        <v>43</v>
      </c>
      <c r="F6" s="237" t="s">
        <v>94</v>
      </c>
      <c r="G6" s="237" t="s">
        <v>1136</v>
      </c>
      <c r="H6" s="237" t="s">
        <v>5</v>
      </c>
      <c r="I6" s="237" t="s">
        <v>95</v>
      </c>
      <c r="J6" s="237" t="s">
        <v>6</v>
      </c>
      <c r="K6" s="237" t="s">
        <v>1502</v>
      </c>
      <c r="L6" s="237"/>
      <c r="M6" s="237"/>
    </row>
    <row r="7" spans="1:13" x14ac:dyDescent="0.25">
      <c r="A7" s="237">
        <v>6</v>
      </c>
      <c r="B7" s="237" t="s">
        <v>15</v>
      </c>
      <c r="C7" s="237" t="s">
        <v>16</v>
      </c>
      <c r="D7" s="237" t="s">
        <v>17</v>
      </c>
      <c r="E7" s="237" t="s">
        <v>7</v>
      </c>
      <c r="F7" s="237" t="s">
        <v>18</v>
      </c>
      <c r="G7" s="237" t="s">
        <v>1469</v>
      </c>
      <c r="H7" s="237" t="s">
        <v>5</v>
      </c>
      <c r="I7" s="237" t="s">
        <v>19</v>
      </c>
      <c r="J7" s="237" t="s">
        <v>6</v>
      </c>
      <c r="K7" s="237" t="s">
        <v>1495</v>
      </c>
      <c r="L7" s="237"/>
      <c r="M7" s="237"/>
    </row>
    <row r="8" spans="1:13" x14ac:dyDescent="0.25">
      <c r="A8" s="237">
        <v>7</v>
      </c>
      <c r="B8" s="237" t="s">
        <v>366</v>
      </c>
      <c r="C8" s="237" t="s">
        <v>367</v>
      </c>
      <c r="D8" s="237" t="s">
        <v>368</v>
      </c>
      <c r="E8" s="237" t="s">
        <v>43</v>
      </c>
      <c r="F8" s="237" t="s">
        <v>395</v>
      </c>
      <c r="G8" s="237" t="s">
        <v>1469</v>
      </c>
      <c r="H8" s="237" t="s">
        <v>5</v>
      </c>
      <c r="I8" s="237" t="s">
        <v>396</v>
      </c>
      <c r="J8" s="237" t="s">
        <v>6</v>
      </c>
      <c r="K8" s="237" t="s">
        <v>1496</v>
      </c>
      <c r="L8" s="237"/>
      <c r="M8" s="237"/>
    </row>
    <row r="9" spans="1:13" x14ac:dyDescent="0.25">
      <c r="A9" s="237">
        <v>8</v>
      </c>
      <c r="B9" s="237" t="s">
        <v>174</v>
      </c>
      <c r="C9" s="237" t="s">
        <v>175</v>
      </c>
      <c r="D9" s="237" t="s">
        <v>0</v>
      </c>
      <c r="E9" s="237" t="s">
        <v>1</v>
      </c>
      <c r="F9" s="237" t="s">
        <v>472</v>
      </c>
      <c r="G9" s="237" t="s">
        <v>1050</v>
      </c>
      <c r="H9" s="237" t="s">
        <v>473</v>
      </c>
      <c r="I9" s="237" t="s">
        <v>474</v>
      </c>
      <c r="J9" s="237" t="s">
        <v>475</v>
      </c>
      <c r="K9" s="237" t="s">
        <v>1476</v>
      </c>
      <c r="L9" s="237"/>
      <c r="M9" s="237"/>
    </row>
    <row r="10" spans="1:13" x14ac:dyDescent="0.25">
      <c r="A10" s="237">
        <v>9</v>
      </c>
      <c r="B10" s="237" t="s">
        <v>174</v>
      </c>
      <c r="C10" s="237" t="s">
        <v>175</v>
      </c>
      <c r="D10" s="237" t="s">
        <v>0</v>
      </c>
      <c r="E10" s="237" t="s">
        <v>1</v>
      </c>
      <c r="F10" s="237" t="s">
        <v>176</v>
      </c>
      <c r="G10" s="237" t="s">
        <v>1469</v>
      </c>
      <c r="H10" s="237" t="s">
        <v>8</v>
      </c>
      <c r="I10" s="237" t="s">
        <v>177</v>
      </c>
      <c r="J10" s="237" t="s">
        <v>9</v>
      </c>
      <c r="K10" s="237" t="s">
        <v>1477</v>
      </c>
      <c r="L10" s="237"/>
      <c r="M10" s="237"/>
    </row>
    <row r="11" spans="1:13" x14ac:dyDescent="0.25">
      <c r="A11" s="237">
        <v>10</v>
      </c>
      <c r="B11" s="237" t="s">
        <v>174</v>
      </c>
      <c r="C11" s="237" t="s">
        <v>175</v>
      </c>
      <c r="D11" s="237" t="s">
        <v>0</v>
      </c>
      <c r="E11" s="237" t="s">
        <v>1</v>
      </c>
      <c r="F11" s="237" t="s">
        <v>1232</v>
      </c>
      <c r="G11" s="237" t="s">
        <v>1469</v>
      </c>
      <c r="H11" s="237" t="s">
        <v>1013</v>
      </c>
      <c r="I11" s="237" t="s">
        <v>1234</v>
      </c>
      <c r="J11" s="237" t="s">
        <v>960</v>
      </c>
      <c r="K11" s="237" t="s">
        <v>1478</v>
      </c>
      <c r="L11" s="237"/>
      <c r="M11" s="237"/>
    </row>
    <row r="12" spans="1:13" x14ac:dyDescent="0.25">
      <c r="A12" s="237">
        <v>11</v>
      </c>
      <c r="B12" s="237" t="s">
        <v>1479</v>
      </c>
      <c r="C12" s="237" t="s">
        <v>1480</v>
      </c>
      <c r="D12" s="237" t="s">
        <v>1481</v>
      </c>
      <c r="E12" s="237" t="s">
        <v>601</v>
      </c>
      <c r="F12" s="237" t="s">
        <v>1482</v>
      </c>
      <c r="G12" s="237" t="s">
        <v>1469</v>
      </c>
      <c r="H12" s="237" t="s">
        <v>1013</v>
      </c>
      <c r="I12" s="237" t="s">
        <v>1483</v>
      </c>
      <c r="J12" s="237" t="s">
        <v>960</v>
      </c>
      <c r="K12" s="237" t="s">
        <v>1484</v>
      </c>
      <c r="L12" s="237"/>
      <c r="M12" s="237"/>
    </row>
    <row r="13" spans="1:13" x14ac:dyDescent="0.25">
      <c r="A13" s="237">
        <v>12</v>
      </c>
      <c r="B13" s="237" t="s">
        <v>268</v>
      </c>
      <c r="C13" s="237" t="s">
        <v>269</v>
      </c>
      <c r="D13" s="237" t="s">
        <v>66</v>
      </c>
      <c r="E13" s="237" t="s">
        <v>1</v>
      </c>
      <c r="F13" s="237" t="s">
        <v>270</v>
      </c>
      <c r="G13" s="237" t="s">
        <v>1019</v>
      </c>
      <c r="H13" s="237" t="s">
        <v>3</v>
      </c>
      <c r="I13" s="237" t="s">
        <v>271</v>
      </c>
      <c r="J13" s="237" t="s">
        <v>53</v>
      </c>
      <c r="K13" s="237" t="s">
        <v>1466</v>
      </c>
      <c r="L13" s="237"/>
      <c r="M13" s="237"/>
    </row>
    <row r="14" spans="1:13" x14ac:dyDescent="0.25">
      <c r="A14" s="237">
        <v>13</v>
      </c>
      <c r="B14" s="237" t="s">
        <v>803</v>
      </c>
      <c r="C14" s="237" t="s">
        <v>804</v>
      </c>
      <c r="D14" s="237" t="s">
        <v>17</v>
      </c>
      <c r="E14" s="237" t="s">
        <v>7</v>
      </c>
      <c r="F14" s="237" t="s">
        <v>1121</v>
      </c>
      <c r="G14" s="237" t="s">
        <v>1469</v>
      </c>
      <c r="H14" s="237" t="s">
        <v>1013</v>
      </c>
      <c r="I14" s="237" t="s">
        <v>1122</v>
      </c>
      <c r="J14" s="237" t="s">
        <v>960</v>
      </c>
      <c r="K14" s="237" t="s">
        <v>1465</v>
      </c>
      <c r="L14" s="237"/>
      <c r="M14" s="237"/>
    </row>
    <row r="15" spans="1:13" x14ac:dyDescent="0.25">
      <c r="A15" s="237">
        <v>14</v>
      </c>
      <c r="B15" s="237" t="s">
        <v>1458</v>
      </c>
      <c r="C15" s="237" t="s">
        <v>1459</v>
      </c>
      <c r="D15" s="237" t="s">
        <v>42</v>
      </c>
      <c r="E15" s="237" t="s">
        <v>43</v>
      </c>
      <c r="F15" s="237" t="s">
        <v>1460</v>
      </c>
      <c r="G15" s="237" t="s">
        <v>1469</v>
      </c>
      <c r="H15" s="237" t="s">
        <v>1013</v>
      </c>
      <c r="I15" s="237" t="s">
        <v>1461</v>
      </c>
      <c r="J15" s="237" t="s">
        <v>960</v>
      </c>
      <c r="K15" s="237" t="s">
        <v>1462</v>
      </c>
      <c r="L15" s="237"/>
      <c r="M15" s="237"/>
    </row>
    <row r="16" spans="1:13" x14ac:dyDescent="0.25">
      <c r="A16" s="237">
        <v>15</v>
      </c>
      <c r="B16" s="237" t="s">
        <v>366</v>
      </c>
      <c r="C16" s="237" t="s">
        <v>367</v>
      </c>
      <c r="D16" s="237" t="s">
        <v>368</v>
      </c>
      <c r="E16" s="237" t="s">
        <v>43</v>
      </c>
      <c r="F16" s="237" t="s">
        <v>369</v>
      </c>
      <c r="G16" s="237" t="s">
        <v>1019</v>
      </c>
      <c r="H16" s="237" t="s">
        <v>294</v>
      </c>
      <c r="I16" s="237" t="s">
        <v>370</v>
      </c>
      <c r="J16" s="237" t="s">
        <v>289</v>
      </c>
      <c r="K16" s="237" t="s">
        <v>1240</v>
      </c>
      <c r="L16" s="237"/>
      <c r="M16" s="237"/>
    </row>
    <row r="17" spans="1:13" x14ac:dyDescent="0.25">
      <c r="A17" s="237">
        <v>16</v>
      </c>
      <c r="B17" s="237" t="s">
        <v>366</v>
      </c>
      <c r="C17" s="237" t="s">
        <v>367</v>
      </c>
      <c r="D17" s="237" t="s">
        <v>368</v>
      </c>
      <c r="E17" s="237" t="s">
        <v>43</v>
      </c>
      <c r="F17" s="237" t="s">
        <v>1100</v>
      </c>
      <c r="G17" s="237" t="s">
        <v>1469</v>
      </c>
      <c r="H17" s="237" t="s">
        <v>1013</v>
      </c>
      <c r="I17" s="237" t="s">
        <v>1101</v>
      </c>
      <c r="J17" s="237" t="s">
        <v>960</v>
      </c>
      <c r="K17" s="237" t="s">
        <v>1258</v>
      </c>
      <c r="L17" s="237"/>
      <c r="M17" s="237"/>
    </row>
    <row r="18" spans="1:13" x14ac:dyDescent="0.25">
      <c r="A18" s="237">
        <v>17</v>
      </c>
      <c r="B18" s="237" t="s">
        <v>1215</v>
      </c>
      <c r="C18" s="237" t="s">
        <v>1216</v>
      </c>
      <c r="D18" s="237" t="s">
        <v>0</v>
      </c>
      <c r="E18" s="237" t="s">
        <v>1</v>
      </c>
      <c r="F18" s="237" t="s">
        <v>1218</v>
      </c>
      <c r="G18" s="237" t="s">
        <v>1469</v>
      </c>
      <c r="H18" s="237" t="s">
        <v>1013</v>
      </c>
      <c r="I18" s="237" t="s">
        <v>1219</v>
      </c>
      <c r="J18" s="237" t="s">
        <v>960</v>
      </c>
      <c r="K18" s="237" t="s">
        <v>1242</v>
      </c>
      <c r="L18" s="237"/>
      <c r="M18" s="237"/>
    </row>
    <row r="19" spans="1:13" x14ac:dyDescent="0.25">
      <c r="A19" s="237">
        <v>18</v>
      </c>
      <c r="B19" s="237" t="s">
        <v>1194</v>
      </c>
      <c r="C19" s="237" t="s">
        <v>1195</v>
      </c>
      <c r="D19" s="237" t="s">
        <v>1196</v>
      </c>
      <c r="E19" s="237" t="s">
        <v>28</v>
      </c>
      <c r="F19" s="237" t="s">
        <v>1197</v>
      </c>
      <c r="G19" s="237" t="s">
        <v>1469</v>
      </c>
      <c r="H19" s="237" t="s">
        <v>1013</v>
      </c>
      <c r="I19" s="237" t="s">
        <v>1198</v>
      </c>
      <c r="J19" s="237" t="s">
        <v>960</v>
      </c>
      <c r="K19" s="237" t="s">
        <v>1214</v>
      </c>
      <c r="L19" s="237"/>
      <c r="M19" s="237"/>
    </row>
    <row r="20" spans="1:13" x14ac:dyDescent="0.25">
      <c r="A20" s="237">
        <v>19</v>
      </c>
      <c r="B20" s="237" t="s">
        <v>117</v>
      </c>
      <c r="C20" s="237" t="s">
        <v>1210</v>
      </c>
      <c r="D20" s="237" t="s">
        <v>648</v>
      </c>
      <c r="E20" s="237" t="s">
        <v>1</v>
      </c>
      <c r="F20" s="237" t="s">
        <v>1211</v>
      </c>
      <c r="G20" s="237" t="s">
        <v>1019</v>
      </c>
      <c r="H20" s="237" t="s">
        <v>3</v>
      </c>
      <c r="I20" s="237" t="s">
        <v>1212</v>
      </c>
      <c r="J20" s="237" t="s">
        <v>53</v>
      </c>
      <c r="K20" s="237" t="s">
        <v>1213</v>
      </c>
      <c r="L20" s="237"/>
      <c r="M20" s="237"/>
    </row>
    <row r="21" spans="1:13" x14ac:dyDescent="0.25">
      <c r="A21" s="237">
        <v>20</v>
      </c>
      <c r="B21" s="237" t="s">
        <v>116</v>
      </c>
      <c r="C21" s="237" t="s">
        <v>117</v>
      </c>
      <c r="D21" s="237" t="s">
        <v>648</v>
      </c>
      <c r="E21" s="237" t="s">
        <v>1</v>
      </c>
      <c r="F21" s="237" t="s">
        <v>118</v>
      </c>
      <c r="G21" s="237" t="s">
        <v>1019</v>
      </c>
      <c r="H21" s="237" t="s">
        <v>3</v>
      </c>
      <c r="I21" s="237" t="s">
        <v>119</v>
      </c>
      <c r="J21" s="237" t="s">
        <v>53</v>
      </c>
      <c r="K21" s="237" t="s">
        <v>1167</v>
      </c>
      <c r="L21" s="237"/>
      <c r="M21" s="237"/>
    </row>
    <row r="22" spans="1:13" x14ac:dyDescent="0.25">
      <c r="A22" s="237">
        <v>21</v>
      </c>
      <c r="B22" s="237" t="s">
        <v>196</v>
      </c>
      <c r="C22" s="237" t="s">
        <v>104</v>
      </c>
      <c r="D22" s="237" t="s">
        <v>197</v>
      </c>
      <c r="E22" s="237" t="s">
        <v>198</v>
      </c>
      <c r="F22" s="237" t="s">
        <v>1168</v>
      </c>
      <c r="G22" s="237" t="s">
        <v>1469</v>
      </c>
      <c r="H22" s="237" t="s">
        <v>1013</v>
      </c>
      <c r="I22" s="237" t="s">
        <v>1169</v>
      </c>
      <c r="J22" s="237" t="s">
        <v>960</v>
      </c>
      <c r="K22" s="237" t="s">
        <v>1170</v>
      </c>
      <c r="L22" s="237"/>
      <c r="M22" s="237"/>
    </row>
    <row r="23" spans="1:13" x14ac:dyDescent="0.25">
      <c r="A23" s="237">
        <v>22</v>
      </c>
      <c r="B23" s="237" t="s">
        <v>1176</v>
      </c>
      <c r="C23" s="237" t="s">
        <v>1177</v>
      </c>
      <c r="D23" s="237" t="s">
        <v>173</v>
      </c>
      <c r="E23" s="237" t="s">
        <v>43</v>
      </c>
      <c r="F23" s="237" t="s">
        <v>1178</v>
      </c>
      <c r="G23" s="237" t="s">
        <v>1469</v>
      </c>
      <c r="H23" s="237" t="s">
        <v>1013</v>
      </c>
      <c r="I23" s="237" t="s">
        <v>1179</v>
      </c>
      <c r="J23" s="237" t="s">
        <v>960</v>
      </c>
      <c r="K23" s="237" t="s">
        <v>1180</v>
      </c>
      <c r="L23" s="237"/>
      <c r="M23" s="237"/>
    </row>
    <row r="24" spans="1:13" x14ac:dyDescent="0.25">
      <c r="A24" s="237">
        <v>23</v>
      </c>
      <c r="B24" s="237" t="s">
        <v>1181</v>
      </c>
      <c r="C24" s="237" t="s">
        <v>1182</v>
      </c>
      <c r="D24" s="237" t="s">
        <v>1183</v>
      </c>
      <c r="E24" s="237" t="s">
        <v>48</v>
      </c>
      <c r="F24" s="237" t="s">
        <v>1184</v>
      </c>
      <c r="G24" s="237" t="s">
        <v>1469</v>
      </c>
      <c r="H24" s="237" t="s">
        <v>1013</v>
      </c>
      <c r="I24" s="237" t="s">
        <v>1185</v>
      </c>
      <c r="J24" s="237" t="s">
        <v>960</v>
      </c>
      <c r="K24" s="237" t="s">
        <v>1186</v>
      </c>
      <c r="L24" s="237"/>
      <c r="M24" s="237"/>
    </row>
    <row r="25" spans="1:13" x14ac:dyDescent="0.25">
      <c r="A25" s="237">
        <v>24</v>
      </c>
      <c r="B25" s="237" t="s">
        <v>1187</v>
      </c>
      <c r="C25" s="237" t="s">
        <v>1188</v>
      </c>
      <c r="D25" s="237" t="s">
        <v>1189</v>
      </c>
      <c r="E25" s="237" t="s">
        <v>43</v>
      </c>
      <c r="F25" s="237" t="s">
        <v>1190</v>
      </c>
      <c r="G25" s="237" t="s">
        <v>1469</v>
      </c>
      <c r="H25" s="237" t="s">
        <v>1013</v>
      </c>
      <c r="I25" s="237" t="s">
        <v>1191</v>
      </c>
      <c r="J25" s="237" t="s">
        <v>960</v>
      </c>
      <c r="K25" s="237" t="s">
        <v>1192</v>
      </c>
      <c r="L25" s="237"/>
      <c r="M25" s="237"/>
    </row>
    <row r="26" spans="1:13" x14ac:dyDescent="0.25">
      <c r="A26" s="237">
        <v>25</v>
      </c>
      <c r="B26" s="237" t="s">
        <v>262</v>
      </c>
      <c r="C26" s="237" t="s">
        <v>1141</v>
      </c>
      <c r="D26" s="237" t="s">
        <v>1142</v>
      </c>
      <c r="E26" s="237" t="s">
        <v>1</v>
      </c>
      <c r="F26" s="237" t="s">
        <v>1143</v>
      </c>
      <c r="G26" s="237" t="s">
        <v>1469</v>
      </c>
      <c r="H26" s="237" t="s">
        <v>1013</v>
      </c>
      <c r="I26" s="237" t="s">
        <v>1144</v>
      </c>
      <c r="J26" s="237" t="s">
        <v>960</v>
      </c>
      <c r="K26" s="237" t="s">
        <v>1145</v>
      </c>
      <c r="L26" s="237"/>
      <c r="M26" s="237"/>
    </row>
    <row r="27" spans="1:13" x14ac:dyDescent="0.25">
      <c r="A27" s="237">
        <v>26</v>
      </c>
      <c r="B27" s="237" t="s">
        <v>1146</v>
      </c>
      <c r="C27" s="237" t="s">
        <v>1147</v>
      </c>
      <c r="D27" s="237" t="s">
        <v>1142</v>
      </c>
      <c r="E27" s="237" t="s">
        <v>1</v>
      </c>
      <c r="F27" s="237" t="s">
        <v>1148</v>
      </c>
      <c r="G27" s="237" t="s">
        <v>1469</v>
      </c>
      <c r="H27" s="237" t="s">
        <v>1013</v>
      </c>
      <c r="I27" s="237" t="s">
        <v>1149</v>
      </c>
      <c r="J27" s="237" t="s">
        <v>960</v>
      </c>
      <c r="K27" s="237" t="s">
        <v>1150</v>
      </c>
      <c r="L27" s="237"/>
      <c r="M27" s="237"/>
    </row>
    <row r="28" spans="1:13" x14ac:dyDescent="0.25">
      <c r="A28" s="237">
        <v>27</v>
      </c>
      <c r="B28" s="237" t="s">
        <v>50</v>
      </c>
      <c r="C28" s="237" t="s">
        <v>51</v>
      </c>
      <c r="D28" s="237" t="s">
        <v>52</v>
      </c>
      <c r="E28" s="237" t="s">
        <v>43</v>
      </c>
      <c r="F28" s="237" t="s">
        <v>1085</v>
      </c>
      <c r="G28" s="237" t="s">
        <v>1469</v>
      </c>
      <c r="H28" s="237" t="s">
        <v>1013</v>
      </c>
      <c r="I28" s="237" t="s">
        <v>1086</v>
      </c>
      <c r="J28" s="237" t="s">
        <v>960</v>
      </c>
      <c r="K28" s="237" t="s">
        <v>1087</v>
      </c>
      <c r="L28" s="237"/>
      <c r="M28" s="237"/>
    </row>
    <row r="29" spans="1:13" x14ac:dyDescent="0.25">
      <c r="A29" s="237">
        <v>28</v>
      </c>
      <c r="B29" s="237" t="s">
        <v>196</v>
      </c>
      <c r="C29" s="237" t="s">
        <v>104</v>
      </c>
      <c r="D29" s="237" t="s">
        <v>197</v>
      </c>
      <c r="E29" s="237" t="s">
        <v>198</v>
      </c>
      <c r="F29" s="237" t="s">
        <v>1107</v>
      </c>
      <c r="G29" s="237" t="s">
        <v>1469</v>
      </c>
      <c r="H29" s="237" t="s">
        <v>1013</v>
      </c>
      <c r="I29" s="237" t="s">
        <v>1108</v>
      </c>
      <c r="J29" s="237" t="s">
        <v>960</v>
      </c>
      <c r="K29" s="237" t="s">
        <v>1109</v>
      </c>
      <c r="L29" s="237"/>
      <c r="M29" s="237"/>
    </row>
    <row r="30" spans="1:13" x14ac:dyDescent="0.25">
      <c r="A30" s="237">
        <v>29</v>
      </c>
      <c r="B30" s="237" t="s">
        <v>1110</v>
      </c>
      <c r="C30" s="237" t="s">
        <v>408</v>
      </c>
      <c r="D30" s="237" t="s">
        <v>1111</v>
      </c>
      <c r="E30" s="237" t="s">
        <v>912</v>
      </c>
      <c r="F30" s="237" t="s">
        <v>1112</v>
      </c>
      <c r="G30" s="237" t="s">
        <v>1469</v>
      </c>
      <c r="H30" s="237" t="s">
        <v>1013</v>
      </c>
      <c r="I30" s="237" t="s">
        <v>1113</v>
      </c>
      <c r="J30" s="237" t="s">
        <v>960</v>
      </c>
      <c r="K30" s="237" t="s">
        <v>1114</v>
      </c>
      <c r="L30" s="237"/>
      <c r="M30" s="237"/>
    </row>
    <row r="31" spans="1:13" x14ac:dyDescent="0.25">
      <c r="A31" s="237">
        <v>30</v>
      </c>
      <c r="B31" s="237" t="s">
        <v>1072</v>
      </c>
      <c r="C31" s="237" t="s">
        <v>1073</v>
      </c>
      <c r="D31" s="237" t="s">
        <v>122</v>
      </c>
      <c r="E31" s="237" t="s">
        <v>43</v>
      </c>
      <c r="F31" s="237" t="s">
        <v>221</v>
      </c>
      <c r="G31" s="237" t="s">
        <v>1131</v>
      </c>
      <c r="H31" s="237" t="s">
        <v>3</v>
      </c>
      <c r="I31" s="237" t="s">
        <v>222</v>
      </c>
      <c r="J31" s="237" t="s">
        <v>53</v>
      </c>
      <c r="K31" s="237" t="s">
        <v>1074</v>
      </c>
      <c r="L31" s="237"/>
      <c r="M31" s="237"/>
    </row>
    <row r="32" spans="1:13" x14ac:dyDescent="0.25">
      <c r="A32" s="237">
        <v>31</v>
      </c>
      <c r="B32" s="237" t="s">
        <v>190</v>
      </c>
      <c r="C32" s="237" t="s">
        <v>191</v>
      </c>
      <c r="D32" s="237" t="s">
        <v>192</v>
      </c>
      <c r="E32" s="237" t="s">
        <v>28</v>
      </c>
      <c r="F32" s="237" t="s">
        <v>193</v>
      </c>
      <c r="G32" s="237" t="s">
        <v>1019</v>
      </c>
      <c r="H32" s="237" t="s">
        <v>30</v>
      </c>
      <c r="I32" s="237" t="s">
        <v>194</v>
      </c>
      <c r="J32" s="237" t="s">
        <v>32</v>
      </c>
      <c r="K32" s="237" t="s">
        <v>1081</v>
      </c>
      <c r="L32" s="237"/>
      <c r="M32" s="237"/>
    </row>
    <row r="33" spans="1:13" x14ac:dyDescent="0.25">
      <c r="A33" s="237">
        <v>32</v>
      </c>
      <c r="B33" s="237" t="s">
        <v>262</v>
      </c>
      <c r="C33" s="237" t="s">
        <v>263</v>
      </c>
      <c r="D33" s="237" t="s">
        <v>264</v>
      </c>
      <c r="E33" s="237" t="s">
        <v>1</v>
      </c>
      <c r="F33" s="237" t="s">
        <v>265</v>
      </c>
      <c r="G33" s="237" t="s">
        <v>1019</v>
      </c>
      <c r="H33" s="237" t="s">
        <v>3</v>
      </c>
      <c r="I33" s="237" t="s">
        <v>266</v>
      </c>
      <c r="J33" s="237" t="s">
        <v>53</v>
      </c>
      <c r="K33" s="237" t="s">
        <v>1057</v>
      </c>
      <c r="L33" s="237"/>
      <c r="M33" s="237"/>
    </row>
    <row r="34" spans="1:13" x14ac:dyDescent="0.25">
      <c r="A34" s="237">
        <v>33</v>
      </c>
      <c r="B34" s="237" t="s">
        <v>71</v>
      </c>
      <c r="C34" s="237" t="s">
        <v>72</v>
      </c>
      <c r="D34" s="237" t="s">
        <v>73</v>
      </c>
      <c r="E34" s="237" t="s">
        <v>28</v>
      </c>
      <c r="F34" s="237" t="s">
        <v>74</v>
      </c>
      <c r="G34" s="237" t="s">
        <v>1019</v>
      </c>
      <c r="H34" s="237" t="s">
        <v>30</v>
      </c>
      <c r="I34" s="237" t="s">
        <v>75</v>
      </c>
      <c r="J34" s="237" t="s">
        <v>32</v>
      </c>
      <c r="K34" s="237" t="s">
        <v>1058</v>
      </c>
      <c r="L34" s="237"/>
      <c r="M34" s="237"/>
    </row>
    <row r="35" spans="1:13" x14ac:dyDescent="0.25">
      <c r="A35" s="237">
        <v>34</v>
      </c>
      <c r="B35" s="237" t="s">
        <v>273</v>
      </c>
      <c r="C35" s="237" t="s">
        <v>274</v>
      </c>
      <c r="D35" s="237" t="s">
        <v>0</v>
      </c>
      <c r="E35" s="237" t="s">
        <v>1</v>
      </c>
      <c r="F35" s="237" t="s">
        <v>275</v>
      </c>
      <c r="G35" s="237" t="s">
        <v>1019</v>
      </c>
      <c r="H35" s="237" t="s">
        <v>3</v>
      </c>
      <c r="I35" s="237" t="s">
        <v>276</v>
      </c>
      <c r="J35" s="237" t="s">
        <v>53</v>
      </c>
      <c r="K35" s="237" t="s">
        <v>1069</v>
      </c>
      <c r="L35" s="237"/>
      <c r="M35" s="237"/>
    </row>
    <row r="36" spans="1:13" x14ac:dyDescent="0.25">
      <c r="A36" s="237">
        <v>35</v>
      </c>
      <c r="B36" s="237" t="s">
        <v>766</v>
      </c>
      <c r="C36" s="237" t="s">
        <v>767</v>
      </c>
      <c r="D36" s="237" t="s">
        <v>577</v>
      </c>
      <c r="E36" s="237" t="s">
        <v>7</v>
      </c>
      <c r="F36" s="237" t="s">
        <v>1040</v>
      </c>
      <c r="G36" s="237" t="s">
        <v>1050</v>
      </c>
      <c r="H36" s="237" t="s">
        <v>781</v>
      </c>
      <c r="I36" s="237" t="s">
        <v>1042</v>
      </c>
      <c r="J36" s="237" t="s">
        <v>1043</v>
      </c>
      <c r="K36" s="237" t="s">
        <v>1044</v>
      </c>
      <c r="L36" s="237"/>
      <c r="M36" s="237"/>
    </row>
    <row r="37" spans="1:13" x14ac:dyDescent="0.25">
      <c r="A37" s="237">
        <v>36</v>
      </c>
      <c r="B37" s="237" t="s">
        <v>145</v>
      </c>
      <c r="C37" s="237" t="s">
        <v>97</v>
      </c>
      <c r="D37" s="237" t="s">
        <v>1046</v>
      </c>
      <c r="E37" s="237" t="s">
        <v>1</v>
      </c>
      <c r="F37" s="237" t="s">
        <v>147</v>
      </c>
      <c r="G37" s="237" t="s">
        <v>1019</v>
      </c>
      <c r="H37" s="237" t="s">
        <v>3</v>
      </c>
      <c r="I37" s="237" t="s">
        <v>148</v>
      </c>
      <c r="J37" s="237" t="s">
        <v>53</v>
      </c>
      <c r="K37" s="237" t="s">
        <v>1047</v>
      </c>
      <c r="L37" s="237"/>
      <c r="M37" s="237"/>
    </row>
    <row r="38" spans="1:13" x14ac:dyDescent="0.25">
      <c r="A38" s="237">
        <v>37</v>
      </c>
      <c r="B38" s="237" t="s">
        <v>803</v>
      </c>
      <c r="C38" s="237" t="s">
        <v>804</v>
      </c>
      <c r="D38" s="237" t="s">
        <v>17</v>
      </c>
      <c r="E38" s="237" t="s">
        <v>7</v>
      </c>
      <c r="F38" s="237" t="s">
        <v>805</v>
      </c>
      <c r="G38" s="237" t="s">
        <v>1469</v>
      </c>
      <c r="H38" s="237" t="s">
        <v>5</v>
      </c>
      <c r="I38" s="237" t="s">
        <v>806</v>
      </c>
      <c r="J38" s="237" t="s">
        <v>6</v>
      </c>
      <c r="K38" s="237" t="s">
        <v>996</v>
      </c>
      <c r="L38" s="237"/>
      <c r="M38" s="237"/>
    </row>
    <row r="39" spans="1:13" x14ac:dyDescent="0.25">
      <c r="A39" s="237">
        <v>38</v>
      </c>
      <c r="B39" s="237" t="s">
        <v>982</v>
      </c>
      <c r="C39" s="237" t="s">
        <v>292</v>
      </c>
      <c r="D39" s="237" t="s">
        <v>462</v>
      </c>
      <c r="E39" s="237" t="s">
        <v>1</v>
      </c>
      <c r="F39" s="237" t="s">
        <v>422</v>
      </c>
      <c r="G39" s="237" t="s">
        <v>1019</v>
      </c>
      <c r="H39" s="237" t="s">
        <v>3</v>
      </c>
      <c r="I39" s="237" t="s">
        <v>423</v>
      </c>
      <c r="J39" s="237" t="s">
        <v>2</v>
      </c>
      <c r="K39" s="237" t="s">
        <v>983</v>
      </c>
      <c r="L39" s="237"/>
      <c r="M39" s="237"/>
    </row>
    <row r="40" spans="1:13" x14ac:dyDescent="0.25">
      <c r="A40" s="237">
        <v>39</v>
      </c>
      <c r="B40" s="237" t="s">
        <v>64</v>
      </c>
      <c r="C40" s="237" t="s">
        <v>65</v>
      </c>
      <c r="D40" s="237" t="s">
        <v>66</v>
      </c>
      <c r="E40" s="237" t="s">
        <v>1</v>
      </c>
      <c r="F40" s="237" t="s">
        <v>67</v>
      </c>
      <c r="G40" s="237" t="s">
        <v>1019</v>
      </c>
      <c r="H40" s="237" t="s">
        <v>30</v>
      </c>
      <c r="I40" s="237" t="s">
        <v>68</v>
      </c>
      <c r="J40" s="237" t="s">
        <v>32</v>
      </c>
      <c r="K40" s="237" t="s">
        <v>959</v>
      </c>
      <c r="L40" s="237"/>
      <c r="M40" s="237"/>
    </row>
    <row r="41" spans="1:13" x14ac:dyDescent="0.25">
      <c r="A41" s="237">
        <v>40</v>
      </c>
      <c r="B41" s="237" t="s">
        <v>242</v>
      </c>
      <c r="C41" s="237" t="s">
        <v>243</v>
      </c>
      <c r="D41" s="237" t="s">
        <v>957</v>
      </c>
      <c r="E41" s="237" t="s">
        <v>43</v>
      </c>
      <c r="F41" s="237" t="s">
        <v>244</v>
      </c>
      <c r="G41" s="237" t="s">
        <v>1019</v>
      </c>
      <c r="H41" s="237" t="s">
        <v>3</v>
      </c>
      <c r="I41" s="237" t="s">
        <v>245</v>
      </c>
      <c r="J41" s="237" t="s">
        <v>125</v>
      </c>
      <c r="K41" s="237" t="s">
        <v>958</v>
      </c>
      <c r="L41" s="237"/>
      <c r="M41" s="237"/>
    </row>
    <row r="42" spans="1:13" x14ac:dyDescent="0.25">
      <c r="A42" s="237">
        <v>41</v>
      </c>
      <c r="B42" s="237" t="s">
        <v>322</v>
      </c>
      <c r="C42" s="237" t="s">
        <v>323</v>
      </c>
      <c r="D42" s="237" t="s">
        <v>66</v>
      </c>
      <c r="E42" s="237" t="s">
        <v>1</v>
      </c>
      <c r="F42" s="237" t="s">
        <v>324</v>
      </c>
      <c r="G42" s="237" t="s">
        <v>1019</v>
      </c>
      <c r="H42" s="237" t="s">
        <v>287</v>
      </c>
      <c r="I42" s="237" t="s">
        <v>325</v>
      </c>
      <c r="J42" s="237" t="s">
        <v>289</v>
      </c>
      <c r="K42" s="237" t="s">
        <v>956</v>
      </c>
      <c r="L42" s="237"/>
      <c r="M42" s="237"/>
    </row>
    <row r="43" spans="1:13" x14ac:dyDescent="0.25">
      <c r="A43" s="237">
        <v>42</v>
      </c>
      <c r="B43" s="237" t="s">
        <v>49</v>
      </c>
      <c r="C43" s="237" t="s">
        <v>97</v>
      </c>
      <c r="D43" s="237" t="s">
        <v>66</v>
      </c>
      <c r="E43" s="237" t="s">
        <v>1</v>
      </c>
      <c r="F43" s="237" t="s">
        <v>391</v>
      </c>
      <c r="G43" s="237" t="s">
        <v>1019</v>
      </c>
      <c r="H43" s="237" t="s">
        <v>294</v>
      </c>
      <c r="I43" s="237" t="s">
        <v>392</v>
      </c>
      <c r="J43" s="237" t="s">
        <v>289</v>
      </c>
      <c r="K43" s="237" t="s">
        <v>921</v>
      </c>
      <c r="L43" s="237"/>
      <c r="M43" s="237"/>
    </row>
    <row r="44" spans="1:13" x14ac:dyDescent="0.25">
      <c r="A44" s="237">
        <v>43</v>
      </c>
      <c r="B44" s="237" t="s">
        <v>361</v>
      </c>
      <c r="C44" s="237" t="s">
        <v>362</v>
      </c>
      <c r="D44" s="237" t="s">
        <v>0</v>
      </c>
      <c r="E44" s="237" t="s">
        <v>1</v>
      </c>
      <c r="F44" s="237" t="s">
        <v>886</v>
      </c>
      <c r="G44" s="237" t="s">
        <v>1019</v>
      </c>
      <c r="H44" s="237" t="s">
        <v>3</v>
      </c>
      <c r="I44" s="237" t="s">
        <v>861</v>
      </c>
      <c r="J44" s="237" t="s">
        <v>516</v>
      </c>
      <c r="K44" s="237" t="s">
        <v>896</v>
      </c>
      <c r="L44" s="237"/>
      <c r="M44" s="237"/>
    </row>
    <row r="45" spans="1:13" x14ac:dyDescent="0.25">
      <c r="A45" s="237">
        <v>44</v>
      </c>
      <c r="B45" s="237" t="s">
        <v>845</v>
      </c>
      <c r="C45" s="237" t="s">
        <v>846</v>
      </c>
      <c r="D45" s="237" t="s">
        <v>27</v>
      </c>
      <c r="E45" s="237" t="s">
        <v>28</v>
      </c>
      <c r="F45" s="237" t="s">
        <v>847</v>
      </c>
      <c r="G45" s="237" t="s">
        <v>1019</v>
      </c>
      <c r="H45" s="237" t="s">
        <v>294</v>
      </c>
      <c r="I45" s="237" t="s">
        <v>848</v>
      </c>
      <c r="J45" s="237" t="s">
        <v>289</v>
      </c>
      <c r="K45" s="237" t="s">
        <v>849</v>
      </c>
      <c r="L45" s="237"/>
      <c r="M45" s="237"/>
    </row>
    <row r="46" spans="1:13" x14ac:dyDescent="0.25">
      <c r="A46" s="237">
        <v>45</v>
      </c>
      <c r="B46" s="237" t="s">
        <v>766</v>
      </c>
      <c r="C46" s="237" t="s">
        <v>767</v>
      </c>
      <c r="D46" s="237" t="s">
        <v>577</v>
      </c>
      <c r="E46" s="237" t="s">
        <v>7</v>
      </c>
      <c r="F46" s="237" t="s">
        <v>768</v>
      </c>
      <c r="G46" s="237" t="s">
        <v>1469</v>
      </c>
      <c r="H46" s="237" t="s">
        <v>8</v>
      </c>
      <c r="I46" s="237" t="s">
        <v>769</v>
      </c>
      <c r="J46" s="237" t="s">
        <v>9</v>
      </c>
      <c r="K46" s="237" t="s">
        <v>770</v>
      </c>
      <c r="L46" s="237"/>
      <c r="M46" s="237"/>
    </row>
    <row r="47" spans="1:13" x14ac:dyDescent="0.25">
      <c r="A47" s="237">
        <v>46</v>
      </c>
      <c r="B47" s="237" t="s">
        <v>530</v>
      </c>
      <c r="C47" s="237" t="s">
        <v>531</v>
      </c>
      <c r="D47" s="237" t="s">
        <v>36</v>
      </c>
      <c r="E47" s="237" t="s">
        <v>1</v>
      </c>
      <c r="F47" s="237" t="s">
        <v>532</v>
      </c>
      <c r="G47" s="237" t="s">
        <v>1019</v>
      </c>
      <c r="H47" s="237" t="s">
        <v>294</v>
      </c>
      <c r="I47" s="237" t="s">
        <v>533</v>
      </c>
      <c r="J47" s="237" t="s">
        <v>516</v>
      </c>
      <c r="K47" s="237" t="s">
        <v>764</v>
      </c>
      <c r="L47" s="237"/>
      <c r="M47" s="237"/>
    </row>
    <row r="48" spans="1:13" x14ac:dyDescent="0.25">
      <c r="A48" s="237">
        <v>47</v>
      </c>
      <c r="B48" s="237" t="s">
        <v>651</v>
      </c>
      <c r="C48" s="237" t="s">
        <v>652</v>
      </c>
      <c r="D48" s="237" t="s">
        <v>653</v>
      </c>
      <c r="E48" s="237" t="s">
        <v>1</v>
      </c>
      <c r="F48" s="237" t="s">
        <v>654</v>
      </c>
      <c r="G48" s="237" t="s">
        <v>1019</v>
      </c>
      <c r="H48" s="237" t="s">
        <v>294</v>
      </c>
      <c r="I48" s="237" t="s">
        <v>655</v>
      </c>
      <c r="J48" s="237" t="s">
        <v>289</v>
      </c>
      <c r="K48" s="237" t="s">
        <v>656</v>
      </c>
      <c r="L48" s="237"/>
      <c r="M48" s="237"/>
    </row>
    <row r="49" spans="1:13" x14ac:dyDescent="0.25">
      <c r="A49" s="237">
        <v>48</v>
      </c>
      <c r="B49" s="237" t="s">
        <v>425</v>
      </c>
      <c r="C49" s="237" t="s">
        <v>426</v>
      </c>
      <c r="D49" s="237" t="s">
        <v>427</v>
      </c>
      <c r="E49" s="237" t="s">
        <v>28</v>
      </c>
      <c r="F49" s="237" t="s">
        <v>428</v>
      </c>
      <c r="G49" s="237" t="s">
        <v>1019</v>
      </c>
      <c r="H49" s="237" t="s">
        <v>287</v>
      </c>
      <c r="I49" s="237" t="s">
        <v>429</v>
      </c>
      <c r="J49" s="237" t="s">
        <v>289</v>
      </c>
      <c r="K49" s="237" t="s">
        <v>659</v>
      </c>
      <c r="L49" s="237"/>
      <c r="M49" s="237"/>
    </row>
    <row r="50" spans="1:13" x14ac:dyDescent="0.25">
      <c r="A50" s="237">
        <v>49</v>
      </c>
      <c r="B50" s="237" t="s">
        <v>608</v>
      </c>
      <c r="C50" s="237" t="s">
        <v>378</v>
      </c>
      <c r="D50" s="237" t="s">
        <v>27</v>
      </c>
      <c r="E50" s="237" t="s">
        <v>28</v>
      </c>
      <c r="F50" s="237" t="s">
        <v>609</v>
      </c>
      <c r="G50" s="237" t="s">
        <v>1019</v>
      </c>
      <c r="H50" s="237" t="s">
        <v>294</v>
      </c>
      <c r="I50" s="237" t="s">
        <v>610</v>
      </c>
      <c r="J50" s="237" t="s">
        <v>289</v>
      </c>
      <c r="K50" s="237" t="s">
        <v>663</v>
      </c>
      <c r="L50" s="237"/>
      <c r="M50" s="237"/>
    </row>
    <row r="51" spans="1:13" x14ac:dyDescent="0.25">
      <c r="A51" s="237">
        <v>50</v>
      </c>
      <c r="B51" s="237" t="s">
        <v>1467</v>
      </c>
      <c r="C51" s="237" t="s">
        <v>378</v>
      </c>
      <c r="D51" s="237"/>
      <c r="E51" s="237"/>
      <c r="F51" s="237" t="s">
        <v>572</v>
      </c>
      <c r="G51" s="237" t="s">
        <v>1019</v>
      </c>
      <c r="H51" s="237" t="s">
        <v>287</v>
      </c>
      <c r="I51" s="237" t="s">
        <v>573</v>
      </c>
      <c r="J51" s="237" t="s">
        <v>289</v>
      </c>
      <c r="K51" s="237" t="s">
        <v>665</v>
      </c>
      <c r="L51" s="237"/>
      <c r="M51" s="237"/>
    </row>
    <row r="52" spans="1:13" x14ac:dyDescent="0.25">
      <c r="A52" s="237">
        <v>51</v>
      </c>
      <c r="B52" s="237" t="s">
        <v>590</v>
      </c>
      <c r="C52" s="237" t="s">
        <v>591</v>
      </c>
      <c r="D52" s="237" t="s">
        <v>592</v>
      </c>
      <c r="E52" s="237" t="s">
        <v>43</v>
      </c>
      <c r="F52" s="237" t="s">
        <v>593</v>
      </c>
      <c r="G52" s="237" t="s">
        <v>1131</v>
      </c>
      <c r="H52" s="237" t="s">
        <v>30</v>
      </c>
      <c r="I52" s="237" t="s">
        <v>594</v>
      </c>
      <c r="J52" s="237" t="s">
        <v>32</v>
      </c>
      <c r="K52" s="237" t="s">
        <v>669</v>
      </c>
      <c r="L52" s="237"/>
      <c r="M52" s="237"/>
    </row>
    <row r="53" spans="1:13" x14ac:dyDescent="0.25">
      <c r="A53" s="237">
        <v>52</v>
      </c>
      <c r="B53" s="237" t="s">
        <v>566</v>
      </c>
      <c r="C53" s="237" t="s">
        <v>556</v>
      </c>
      <c r="D53" s="237" t="s">
        <v>0</v>
      </c>
      <c r="E53" s="237" t="s">
        <v>1</v>
      </c>
      <c r="F53" s="237" t="s">
        <v>557</v>
      </c>
      <c r="G53" s="237" t="s">
        <v>1019</v>
      </c>
      <c r="H53" s="237" t="s">
        <v>287</v>
      </c>
      <c r="I53" s="237" t="s">
        <v>558</v>
      </c>
      <c r="J53" s="237" t="s">
        <v>289</v>
      </c>
      <c r="K53" s="237" t="s">
        <v>673</v>
      </c>
      <c r="L53" s="237"/>
      <c r="M53" s="237"/>
    </row>
    <row r="54" spans="1:13" x14ac:dyDescent="0.25">
      <c r="A54" s="237">
        <v>53</v>
      </c>
      <c r="B54" s="237" t="s">
        <v>1468</v>
      </c>
      <c r="C54" s="237" t="s">
        <v>97</v>
      </c>
      <c r="D54" s="237"/>
      <c r="E54" s="237"/>
      <c r="F54" s="237" t="s">
        <v>540</v>
      </c>
      <c r="G54" s="237" t="s">
        <v>1019</v>
      </c>
      <c r="H54" s="237" t="s">
        <v>294</v>
      </c>
      <c r="I54" s="237" t="s">
        <v>541</v>
      </c>
      <c r="J54" s="237" t="s">
        <v>289</v>
      </c>
      <c r="K54" s="237" t="s">
        <v>677</v>
      </c>
      <c r="L54" s="237"/>
      <c r="M54" s="237"/>
    </row>
    <row r="55" spans="1:13" x14ac:dyDescent="0.25">
      <c r="A55" s="237">
        <v>54</v>
      </c>
      <c r="B55" s="237" t="s">
        <v>291</v>
      </c>
      <c r="C55" s="237" t="s">
        <v>292</v>
      </c>
      <c r="D55" s="237" t="s">
        <v>0</v>
      </c>
      <c r="E55" s="237" t="s">
        <v>1</v>
      </c>
      <c r="F55" s="237" t="s">
        <v>293</v>
      </c>
      <c r="G55" s="237" t="s">
        <v>1019</v>
      </c>
      <c r="H55" s="237" t="s">
        <v>294</v>
      </c>
      <c r="I55" s="237" t="s">
        <v>295</v>
      </c>
      <c r="J55" s="237" t="s">
        <v>289</v>
      </c>
      <c r="K55" s="237" t="s">
        <v>679</v>
      </c>
      <c r="L55" s="237"/>
      <c r="M55" s="237"/>
    </row>
    <row r="56" spans="1:13" x14ac:dyDescent="0.25">
      <c r="A56" s="237">
        <v>55</v>
      </c>
      <c r="B56" s="237" t="s">
        <v>311</v>
      </c>
      <c r="C56" s="237" t="s">
        <v>312</v>
      </c>
      <c r="D56" s="237" t="s">
        <v>313</v>
      </c>
      <c r="E56" s="237" t="s">
        <v>43</v>
      </c>
      <c r="F56" s="237" t="s">
        <v>314</v>
      </c>
      <c r="G56" s="237" t="s">
        <v>1019</v>
      </c>
      <c r="H56" s="237" t="s">
        <v>294</v>
      </c>
      <c r="I56" s="237" t="s">
        <v>315</v>
      </c>
      <c r="J56" s="237" t="s">
        <v>289</v>
      </c>
      <c r="K56" s="237" t="s">
        <v>683</v>
      </c>
      <c r="L56" s="237"/>
      <c r="M56" s="237"/>
    </row>
    <row r="57" spans="1:13" x14ac:dyDescent="0.25">
      <c r="A57" s="237">
        <v>56</v>
      </c>
      <c r="B57" s="237" t="s">
        <v>317</v>
      </c>
      <c r="C57" s="237" t="s">
        <v>279</v>
      </c>
      <c r="D57" s="237" t="s">
        <v>318</v>
      </c>
      <c r="E57" s="237" t="s">
        <v>28</v>
      </c>
      <c r="F57" s="237" t="s">
        <v>319</v>
      </c>
      <c r="G57" s="237" t="s">
        <v>1019</v>
      </c>
      <c r="H57" s="237" t="s">
        <v>287</v>
      </c>
      <c r="I57" s="237" t="s">
        <v>320</v>
      </c>
      <c r="J57" s="237" t="s">
        <v>289</v>
      </c>
      <c r="K57" s="237" t="s">
        <v>758</v>
      </c>
      <c r="L57" s="237"/>
      <c r="M57" s="237"/>
    </row>
    <row r="58" spans="1:13" x14ac:dyDescent="0.25">
      <c r="A58" s="237">
        <v>57</v>
      </c>
      <c r="B58" s="237" t="s">
        <v>333</v>
      </c>
      <c r="C58" s="237" t="s">
        <v>334</v>
      </c>
      <c r="D58" s="237" t="s">
        <v>335</v>
      </c>
      <c r="E58" s="237" t="s">
        <v>48</v>
      </c>
      <c r="F58" s="237" t="s">
        <v>336</v>
      </c>
      <c r="G58" s="237" t="s">
        <v>666</v>
      </c>
      <c r="H58" s="237" t="s">
        <v>287</v>
      </c>
      <c r="I58" s="237" t="s">
        <v>337</v>
      </c>
      <c r="J58" s="237" t="s">
        <v>289</v>
      </c>
      <c r="K58" s="237" t="s">
        <v>686</v>
      </c>
      <c r="L58" s="237"/>
      <c r="M58" s="237"/>
    </row>
    <row r="59" spans="1:13" x14ac:dyDescent="0.25">
      <c r="A59" s="237">
        <v>58</v>
      </c>
      <c r="B59" s="237" t="s">
        <v>238</v>
      </c>
      <c r="C59" s="237" t="s">
        <v>239</v>
      </c>
      <c r="D59" s="237" t="s">
        <v>0</v>
      </c>
      <c r="E59" s="237" t="s">
        <v>1</v>
      </c>
      <c r="F59" s="237" t="s">
        <v>240</v>
      </c>
      <c r="G59" s="237" t="s">
        <v>1019</v>
      </c>
      <c r="H59" s="237" t="s">
        <v>3</v>
      </c>
      <c r="I59" s="237" t="s">
        <v>241</v>
      </c>
      <c r="J59" s="237" t="s">
        <v>53</v>
      </c>
      <c r="K59" s="237" t="s">
        <v>691</v>
      </c>
      <c r="L59" s="237"/>
      <c r="M59" s="237"/>
    </row>
    <row r="60" spans="1:13" x14ac:dyDescent="0.25">
      <c r="A60" s="237">
        <v>59</v>
      </c>
      <c r="B60" s="237" t="s">
        <v>137</v>
      </c>
      <c r="C60" s="237" t="s">
        <v>138</v>
      </c>
      <c r="D60" s="237" t="s">
        <v>0</v>
      </c>
      <c r="E60" s="237" t="s">
        <v>1</v>
      </c>
      <c r="F60" s="237" t="s">
        <v>139</v>
      </c>
      <c r="G60" s="237" t="s">
        <v>1019</v>
      </c>
      <c r="H60" s="237" t="s">
        <v>3</v>
      </c>
      <c r="I60" s="237" t="s">
        <v>140</v>
      </c>
      <c r="J60" s="237" t="s">
        <v>53</v>
      </c>
      <c r="K60" s="237" t="s">
        <v>699</v>
      </c>
      <c r="L60" s="237"/>
      <c r="M60" s="237"/>
    </row>
    <row r="61" spans="1:13" x14ac:dyDescent="0.25">
      <c r="A61" s="237">
        <v>60</v>
      </c>
      <c r="B61" s="237" t="s">
        <v>262</v>
      </c>
      <c r="C61" s="237" t="s">
        <v>399</v>
      </c>
      <c r="D61" s="237" t="s">
        <v>0</v>
      </c>
      <c r="E61" s="237" t="s">
        <v>1</v>
      </c>
      <c r="F61" s="237" t="s">
        <v>400</v>
      </c>
      <c r="G61" s="237" t="s">
        <v>1019</v>
      </c>
      <c r="H61" s="237" t="s">
        <v>294</v>
      </c>
      <c r="I61" s="237" t="s">
        <v>401</v>
      </c>
      <c r="J61" s="237" t="s">
        <v>289</v>
      </c>
      <c r="K61" s="237" t="s">
        <v>700</v>
      </c>
      <c r="L61" s="237"/>
      <c r="M61" s="237"/>
    </row>
    <row r="62" spans="1:13" x14ac:dyDescent="0.25">
      <c r="A62" s="237">
        <v>61</v>
      </c>
      <c r="B62" s="237" t="s">
        <v>403</v>
      </c>
      <c r="C62" s="237" t="s">
        <v>60</v>
      </c>
      <c r="D62" s="237" t="s">
        <v>27</v>
      </c>
      <c r="E62" s="237" t="s">
        <v>28</v>
      </c>
      <c r="F62" s="237" t="s">
        <v>404</v>
      </c>
      <c r="G62" s="237" t="s">
        <v>1019</v>
      </c>
      <c r="H62" s="237" t="s">
        <v>287</v>
      </c>
      <c r="I62" s="237" t="s">
        <v>405</v>
      </c>
      <c r="J62" s="237" t="s">
        <v>289</v>
      </c>
      <c r="K62" s="237" t="s">
        <v>701</v>
      </c>
      <c r="L62" s="237"/>
      <c r="M62" s="237"/>
    </row>
    <row r="63" spans="1:13" x14ac:dyDescent="0.25">
      <c r="A63" s="237">
        <v>62</v>
      </c>
      <c r="B63" s="237" t="s">
        <v>431</v>
      </c>
      <c r="C63" s="237" t="s">
        <v>172</v>
      </c>
      <c r="D63" s="237" t="s">
        <v>432</v>
      </c>
      <c r="E63" s="237" t="s">
        <v>28</v>
      </c>
      <c r="F63" s="237" t="s">
        <v>433</v>
      </c>
      <c r="G63" s="237" t="s">
        <v>1019</v>
      </c>
      <c r="H63" s="237" t="s">
        <v>294</v>
      </c>
      <c r="I63" s="237" t="s">
        <v>434</v>
      </c>
      <c r="J63" s="237" t="s">
        <v>289</v>
      </c>
      <c r="K63" s="237" t="s">
        <v>704</v>
      </c>
      <c r="L63" s="237"/>
      <c r="M63" s="237"/>
    </row>
    <row r="64" spans="1:13" x14ac:dyDescent="0.25">
      <c r="A64" s="237">
        <v>63</v>
      </c>
      <c r="B64" s="237" t="s">
        <v>165</v>
      </c>
      <c r="C64" s="237" t="s">
        <v>166</v>
      </c>
      <c r="D64" s="237" t="s">
        <v>27</v>
      </c>
      <c r="E64" s="237" t="s">
        <v>28</v>
      </c>
      <c r="F64" s="237" t="s">
        <v>167</v>
      </c>
      <c r="G64" s="237" t="s">
        <v>1019</v>
      </c>
      <c r="H64" s="237" t="s">
        <v>30</v>
      </c>
      <c r="I64" s="237" t="s">
        <v>168</v>
      </c>
      <c r="J64" s="237" t="s">
        <v>32</v>
      </c>
      <c r="K64" s="237" t="s">
        <v>712</v>
      </c>
      <c r="L64" s="237"/>
      <c r="M64" s="237"/>
    </row>
    <row r="65" spans="1:13" x14ac:dyDescent="0.25">
      <c r="A65" s="237">
        <v>64</v>
      </c>
      <c r="B65" s="237" t="s">
        <v>25</v>
      </c>
      <c r="C65" s="237" t="s">
        <v>26</v>
      </c>
      <c r="D65" s="237" t="s">
        <v>27</v>
      </c>
      <c r="E65" s="237" t="s">
        <v>28</v>
      </c>
      <c r="F65" s="237" t="s">
        <v>29</v>
      </c>
      <c r="G65" s="237" t="s">
        <v>1019</v>
      </c>
      <c r="H65" s="237" t="s">
        <v>30</v>
      </c>
      <c r="I65" s="237" t="s">
        <v>31</v>
      </c>
      <c r="J65" s="237" t="s">
        <v>32</v>
      </c>
      <c r="K65" s="237" t="s">
        <v>714</v>
      </c>
      <c r="L65" s="237"/>
      <c r="M65" s="237"/>
    </row>
    <row r="66" spans="1:13" x14ac:dyDescent="0.25">
      <c r="A66" s="237">
        <v>65</v>
      </c>
      <c r="B66" s="237" t="s">
        <v>49</v>
      </c>
      <c r="C66" s="237" t="s">
        <v>1529</v>
      </c>
      <c r="D66" s="237" t="s">
        <v>17</v>
      </c>
      <c r="E66" s="237" t="s">
        <v>7</v>
      </c>
      <c r="F66" s="237" t="s">
        <v>1446</v>
      </c>
      <c r="G66" s="237" t="s">
        <v>788</v>
      </c>
      <c r="H66" s="237" t="s">
        <v>5</v>
      </c>
      <c r="I66" s="237" t="s">
        <v>1452</v>
      </c>
      <c r="J66" s="237" t="s">
        <v>6</v>
      </c>
      <c r="K66" s="237" t="s">
        <v>1530</v>
      </c>
      <c r="L66" s="237"/>
      <c r="M66" s="237"/>
    </row>
    <row r="67" spans="1:13" x14ac:dyDescent="0.25">
      <c r="A67" s="237">
        <v>66</v>
      </c>
      <c r="B67" s="237" t="s">
        <v>467</v>
      </c>
      <c r="C67" s="237" t="s">
        <v>468</v>
      </c>
      <c r="D67" s="237" t="s">
        <v>0</v>
      </c>
      <c r="E67" s="237" t="s">
        <v>1</v>
      </c>
      <c r="F67" s="237" t="s">
        <v>469</v>
      </c>
      <c r="G67" s="237" t="s">
        <v>1257</v>
      </c>
      <c r="H67" s="237" t="s">
        <v>5</v>
      </c>
      <c r="I67" s="237" t="s">
        <v>470</v>
      </c>
      <c r="J67" s="237" t="s">
        <v>6</v>
      </c>
      <c r="K67" s="237" t="s">
        <v>720</v>
      </c>
      <c r="L67" s="237"/>
      <c r="M67" s="237"/>
    </row>
    <row r="68" spans="1:13" x14ac:dyDescent="0.25">
      <c r="A68" s="237">
        <v>67</v>
      </c>
      <c r="B68" s="237" t="s">
        <v>110</v>
      </c>
      <c r="C68" s="237" t="s">
        <v>111</v>
      </c>
      <c r="D68" s="237" t="s">
        <v>112</v>
      </c>
      <c r="E68" s="237" t="s">
        <v>43</v>
      </c>
      <c r="F68" s="237" t="s">
        <v>113</v>
      </c>
      <c r="G68" s="237" t="s">
        <v>1019</v>
      </c>
      <c r="H68" s="237" t="s">
        <v>3</v>
      </c>
      <c r="I68" s="237" t="s">
        <v>114</v>
      </c>
      <c r="J68" s="237" t="s">
        <v>53</v>
      </c>
      <c r="K68" s="237" t="s">
        <v>727</v>
      </c>
      <c r="L68" s="237"/>
      <c r="M68" s="237"/>
    </row>
    <row r="69" spans="1:13" x14ac:dyDescent="0.25">
      <c r="A69" s="237">
        <v>68</v>
      </c>
      <c r="B69" s="237" t="s">
        <v>120</v>
      </c>
      <c r="C69" s="237" t="s">
        <v>121</v>
      </c>
      <c r="D69" s="237" t="s">
        <v>122</v>
      </c>
      <c r="E69" s="237" t="s">
        <v>43</v>
      </c>
      <c r="F69" s="237" t="s">
        <v>123</v>
      </c>
      <c r="G69" s="237" t="s">
        <v>1019</v>
      </c>
      <c r="H69" s="237" t="s">
        <v>3</v>
      </c>
      <c r="I69" s="237" t="s">
        <v>124</v>
      </c>
      <c r="J69" s="237" t="s">
        <v>125</v>
      </c>
      <c r="K69" s="237" t="s">
        <v>728</v>
      </c>
      <c r="L69" s="237"/>
      <c r="M69" s="237"/>
    </row>
    <row r="70" spans="1:13" x14ac:dyDescent="0.25">
      <c r="A70" s="237">
        <v>69</v>
      </c>
      <c r="B70" s="237" t="s">
        <v>811</v>
      </c>
      <c r="C70" s="237" t="s">
        <v>812</v>
      </c>
      <c r="D70" s="237" t="s">
        <v>813</v>
      </c>
      <c r="E70" s="237" t="s">
        <v>814</v>
      </c>
      <c r="F70" s="237" t="s">
        <v>815</v>
      </c>
      <c r="G70" s="237" t="s">
        <v>1469</v>
      </c>
      <c r="H70" s="237" t="s">
        <v>8</v>
      </c>
      <c r="I70" s="237" t="s">
        <v>817</v>
      </c>
      <c r="J70" s="237" t="s">
        <v>9</v>
      </c>
      <c r="K70" s="237" t="s">
        <v>818</v>
      </c>
      <c r="L70" s="237"/>
      <c r="M70" s="237"/>
    </row>
    <row r="71" spans="1:13" x14ac:dyDescent="0.25">
      <c r="A71" s="237">
        <v>70</v>
      </c>
      <c r="B71" s="237" t="s">
        <v>869</v>
      </c>
      <c r="C71" s="237" t="s">
        <v>870</v>
      </c>
      <c r="D71" s="237" t="s">
        <v>871</v>
      </c>
      <c r="E71" s="237" t="s">
        <v>198</v>
      </c>
      <c r="F71" s="237" t="s">
        <v>872</v>
      </c>
      <c r="G71" s="237" t="s">
        <v>1469</v>
      </c>
      <c r="H71" s="237" t="s">
        <v>8</v>
      </c>
      <c r="I71" s="237" t="s">
        <v>873</v>
      </c>
      <c r="J71" s="237" t="s">
        <v>9</v>
      </c>
      <c r="K71" s="237" t="s">
        <v>874</v>
      </c>
      <c r="L71" s="237"/>
      <c r="M71" s="237"/>
    </row>
    <row r="72" spans="1:13" x14ac:dyDescent="0.25">
      <c r="A72" s="237">
        <v>71</v>
      </c>
      <c r="B72" s="237" t="s">
        <v>875</v>
      </c>
      <c r="C72" s="237" t="s">
        <v>876</v>
      </c>
      <c r="D72" s="237" t="s">
        <v>877</v>
      </c>
      <c r="E72" s="237" t="s">
        <v>878</v>
      </c>
      <c r="F72" s="237" t="s">
        <v>879</v>
      </c>
      <c r="G72" s="237" t="s">
        <v>1469</v>
      </c>
      <c r="H72" s="237" t="s">
        <v>8</v>
      </c>
      <c r="I72" s="237" t="s">
        <v>880</v>
      </c>
      <c r="J72" s="237" t="s">
        <v>9</v>
      </c>
      <c r="K72" s="237" t="s">
        <v>881</v>
      </c>
      <c r="L72" s="237"/>
      <c r="M72" s="237"/>
    </row>
    <row r="73" spans="1:13" x14ac:dyDescent="0.25">
      <c r="A73" s="237">
        <v>72</v>
      </c>
      <c r="B73" s="237" t="s">
        <v>797</v>
      </c>
      <c r="C73" s="237" t="s">
        <v>798</v>
      </c>
      <c r="D73" s="237" t="s">
        <v>799</v>
      </c>
      <c r="E73" s="237" t="s">
        <v>1</v>
      </c>
      <c r="F73" s="237" t="s">
        <v>800</v>
      </c>
      <c r="G73" s="237" t="s">
        <v>1469</v>
      </c>
      <c r="H73" s="237" t="s">
        <v>8</v>
      </c>
      <c r="I73" s="237" t="s">
        <v>801</v>
      </c>
      <c r="J73" s="237" t="s">
        <v>9</v>
      </c>
      <c r="K73" s="237" t="s">
        <v>802</v>
      </c>
      <c r="L73" s="237"/>
      <c r="M73" s="237"/>
    </row>
    <row r="74" spans="1:13" x14ac:dyDescent="0.25">
      <c r="A74" s="237">
        <v>73</v>
      </c>
      <c r="B74" s="237" t="s">
        <v>101</v>
      </c>
      <c r="C74" s="237" t="s">
        <v>102</v>
      </c>
      <c r="D74" s="237" t="s">
        <v>103</v>
      </c>
      <c r="E74" s="237" t="s">
        <v>43</v>
      </c>
      <c r="F74" s="237" t="s">
        <v>169</v>
      </c>
      <c r="G74" s="237" t="s">
        <v>1469</v>
      </c>
      <c r="H74" s="237" t="s">
        <v>8</v>
      </c>
      <c r="I74" s="237" t="s">
        <v>170</v>
      </c>
      <c r="J74" s="237" t="s">
        <v>9</v>
      </c>
      <c r="K74" s="237" t="s">
        <v>735</v>
      </c>
      <c r="L74" s="237"/>
      <c r="M74" s="237"/>
    </row>
    <row r="75" spans="1:13" x14ac:dyDescent="0.25">
      <c r="A75" s="237">
        <v>74</v>
      </c>
      <c r="B75" s="237" t="s">
        <v>467</v>
      </c>
      <c r="C75" s="237" t="s">
        <v>468</v>
      </c>
      <c r="D75" s="237" t="s">
        <v>0</v>
      </c>
      <c r="E75" s="237" t="s">
        <v>1</v>
      </c>
      <c r="F75" s="237" t="s">
        <v>477</v>
      </c>
      <c r="G75" s="237" t="s">
        <v>1019</v>
      </c>
      <c r="H75" s="237" t="s">
        <v>30</v>
      </c>
      <c r="I75" s="237" t="s">
        <v>478</v>
      </c>
      <c r="J75" s="237" t="s">
        <v>32</v>
      </c>
      <c r="K75" s="237" t="s">
        <v>740</v>
      </c>
      <c r="L75" s="237"/>
      <c r="M75" s="237"/>
    </row>
    <row r="76" spans="1:13" x14ac:dyDescent="0.25">
      <c r="A76" s="237">
        <v>75</v>
      </c>
      <c r="B76" s="237" t="s">
        <v>54</v>
      </c>
      <c r="C76" s="237" t="s">
        <v>55</v>
      </c>
      <c r="D76" s="237" t="s">
        <v>0</v>
      </c>
      <c r="E76" s="237" t="s">
        <v>1</v>
      </c>
      <c r="F76" s="237" t="s">
        <v>480</v>
      </c>
      <c r="G76" s="237" t="s">
        <v>1050</v>
      </c>
      <c r="H76" s="237" t="s">
        <v>473</v>
      </c>
      <c r="I76" s="237" t="s">
        <v>481</v>
      </c>
      <c r="J76" s="237" t="s">
        <v>475</v>
      </c>
      <c r="K76" s="237" t="s">
        <v>744</v>
      </c>
      <c r="L76" s="237"/>
      <c r="M76" s="237"/>
    </row>
    <row r="77" spans="1:13" x14ac:dyDescent="0.25">
      <c r="A77" s="237">
        <v>76</v>
      </c>
      <c r="B77" s="237" t="s">
        <v>206</v>
      </c>
      <c r="C77" s="237" t="s">
        <v>207</v>
      </c>
      <c r="D77" s="237" t="s">
        <v>173</v>
      </c>
      <c r="E77" s="237" t="s">
        <v>43</v>
      </c>
      <c r="F77" s="237" t="s">
        <v>208</v>
      </c>
      <c r="G77" s="237" t="s">
        <v>1019</v>
      </c>
      <c r="H77" s="237" t="s">
        <v>3</v>
      </c>
      <c r="I77" s="237" t="s">
        <v>209</v>
      </c>
      <c r="J77" s="237" t="s">
        <v>53</v>
      </c>
      <c r="K77" s="237" t="s">
        <v>745</v>
      </c>
      <c r="L77" s="237"/>
      <c r="M77" s="237"/>
    </row>
    <row r="78" spans="1:13" x14ac:dyDescent="0.25">
      <c r="A78" s="237">
        <v>77</v>
      </c>
      <c r="B78" s="237" t="s">
        <v>224</v>
      </c>
      <c r="C78" s="237" t="s">
        <v>225</v>
      </c>
      <c r="D78" s="237" t="s">
        <v>0</v>
      </c>
      <c r="E78" s="237" t="s">
        <v>1</v>
      </c>
      <c r="F78" s="237" t="s">
        <v>226</v>
      </c>
      <c r="G78" s="237" t="s">
        <v>1019</v>
      </c>
      <c r="H78" s="237" t="s">
        <v>3</v>
      </c>
      <c r="I78" s="237" t="s">
        <v>227</v>
      </c>
      <c r="J78" s="237" t="s">
        <v>53</v>
      </c>
      <c r="K78" s="237" t="s">
        <v>748</v>
      </c>
      <c r="L78" s="237"/>
      <c r="M78" s="237"/>
    </row>
    <row r="79" spans="1:13" x14ac:dyDescent="0.25">
      <c r="A79" s="237">
        <v>78</v>
      </c>
      <c r="B79" s="237" t="s">
        <v>54</v>
      </c>
      <c r="C79" s="237" t="s">
        <v>55</v>
      </c>
      <c r="D79" s="237" t="s">
        <v>0</v>
      </c>
      <c r="E79" s="237" t="s">
        <v>1</v>
      </c>
      <c r="F79" s="237" t="s">
        <v>229</v>
      </c>
      <c r="G79" s="237" t="s">
        <v>1019</v>
      </c>
      <c r="H79" s="237" t="s">
        <v>3</v>
      </c>
      <c r="I79" s="237" t="s">
        <v>230</v>
      </c>
      <c r="J79" s="237" t="s">
        <v>53</v>
      </c>
      <c r="K79" s="237" t="s">
        <v>749</v>
      </c>
      <c r="L79" s="237"/>
      <c r="M79" s="237"/>
    </row>
    <row r="80" spans="1:13" x14ac:dyDescent="0.25">
      <c r="A80" s="237">
        <v>79</v>
      </c>
      <c r="B80" s="237" t="s">
        <v>278</v>
      </c>
      <c r="C80" s="237" t="s">
        <v>279</v>
      </c>
      <c r="D80" s="237" t="s">
        <v>66</v>
      </c>
      <c r="E80" s="237" t="s">
        <v>1</v>
      </c>
      <c r="F80" s="237" t="s">
        <v>280</v>
      </c>
      <c r="G80" s="237" t="s">
        <v>1019</v>
      </c>
      <c r="H80" s="237" t="s">
        <v>3</v>
      </c>
      <c r="I80" s="237" t="s">
        <v>281</v>
      </c>
      <c r="J80" s="237" t="s">
        <v>53</v>
      </c>
      <c r="K80" s="237" t="s">
        <v>756</v>
      </c>
      <c r="L80" s="237"/>
      <c r="M80" s="2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55" workbookViewId="0">
      <selection activeCell="F69" sqref="F69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235" t="s">
        <v>1491</v>
      </c>
      <c r="C2" s="235" t="s">
        <v>97</v>
      </c>
      <c r="D2" s="235" t="s">
        <v>0</v>
      </c>
      <c r="E2" s="235" t="s">
        <v>1</v>
      </c>
      <c r="F2" s="235" t="s">
        <v>1492</v>
      </c>
      <c r="G2" s="235" t="s">
        <v>960</v>
      </c>
      <c r="H2" s="235" t="s">
        <v>1013</v>
      </c>
      <c r="I2" s="235" t="s">
        <v>1493</v>
      </c>
      <c r="J2" s="235" t="s">
        <v>960</v>
      </c>
      <c r="K2" s="235" t="s">
        <v>1528</v>
      </c>
      <c r="L2" s="235"/>
      <c r="M2" s="235"/>
    </row>
    <row r="3" spans="1:13" x14ac:dyDescent="0.25">
      <c r="A3">
        <v>2</v>
      </c>
      <c r="B3" s="235" t="s">
        <v>104</v>
      </c>
      <c r="C3" s="235" t="s">
        <v>105</v>
      </c>
      <c r="D3" s="235" t="s">
        <v>106</v>
      </c>
      <c r="E3" s="235" t="s">
        <v>7</v>
      </c>
      <c r="F3" s="235" t="s">
        <v>107</v>
      </c>
      <c r="G3" s="235" t="s">
        <v>960</v>
      </c>
      <c r="H3" s="235" t="s">
        <v>5</v>
      </c>
      <c r="I3" s="235" t="s">
        <v>108</v>
      </c>
      <c r="J3" s="235" t="s">
        <v>6</v>
      </c>
      <c r="K3" s="235" t="s">
        <v>1516</v>
      </c>
      <c r="L3" s="235"/>
      <c r="M3" s="235"/>
    </row>
    <row r="4" spans="1:13" x14ac:dyDescent="0.25">
      <c r="A4" s="235">
        <v>3</v>
      </c>
      <c r="B4" s="235" t="s">
        <v>50</v>
      </c>
      <c r="C4" s="235" t="s">
        <v>51</v>
      </c>
      <c r="D4" s="235" t="s">
        <v>52</v>
      </c>
      <c r="E4" s="235" t="s">
        <v>43</v>
      </c>
      <c r="F4" s="235" t="s">
        <v>94</v>
      </c>
      <c r="G4" s="235" t="s">
        <v>1136</v>
      </c>
      <c r="H4" s="235" t="s">
        <v>5</v>
      </c>
      <c r="I4" s="235" t="s">
        <v>95</v>
      </c>
      <c r="J4" s="235" t="s">
        <v>6</v>
      </c>
      <c r="K4" s="235" t="s">
        <v>1502</v>
      </c>
      <c r="L4" s="235"/>
      <c r="M4" s="235"/>
    </row>
    <row r="5" spans="1:13" x14ac:dyDescent="0.25">
      <c r="A5" s="235">
        <v>4</v>
      </c>
      <c r="B5" s="235" t="s">
        <v>15</v>
      </c>
      <c r="C5" s="235" t="s">
        <v>16</v>
      </c>
      <c r="D5" s="235" t="s">
        <v>17</v>
      </c>
      <c r="E5" s="235" t="s">
        <v>7</v>
      </c>
      <c r="F5" s="235" t="s">
        <v>18</v>
      </c>
      <c r="G5" s="235" t="s">
        <v>1469</v>
      </c>
      <c r="H5" s="235" t="s">
        <v>5</v>
      </c>
      <c r="I5" s="235" t="s">
        <v>19</v>
      </c>
      <c r="J5" s="235" t="s">
        <v>6</v>
      </c>
      <c r="K5" s="235" t="s">
        <v>1495</v>
      </c>
      <c r="L5" s="235"/>
      <c r="M5" s="235"/>
    </row>
    <row r="6" spans="1:13" x14ac:dyDescent="0.25">
      <c r="A6" s="235">
        <v>5</v>
      </c>
      <c r="B6" s="235" t="s">
        <v>174</v>
      </c>
      <c r="C6" s="235" t="s">
        <v>175</v>
      </c>
      <c r="D6" s="235" t="s">
        <v>0</v>
      </c>
      <c r="E6" s="235" t="s">
        <v>1</v>
      </c>
      <c r="F6" s="235" t="s">
        <v>472</v>
      </c>
      <c r="G6" s="235" t="s">
        <v>1050</v>
      </c>
      <c r="H6" s="235" t="s">
        <v>473</v>
      </c>
      <c r="I6" s="235" t="s">
        <v>474</v>
      </c>
      <c r="J6" s="235" t="s">
        <v>475</v>
      </c>
      <c r="K6" s="235" t="s">
        <v>1476</v>
      </c>
      <c r="L6" s="235"/>
      <c r="M6" s="235"/>
    </row>
    <row r="7" spans="1:13" x14ac:dyDescent="0.25">
      <c r="A7" s="235">
        <v>6</v>
      </c>
      <c r="B7" s="235" t="s">
        <v>174</v>
      </c>
      <c r="C7" s="235" t="s">
        <v>175</v>
      </c>
      <c r="D7" s="235" t="s">
        <v>0</v>
      </c>
      <c r="E7" s="235" t="s">
        <v>1</v>
      </c>
      <c r="F7" s="235" t="s">
        <v>176</v>
      </c>
      <c r="G7" s="235" t="s">
        <v>1469</v>
      </c>
      <c r="H7" s="235" t="s">
        <v>8</v>
      </c>
      <c r="I7" s="235" t="s">
        <v>177</v>
      </c>
      <c r="J7" s="235" t="s">
        <v>9</v>
      </c>
      <c r="K7" s="235" t="s">
        <v>1477</v>
      </c>
      <c r="L7" s="235"/>
      <c r="M7" s="235"/>
    </row>
    <row r="8" spans="1:13" x14ac:dyDescent="0.25">
      <c r="A8" s="235">
        <v>7</v>
      </c>
      <c r="B8" s="235" t="s">
        <v>174</v>
      </c>
      <c r="C8" s="235" t="s">
        <v>175</v>
      </c>
      <c r="D8" s="235" t="s">
        <v>0</v>
      </c>
      <c r="E8" s="235" t="s">
        <v>1</v>
      </c>
      <c r="F8" s="235" t="s">
        <v>1232</v>
      </c>
      <c r="G8" s="235" t="s">
        <v>1469</v>
      </c>
      <c r="H8" s="235" t="s">
        <v>1013</v>
      </c>
      <c r="I8" s="235" t="s">
        <v>1234</v>
      </c>
      <c r="J8" s="235" t="s">
        <v>960</v>
      </c>
      <c r="K8" s="235" t="s">
        <v>1478</v>
      </c>
      <c r="L8" s="235"/>
      <c r="M8" s="235"/>
    </row>
    <row r="9" spans="1:13" x14ac:dyDescent="0.25">
      <c r="A9" s="235">
        <v>8</v>
      </c>
      <c r="B9" s="235" t="s">
        <v>1479</v>
      </c>
      <c r="C9" s="235" t="s">
        <v>1480</v>
      </c>
      <c r="D9" s="235" t="s">
        <v>1481</v>
      </c>
      <c r="E9" s="235" t="s">
        <v>601</v>
      </c>
      <c r="F9" s="235" t="s">
        <v>1482</v>
      </c>
      <c r="G9" s="235" t="s">
        <v>1469</v>
      </c>
      <c r="H9" s="235" t="s">
        <v>1013</v>
      </c>
      <c r="I9" s="235" t="s">
        <v>1483</v>
      </c>
      <c r="J9" s="235" t="s">
        <v>960</v>
      </c>
      <c r="K9" s="235" t="s">
        <v>1484</v>
      </c>
      <c r="L9" s="235"/>
      <c r="M9" s="235"/>
    </row>
    <row r="10" spans="1:13" x14ac:dyDescent="0.25">
      <c r="A10" s="235">
        <v>9</v>
      </c>
      <c r="B10" s="235" t="s">
        <v>268</v>
      </c>
      <c r="C10" s="235" t="s">
        <v>269</v>
      </c>
      <c r="D10" s="235" t="s">
        <v>66</v>
      </c>
      <c r="E10" s="235" t="s">
        <v>1</v>
      </c>
      <c r="F10" s="235" t="s">
        <v>270</v>
      </c>
      <c r="G10" s="235" t="s">
        <v>1019</v>
      </c>
      <c r="H10" s="235" t="s">
        <v>3</v>
      </c>
      <c r="I10" s="235" t="s">
        <v>271</v>
      </c>
      <c r="J10" s="235" t="s">
        <v>53</v>
      </c>
      <c r="K10" s="235" t="s">
        <v>1466</v>
      </c>
      <c r="L10" s="235"/>
      <c r="M10" s="235"/>
    </row>
    <row r="11" spans="1:13" x14ac:dyDescent="0.25">
      <c r="A11" s="235">
        <v>10</v>
      </c>
      <c r="B11" s="235" t="s">
        <v>803</v>
      </c>
      <c r="C11" s="235" t="s">
        <v>804</v>
      </c>
      <c r="D11" s="235" t="s">
        <v>17</v>
      </c>
      <c r="E11" s="235" t="s">
        <v>7</v>
      </c>
      <c r="F11" s="235" t="s">
        <v>1121</v>
      </c>
      <c r="G11" s="235" t="s">
        <v>1469</v>
      </c>
      <c r="H11" s="235" t="s">
        <v>1013</v>
      </c>
      <c r="I11" s="235" t="s">
        <v>1122</v>
      </c>
      <c r="J11" s="235" t="s">
        <v>960</v>
      </c>
      <c r="K11" s="235" t="s">
        <v>1465</v>
      </c>
      <c r="L11" s="235"/>
      <c r="M11" s="235"/>
    </row>
    <row r="12" spans="1:13" x14ac:dyDescent="0.25">
      <c r="A12" s="235">
        <v>11</v>
      </c>
      <c r="B12" s="235" t="s">
        <v>366</v>
      </c>
      <c r="C12" s="235" t="s">
        <v>367</v>
      </c>
      <c r="D12" s="235" t="s">
        <v>368</v>
      </c>
      <c r="E12" s="235" t="s">
        <v>43</v>
      </c>
      <c r="F12" s="235" t="s">
        <v>369</v>
      </c>
      <c r="G12" s="235" t="s">
        <v>1019</v>
      </c>
      <c r="H12" s="235" t="s">
        <v>294</v>
      </c>
      <c r="I12" s="235" t="s">
        <v>370</v>
      </c>
      <c r="J12" s="235" t="s">
        <v>289</v>
      </c>
      <c r="K12" s="235" t="s">
        <v>1240</v>
      </c>
      <c r="L12" s="235"/>
      <c r="M12" s="235"/>
    </row>
    <row r="13" spans="1:13" x14ac:dyDescent="0.25">
      <c r="A13" s="235">
        <v>12</v>
      </c>
      <c r="B13" s="235" t="s">
        <v>366</v>
      </c>
      <c r="C13" s="235" t="s">
        <v>367</v>
      </c>
      <c r="D13" s="235" t="s">
        <v>368</v>
      </c>
      <c r="E13" s="235" t="s">
        <v>43</v>
      </c>
      <c r="F13" s="235" t="s">
        <v>1100</v>
      </c>
      <c r="G13" s="235" t="s">
        <v>1469</v>
      </c>
      <c r="H13" s="235" t="s">
        <v>1013</v>
      </c>
      <c r="I13" s="235" t="s">
        <v>1101</v>
      </c>
      <c r="J13" s="235" t="s">
        <v>960</v>
      </c>
      <c r="K13" s="235" t="s">
        <v>1258</v>
      </c>
      <c r="L13" s="235"/>
      <c r="M13" s="235"/>
    </row>
    <row r="14" spans="1:13" x14ac:dyDescent="0.25">
      <c r="A14" s="235">
        <v>13</v>
      </c>
      <c r="B14" s="235" t="s">
        <v>1215</v>
      </c>
      <c r="C14" s="235" t="s">
        <v>1216</v>
      </c>
      <c r="D14" s="235" t="s">
        <v>0</v>
      </c>
      <c r="E14" s="235" t="s">
        <v>1</v>
      </c>
      <c r="F14" s="235" t="s">
        <v>1218</v>
      </c>
      <c r="G14" s="235" t="s">
        <v>1469</v>
      </c>
      <c r="H14" s="235" t="s">
        <v>1013</v>
      </c>
      <c r="I14" s="235" t="s">
        <v>1219</v>
      </c>
      <c r="J14" s="235" t="s">
        <v>960</v>
      </c>
      <c r="K14" s="235" t="s">
        <v>1242</v>
      </c>
      <c r="L14" s="235"/>
      <c r="M14" s="235"/>
    </row>
    <row r="15" spans="1:13" x14ac:dyDescent="0.25">
      <c r="A15" s="235">
        <v>14</v>
      </c>
      <c r="B15" s="235" t="s">
        <v>1194</v>
      </c>
      <c r="C15" s="235" t="s">
        <v>1195</v>
      </c>
      <c r="D15" s="235" t="s">
        <v>1196</v>
      </c>
      <c r="E15" s="235" t="s">
        <v>28</v>
      </c>
      <c r="F15" s="235" t="s">
        <v>1197</v>
      </c>
      <c r="G15" s="235" t="s">
        <v>1469</v>
      </c>
      <c r="H15" s="235" t="s">
        <v>1013</v>
      </c>
      <c r="I15" s="235" t="s">
        <v>1198</v>
      </c>
      <c r="J15" s="235" t="s">
        <v>960</v>
      </c>
      <c r="K15" s="235" t="s">
        <v>1214</v>
      </c>
      <c r="L15" s="235"/>
      <c r="M15" s="235"/>
    </row>
    <row r="16" spans="1:13" x14ac:dyDescent="0.25">
      <c r="A16" s="235">
        <v>15</v>
      </c>
      <c r="B16" s="235" t="s">
        <v>117</v>
      </c>
      <c r="C16" s="235" t="s">
        <v>1210</v>
      </c>
      <c r="D16" s="235" t="s">
        <v>648</v>
      </c>
      <c r="E16" s="235" t="s">
        <v>1</v>
      </c>
      <c r="F16" s="235" t="s">
        <v>1211</v>
      </c>
      <c r="G16" s="235" t="s">
        <v>1019</v>
      </c>
      <c r="H16" s="235" t="s">
        <v>3</v>
      </c>
      <c r="I16" s="235" t="s">
        <v>1212</v>
      </c>
      <c r="J16" s="235" t="s">
        <v>53</v>
      </c>
      <c r="K16" s="235" t="s">
        <v>1213</v>
      </c>
      <c r="L16" s="235"/>
      <c r="M16" s="235"/>
    </row>
    <row r="17" spans="1:13" x14ac:dyDescent="0.25">
      <c r="A17" s="235">
        <v>16</v>
      </c>
      <c r="B17" s="235" t="s">
        <v>116</v>
      </c>
      <c r="C17" s="235" t="s">
        <v>117</v>
      </c>
      <c r="D17" s="235" t="s">
        <v>648</v>
      </c>
      <c r="E17" s="235" t="s">
        <v>1</v>
      </c>
      <c r="F17" s="235" t="s">
        <v>118</v>
      </c>
      <c r="G17" s="235" t="s">
        <v>1019</v>
      </c>
      <c r="H17" s="235" t="s">
        <v>3</v>
      </c>
      <c r="I17" s="235" t="s">
        <v>119</v>
      </c>
      <c r="J17" s="235" t="s">
        <v>53</v>
      </c>
      <c r="K17" s="235" t="s">
        <v>1167</v>
      </c>
      <c r="L17" s="235"/>
      <c r="M17" s="235"/>
    </row>
    <row r="18" spans="1:13" x14ac:dyDescent="0.25">
      <c r="A18" s="235">
        <v>17</v>
      </c>
      <c r="B18" s="235" t="s">
        <v>196</v>
      </c>
      <c r="C18" s="235" t="s">
        <v>104</v>
      </c>
      <c r="D18" s="235" t="s">
        <v>197</v>
      </c>
      <c r="E18" s="235" t="s">
        <v>198</v>
      </c>
      <c r="F18" s="235" t="s">
        <v>1168</v>
      </c>
      <c r="G18" s="235" t="s">
        <v>1469</v>
      </c>
      <c r="H18" s="235" t="s">
        <v>1013</v>
      </c>
      <c r="I18" s="235" t="s">
        <v>1169</v>
      </c>
      <c r="J18" s="235" t="s">
        <v>960</v>
      </c>
      <c r="K18" s="235" t="s">
        <v>1170</v>
      </c>
      <c r="L18" s="235"/>
      <c r="M18" s="235"/>
    </row>
    <row r="19" spans="1:13" x14ac:dyDescent="0.25">
      <c r="A19" s="235">
        <v>18</v>
      </c>
      <c r="B19" s="235" t="s">
        <v>1176</v>
      </c>
      <c r="C19" s="235" t="s">
        <v>1177</v>
      </c>
      <c r="D19" s="235" t="s">
        <v>173</v>
      </c>
      <c r="E19" s="235" t="s">
        <v>43</v>
      </c>
      <c r="F19" s="235" t="s">
        <v>1178</v>
      </c>
      <c r="G19" s="235" t="s">
        <v>1469</v>
      </c>
      <c r="H19" s="235" t="s">
        <v>1013</v>
      </c>
      <c r="I19" s="235" t="s">
        <v>1179</v>
      </c>
      <c r="J19" s="235" t="s">
        <v>960</v>
      </c>
      <c r="K19" s="235" t="s">
        <v>1180</v>
      </c>
      <c r="L19" s="235"/>
      <c r="M19" s="235"/>
    </row>
    <row r="20" spans="1:13" x14ac:dyDescent="0.25">
      <c r="A20" s="235">
        <v>19</v>
      </c>
      <c r="B20" s="235" t="s">
        <v>1181</v>
      </c>
      <c r="C20" s="235" t="s">
        <v>1182</v>
      </c>
      <c r="D20" s="235" t="s">
        <v>1183</v>
      </c>
      <c r="E20" s="235" t="s">
        <v>48</v>
      </c>
      <c r="F20" s="235" t="s">
        <v>1184</v>
      </c>
      <c r="G20" s="235" t="s">
        <v>1469</v>
      </c>
      <c r="H20" s="235" t="s">
        <v>1013</v>
      </c>
      <c r="I20" s="235" t="s">
        <v>1185</v>
      </c>
      <c r="J20" s="235" t="s">
        <v>960</v>
      </c>
      <c r="K20" s="235" t="s">
        <v>1186</v>
      </c>
      <c r="L20" s="235"/>
      <c r="M20" s="235"/>
    </row>
    <row r="21" spans="1:13" x14ac:dyDescent="0.25">
      <c r="A21" s="235">
        <v>20</v>
      </c>
      <c r="B21" s="235" t="s">
        <v>1187</v>
      </c>
      <c r="C21" s="235" t="s">
        <v>1188</v>
      </c>
      <c r="D21" s="235" t="s">
        <v>1189</v>
      </c>
      <c r="E21" s="235" t="s">
        <v>43</v>
      </c>
      <c r="F21" s="235" t="s">
        <v>1190</v>
      </c>
      <c r="G21" s="235" t="s">
        <v>1469</v>
      </c>
      <c r="H21" s="235" t="s">
        <v>1013</v>
      </c>
      <c r="I21" s="235" t="s">
        <v>1191</v>
      </c>
      <c r="J21" s="235" t="s">
        <v>960</v>
      </c>
      <c r="K21" s="235" t="s">
        <v>1192</v>
      </c>
      <c r="L21" s="235"/>
      <c r="M21" s="235"/>
    </row>
    <row r="22" spans="1:13" x14ac:dyDescent="0.25">
      <c r="A22" s="235">
        <v>21</v>
      </c>
      <c r="B22" s="235" t="s">
        <v>262</v>
      </c>
      <c r="C22" s="235" t="s">
        <v>1141</v>
      </c>
      <c r="D22" s="235" t="s">
        <v>1142</v>
      </c>
      <c r="E22" s="235" t="s">
        <v>1</v>
      </c>
      <c r="F22" s="235" t="s">
        <v>1143</v>
      </c>
      <c r="G22" s="235" t="s">
        <v>1469</v>
      </c>
      <c r="H22" s="235" t="s">
        <v>1013</v>
      </c>
      <c r="I22" s="235" t="s">
        <v>1144</v>
      </c>
      <c r="J22" s="235" t="s">
        <v>960</v>
      </c>
      <c r="K22" s="235" t="s">
        <v>1145</v>
      </c>
      <c r="L22" s="235"/>
      <c r="M22" s="235"/>
    </row>
    <row r="23" spans="1:13" x14ac:dyDescent="0.25">
      <c r="A23" s="235">
        <v>22</v>
      </c>
      <c r="B23" s="235" t="s">
        <v>1146</v>
      </c>
      <c r="C23" s="235" t="s">
        <v>1147</v>
      </c>
      <c r="D23" s="235" t="s">
        <v>1142</v>
      </c>
      <c r="E23" s="235" t="s">
        <v>1</v>
      </c>
      <c r="F23" s="235" t="s">
        <v>1148</v>
      </c>
      <c r="G23" s="235" t="s">
        <v>1469</v>
      </c>
      <c r="H23" s="235" t="s">
        <v>1013</v>
      </c>
      <c r="I23" s="235" t="s">
        <v>1149</v>
      </c>
      <c r="J23" s="235" t="s">
        <v>960</v>
      </c>
      <c r="K23" s="235" t="s">
        <v>1150</v>
      </c>
      <c r="L23" s="235"/>
      <c r="M23" s="235"/>
    </row>
    <row r="24" spans="1:13" x14ac:dyDescent="0.25">
      <c r="A24" s="235">
        <v>23</v>
      </c>
      <c r="B24" s="235" t="s">
        <v>50</v>
      </c>
      <c r="C24" s="235" t="s">
        <v>51</v>
      </c>
      <c r="D24" s="235" t="s">
        <v>52</v>
      </c>
      <c r="E24" s="235" t="s">
        <v>43</v>
      </c>
      <c r="F24" s="235" t="s">
        <v>1085</v>
      </c>
      <c r="G24" s="235" t="s">
        <v>1469</v>
      </c>
      <c r="H24" s="235" t="s">
        <v>1013</v>
      </c>
      <c r="I24" s="235" t="s">
        <v>1086</v>
      </c>
      <c r="J24" s="235" t="s">
        <v>960</v>
      </c>
      <c r="K24" s="235" t="s">
        <v>1087</v>
      </c>
      <c r="L24" s="235"/>
      <c r="M24" s="235"/>
    </row>
    <row r="25" spans="1:13" x14ac:dyDescent="0.25">
      <c r="A25" s="235">
        <v>24</v>
      </c>
      <c r="B25" s="235" t="s">
        <v>196</v>
      </c>
      <c r="C25" s="235" t="s">
        <v>104</v>
      </c>
      <c r="D25" s="235" t="s">
        <v>197</v>
      </c>
      <c r="E25" s="235" t="s">
        <v>198</v>
      </c>
      <c r="F25" s="235" t="s">
        <v>1107</v>
      </c>
      <c r="G25" s="235" t="s">
        <v>1469</v>
      </c>
      <c r="H25" s="235" t="s">
        <v>1013</v>
      </c>
      <c r="I25" s="235" t="s">
        <v>1108</v>
      </c>
      <c r="J25" s="235" t="s">
        <v>960</v>
      </c>
      <c r="K25" s="235" t="s">
        <v>1109</v>
      </c>
      <c r="L25" s="235"/>
      <c r="M25" s="235"/>
    </row>
    <row r="26" spans="1:13" x14ac:dyDescent="0.25">
      <c r="A26" s="235">
        <v>25</v>
      </c>
      <c r="B26" s="235" t="s">
        <v>1110</v>
      </c>
      <c r="C26" s="235" t="s">
        <v>408</v>
      </c>
      <c r="D26" s="235" t="s">
        <v>1111</v>
      </c>
      <c r="E26" s="235" t="s">
        <v>912</v>
      </c>
      <c r="F26" s="235" t="s">
        <v>1112</v>
      </c>
      <c r="G26" s="235" t="s">
        <v>1469</v>
      </c>
      <c r="H26" s="235" t="s">
        <v>1013</v>
      </c>
      <c r="I26" s="235" t="s">
        <v>1113</v>
      </c>
      <c r="J26" s="235" t="s">
        <v>960</v>
      </c>
      <c r="K26" s="235" t="s">
        <v>1114</v>
      </c>
      <c r="L26" s="235"/>
      <c r="M26" s="235"/>
    </row>
    <row r="27" spans="1:13" x14ac:dyDescent="0.25">
      <c r="A27" s="235">
        <v>26</v>
      </c>
      <c r="B27" s="235" t="s">
        <v>50</v>
      </c>
      <c r="C27" s="235" t="s">
        <v>51</v>
      </c>
      <c r="D27" s="235" t="s">
        <v>52</v>
      </c>
      <c r="E27" s="235" t="s">
        <v>43</v>
      </c>
      <c r="F27" s="235" t="s">
        <v>246</v>
      </c>
      <c r="G27" s="235" t="s">
        <v>1019</v>
      </c>
      <c r="H27" s="235" t="s">
        <v>3</v>
      </c>
      <c r="I27" s="235" t="s">
        <v>247</v>
      </c>
      <c r="J27" s="235" t="s">
        <v>125</v>
      </c>
      <c r="K27" s="235" t="s">
        <v>1127</v>
      </c>
      <c r="L27" s="235"/>
      <c r="M27" s="235"/>
    </row>
    <row r="28" spans="1:13" x14ac:dyDescent="0.25">
      <c r="A28" s="235">
        <v>27</v>
      </c>
      <c r="B28" s="235" t="s">
        <v>1072</v>
      </c>
      <c r="C28" s="235" t="s">
        <v>1073</v>
      </c>
      <c r="D28" s="235" t="s">
        <v>122</v>
      </c>
      <c r="E28" s="235" t="s">
        <v>43</v>
      </c>
      <c r="F28" s="235" t="s">
        <v>221</v>
      </c>
      <c r="G28" s="235" t="s">
        <v>1131</v>
      </c>
      <c r="H28" s="235" t="s">
        <v>3</v>
      </c>
      <c r="I28" s="235" t="s">
        <v>222</v>
      </c>
      <c r="J28" s="235" t="s">
        <v>53</v>
      </c>
      <c r="K28" s="235" t="s">
        <v>1074</v>
      </c>
      <c r="L28" s="235"/>
      <c r="M28" s="235"/>
    </row>
    <row r="29" spans="1:13" x14ac:dyDescent="0.25">
      <c r="A29" s="235">
        <v>28</v>
      </c>
      <c r="B29" s="235" t="s">
        <v>190</v>
      </c>
      <c r="C29" s="235" t="s">
        <v>191</v>
      </c>
      <c r="D29" s="235" t="s">
        <v>192</v>
      </c>
      <c r="E29" s="235" t="s">
        <v>28</v>
      </c>
      <c r="F29" s="235" t="s">
        <v>193</v>
      </c>
      <c r="G29" s="235" t="s">
        <v>1019</v>
      </c>
      <c r="H29" s="235" t="s">
        <v>30</v>
      </c>
      <c r="I29" s="235" t="s">
        <v>194</v>
      </c>
      <c r="J29" s="235" t="s">
        <v>32</v>
      </c>
      <c r="K29" s="235" t="s">
        <v>1081</v>
      </c>
      <c r="L29" s="235"/>
      <c r="M29" s="235"/>
    </row>
    <row r="30" spans="1:13" x14ac:dyDescent="0.25">
      <c r="A30" s="235">
        <v>29</v>
      </c>
      <c r="B30" s="235" t="s">
        <v>262</v>
      </c>
      <c r="C30" s="235" t="s">
        <v>263</v>
      </c>
      <c r="D30" s="235" t="s">
        <v>264</v>
      </c>
      <c r="E30" s="235" t="s">
        <v>1</v>
      </c>
      <c r="F30" s="235" t="s">
        <v>265</v>
      </c>
      <c r="G30" s="235" t="s">
        <v>1019</v>
      </c>
      <c r="H30" s="235" t="s">
        <v>3</v>
      </c>
      <c r="I30" s="235" t="s">
        <v>266</v>
      </c>
      <c r="J30" s="235" t="s">
        <v>53</v>
      </c>
      <c r="K30" s="235" t="s">
        <v>1057</v>
      </c>
      <c r="L30" s="235"/>
      <c r="M30" s="235"/>
    </row>
    <row r="31" spans="1:13" x14ac:dyDescent="0.25">
      <c r="A31" s="235">
        <v>30</v>
      </c>
      <c r="B31" s="235" t="s">
        <v>71</v>
      </c>
      <c r="C31" s="235" t="s">
        <v>72</v>
      </c>
      <c r="D31" s="235" t="s">
        <v>73</v>
      </c>
      <c r="E31" s="235" t="s">
        <v>28</v>
      </c>
      <c r="F31" s="235" t="s">
        <v>74</v>
      </c>
      <c r="G31" s="235" t="s">
        <v>1019</v>
      </c>
      <c r="H31" s="235" t="s">
        <v>30</v>
      </c>
      <c r="I31" s="235" t="s">
        <v>75</v>
      </c>
      <c r="J31" s="235" t="s">
        <v>32</v>
      </c>
      <c r="K31" s="235" t="s">
        <v>1058</v>
      </c>
      <c r="L31" s="235"/>
      <c r="M31" s="235"/>
    </row>
    <row r="32" spans="1:13" x14ac:dyDescent="0.25">
      <c r="A32" s="235">
        <v>31</v>
      </c>
      <c r="B32" s="235" t="s">
        <v>273</v>
      </c>
      <c r="C32" s="235" t="s">
        <v>274</v>
      </c>
      <c r="D32" s="235" t="s">
        <v>0</v>
      </c>
      <c r="E32" s="235" t="s">
        <v>1</v>
      </c>
      <c r="F32" s="235" t="s">
        <v>275</v>
      </c>
      <c r="G32" s="235" t="s">
        <v>1019</v>
      </c>
      <c r="H32" s="235" t="s">
        <v>3</v>
      </c>
      <c r="I32" s="235" t="s">
        <v>276</v>
      </c>
      <c r="J32" s="235" t="s">
        <v>53</v>
      </c>
      <c r="K32" s="235" t="s">
        <v>1069</v>
      </c>
      <c r="L32" s="235"/>
      <c r="M32" s="235"/>
    </row>
    <row r="33" spans="1:13" x14ac:dyDescent="0.25">
      <c r="A33" s="235">
        <v>32</v>
      </c>
      <c r="B33" s="235" t="s">
        <v>766</v>
      </c>
      <c r="C33" s="235" t="s">
        <v>767</v>
      </c>
      <c r="D33" s="235" t="s">
        <v>577</v>
      </c>
      <c r="E33" s="235" t="s">
        <v>7</v>
      </c>
      <c r="F33" s="235" t="s">
        <v>1040</v>
      </c>
      <c r="G33" s="235" t="s">
        <v>1050</v>
      </c>
      <c r="H33" s="235" t="s">
        <v>781</v>
      </c>
      <c r="I33" s="235" t="s">
        <v>1042</v>
      </c>
      <c r="J33" s="235" t="s">
        <v>1043</v>
      </c>
      <c r="K33" s="235" t="s">
        <v>1044</v>
      </c>
      <c r="L33" s="235"/>
      <c r="M33" s="235"/>
    </row>
    <row r="34" spans="1:13" x14ac:dyDescent="0.25">
      <c r="A34" s="235">
        <v>33</v>
      </c>
      <c r="B34" s="235" t="s">
        <v>145</v>
      </c>
      <c r="C34" s="235" t="s">
        <v>97</v>
      </c>
      <c r="D34" s="235" t="s">
        <v>1046</v>
      </c>
      <c r="E34" s="235" t="s">
        <v>1</v>
      </c>
      <c r="F34" s="235" t="s">
        <v>147</v>
      </c>
      <c r="G34" s="235" t="s">
        <v>1019</v>
      </c>
      <c r="H34" s="235" t="s">
        <v>3</v>
      </c>
      <c r="I34" s="235" t="s">
        <v>148</v>
      </c>
      <c r="J34" s="235" t="s">
        <v>53</v>
      </c>
      <c r="K34" s="235" t="s">
        <v>1047</v>
      </c>
      <c r="L34" s="235"/>
      <c r="M34" s="235"/>
    </row>
    <row r="35" spans="1:13" x14ac:dyDescent="0.25">
      <c r="A35" s="235">
        <v>34</v>
      </c>
      <c r="B35" s="235" t="s">
        <v>803</v>
      </c>
      <c r="C35" s="235" t="s">
        <v>804</v>
      </c>
      <c r="D35" s="235" t="s">
        <v>17</v>
      </c>
      <c r="E35" s="235" t="s">
        <v>7</v>
      </c>
      <c r="F35" s="235" t="s">
        <v>805</v>
      </c>
      <c r="G35" s="235" t="s">
        <v>1469</v>
      </c>
      <c r="H35" s="235" t="s">
        <v>5</v>
      </c>
      <c r="I35" s="235" t="s">
        <v>806</v>
      </c>
      <c r="J35" s="235" t="s">
        <v>6</v>
      </c>
      <c r="K35" s="235" t="s">
        <v>996</v>
      </c>
      <c r="L35" s="235"/>
      <c r="M35" s="235"/>
    </row>
    <row r="36" spans="1:13" x14ac:dyDescent="0.25">
      <c r="A36" s="235">
        <v>35</v>
      </c>
      <c r="B36" s="235" t="s">
        <v>982</v>
      </c>
      <c r="C36" s="235" t="s">
        <v>292</v>
      </c>
      <c r="D36" s="235" t="s">
        <v>462</v>
      </c>
      <c r="E36" s="235" t="s">
        <v>1</v>
      </c>
      <c r="F36" s="235" t="s">
        <v>422</v>
      </c>
      <c r="G36" s="235" t="s">
        <v>1019</v>
      </c>
      <c r="H36" s="235" t="s">
        <v>3</v>
      </c>
      <c r="I36" s="235" t="s">
        <v>423</v>
      </c>
      <c r="J36" s="235" t="s">
        <v>2</v>
      </c>
      <c r="K36" s="235" t="s">
        <v>983</v>
      </c>
      <c r="L36" s="235"/>
      <c r="M36" s="235"/>
    </row>
    <row r="37" spans="1:13" x14ac:dyDescent="0.25">
      <c r="A37" s="235">
        <v>36</v>
      </c>
      <c r="B37" s="235" t="s">
        <v>64</v>
      </c>
      <c r="C37" s="235" t="s">
        <v>65</v>
      </c>
      <c r="D37" s="235" t="s">
        <v>66</v>
      </c>
      <c r="E37" s="235" t="s">
        <v>1</v>
      </c>
      <c r="F37" s="235" t="s">
        <v>67</v>
      </c>
      <c r="G37" s="235" t="s">
        <v>1019</v>
      </c>
      <c r="H37" s="235" t="s">
        <v>30</v>
      </c>
      <c r="I37" s="235" t="s">
        <v>68</v>
      </c>
      <c r="J37" s="235" t="s">
        <v>32</v>
      </c>
      <c r="K37" s="235" t="s">
        <v>959</v>
      </c>
      <c r="L37" s="235"/>
      <c r="M37" s="235"/>
    </row>
    <row r="38" spans="1:13" x14ac:dyDescent="0.25">
      <c r="A38" s="235">
        <v>37</v>
      </c>
      <c r="B38" s="235" t="s">
        <v>242</v>
      </c>
      <c r="C38" s="235" t="s">
        <v>243</v>
      </c>
      <c r="D38" s="235" t="s">
        <v>957</v>
      </c>
      <c r="E38" s="235" t="s">
        <v>43</v>
      </c>
      <c r="F38" s="235" t="s">
        <v>244</v>
      </c>
      <c r="G38" s="235" t="s">
        <v>1019</v>
      </c>
      <c r="H38" s="235" t="s">
        <v>3</v>
      </c>
      <c r="I38" s="235" t="s">
        <v>245</v>
      </c>
      <c r="J38" s="235" t="s">
        <v>125</v>
      </c>
      <c r="K38" s="235" t="s">
        <v>958</v>
      </c>
      <c r="L38" s="235"/>
      <c r="M38" s="235"/>
    </row>
    <row r="39" spans="1:13" x14ac:dyDescent="0.25">
      <c r="A39" s="235">
        <v>38</v>
      </c>
      <c r="B39" s="235" t="s">
        <v>322</v>
      </c>
      <c r="C39" s="235" t="s">
        <v>323</v>
      </c>
      <c r="D39" s="235" t="s">
        <v>66</v>
      </c>
      <c r="E39" s="235" t="s">
        <v>1</v>
      </c>
      <c r="F39" s="235" t="s">
        <v>324</v>
      </c>
      <c r="G39" s="235" t="s">
        <v>1019</v>
      </c>
      <c r="H39" s="235" t="s">
        <v>287</v>
      </c>
      <c r="I39" s="235" t="s">
        <v>325</v>
      </c>
      <c r="J39" s="235" t="s">
        <v>289</v>
      </c>
      <c r="K39" s="235" t="s">
        <v>956</v>
      </c>
      <c r="L39" s="235"/>
      <c r="M39" s="235"/>
    </row>
    <row r="40" spans="1:13" x14ac:dyDescent="0.25">
      <c r="A40" s="235">
        <v>39</v>
      </c>
      <c r="B40" s="235" t="s">
        <v>49</v>
      </c>
      <c r="C40" s="235" t="s">
        <v>97</v>
      </c>
      <c r="D40" s="235" t="s">
        <v>66</v>
      </c>
      <c r="E40" s="235" t="s">
        <v>1</v>
      </c>
      <c r="F40" s="235" t="s">
        <v>391</v>
      </c>
      <c r="G40" s="235" t="s">
        <v>1019</v>
      </c>
      <c r="H40" s="235" t="s">
        <v>294</v>
      </c>
      <c r="I40" s="235" t="s">
        <v>392</v>
      </c>
      <c r="J40" s="235" t="s">
        <v>289</v>
      </c>
      <c r="K40" s="235" t="s">
        <v>921</v>
      </c>
      <c r="L40" s="235"/>
      <c r="M40" s="235"/>
    </row>
    <row r="41" spans="1:13" x14ac:dyDescent="0.25">
      <c r="A41" s="235">
        <v>40</v>
      </c>
      <c r="B41" s="235" t="s">
        <v>361</v>
      </c>
      <c r="C41" s="235" t="s">
        <v>362</v>
      </c>
      <c r="D41" s="235" t="s">
        <v>0</v>
      </c>
      <c r="E41" s="235" t="s">
        <v>1</v>
      </c>
      <c r="F41" s="235" t="s">
        <v>886</v>
      </c>
      <c r="G41" s="235" t="s">
        <v>1019</v>
      </c>
      <c r="H41" s="235" t="s">
        <v>3</v>
      </c>
      <c r="I41" s="235" t="s">
        <v>861</v>
      </c>
      <c r="J41" s="235" t="s">
        <v>516</v>
      </c>
      <c r="K41" s="235" t="s">
        <v>896</v>
      </c>
      <c r="L41" s="235"/>
      <c r="M41" s="235"/>
    </row>
    <row r="42" spans="1:13" x14ac:dyDescent="0.25">
      <c r="A42" s="235">
        <v>41</v>
      </c>
      <c r="B42" s="235" t="s">
        <v>845</v>
      </c>
      <c r="C42" s="235" t="s">
        <v>846</v>
      </c>
      <c r="D42" s="235" t="s">
        <v>27</v>
      </c>
      <c r="E42" s="235" t="s">
        <v>28</v>
      </c>
      <c r="F42" s="235" t="s">
        <v>847</v>
      </c>
      <c r="G42" s="235" t="s">
        <v>1019</v>
      </c>
      <c r="H42" s="235" t="s">
        <v>294</v>
      </c>
      <c r="I42" s="235" t="s">
        <v>848</v>
      </c>
      <c r="J42" s="235" t="s">
        <v>289</v>
      </c>
      <c r="K42" s="235" t="s">
        <v>849</v>
      </c>
      <c r="L42" s="235"/>
      <c r="M42" s="235"/>
    </row>
    <row r="43" spans="1:13" x14ac:dyDescent="0.25">
      <c r="A43" s="235">
        <v>42</v>
      </c>
      <c r="B43" s="235" t="s">
        <v>766</v>
      </c>
      <c r="C43" s="235" t="s">
        <v>767</v>
      </c>
      <c r="D43" s="235" t="s">
        <v>577</v>
      </c>
      <c r="E43" s="235" t="s">
        <v>7</v>
      </c>
      <c r="F43" s="235" t="s">
        <v>768</v>
      </c>
      <c r="G43" s="235" t="s">
        <v>1469</v>
      </c>
      <c r="H43" s="235" t="s">
        <v>8</v>
      </c>
      <c r="I43" s="235" t="s">
        <v>769</v>
      </c>
      <c r="J43" s="235" t="s">
        <v>9</v>
      </c>
      <c r="K43" s="235" t="s">
        <v>770</v>
      </c>
      <c r="L43" s="235"/>
      <c r="M43" s="235"/>
    </row>
    <row r="44" spans="1:13" x14ac:dyDescent="0.25">
      <c r="A44" s="235">
        <v>43</v>
      </c>
      <c r="B44" s="235" t="s">
        <v>530</v>
      </c>
      <c r="C44" s="235" t="s">
        <v>531</v>
      </c>
      <c r="D44" s="235" t="s">
        <v>36</v>
      </c>
      <c r="E44" s="235" t="s">
        <v>1</v>
      </c>
      <c r="F44" s="235" t="s">
        <v>532</v>
      </c>
      <c r="G44" s="235" t="s">
        <v>1019</v>
      </c>
      <c r="H44" s="235" t="s">
        <v>294</v>
      </c>
      <c r="I44" s="235" t="s">
        <v>533</v>
      </c>
      <c r="J44" s="235" t="s">
        <v>516</v>
      </c>
      <c r="K44" s="235" t="s">
        <v>764</v>
      </c>
      <c r="L44" s="235"/>
      <c r="M44" s="235"/>
    </row>
    <row r="45" spans="1:13" x14ac:dyDescent="0.25">
      <c r="A45" s="235">
        <v>44</v>
      </c>
      <c r="B45" s="235" t="s">
        <v>651</v>
      </c>
      <c r="C45" s="235" t="s">
        <v>652</v>
      </c>
      <c r="D45" s="235" t="s">
        <v>653</v>
      </c>
      <c r="E45" s="235" t="s">
        <v>1</v>
      </c>
      <c r="F45" s="235" t="s">
        <v>654</v>
      </c>
      <c r="G45" s="235" t="s">
        <v>1019</v>
      </c>
      <c r="H45" s="235" t="s">
        <v>294</v>
      </c>
      <c r="I45" s="235" t="s">
        <v>655</v>
      </c>
      <c r="J45" s="235" t="s">
        <v>289</v>
      </c>
      <c r="K45" s="235" t="s">
        <v>656</v>
      </c>
      <c r="L45" s="235"/>
      <c r="M45" s="235"/>
    </row>
    <row r="46" spans="1:13" x14ac:dyDescent="0.25">
      <c r="A46" s="235">
        <v>45</v>
      </c>
      <c r="B46" s="235" t="s">
        <v>425</v>
      </c>
      <c r="C46" s="235" t="s">
        <v>426</v>
      </c>
      <c r="D46" s="235" t="s">
        <v>427</v>
      </c>
      <c r="E46" s="235" t="s">
        <v>28</v>
      </c>
      <c r="F46" s="235" t="s">
        <v>428</v>
      </c>
      <c r="G46" s="235" t="s">
        <v>1019</v>
      </c>
      <c r="H46" s="235" t="s">
        <v>287</v>
      </c>
      <c r="I46" s="235" t="s">
        <v>429</v>
      </c>
      <c r="J46" s="235" t="s">
        <v>289</v>
      </c>
      <c r="K46" s="235" t="s">
        <v>659</v>
      </c>
      <c r="L46" s="235"/>
      <c r="M46" s="235"/>
    </row>
    <row r="47" spans="1:13" x14ac:dyDescent="0.25">
      <c r="A47" s="235">
        <v>46</v>
      </c>
      <c r="B47" s="235" t="s">
        <v>608</v>
      </c>
      <c r="C47" s="235" t="s">
        <v>378</v>
      </c>
      <c r="D47" s="235" t="s">
        <v>27</v>
      </c>
      <c r="E47" s="235" t="s">
        <v>28</v>
      </c>
      <c r="F47" s="235" t="s">
        <v>609</v>
      </c>
      <c r="G47" s="235" t="s">
        <v>1019</v>
      </c>
      <c r="H47" s="235" t="s">
        <v>294</v>
      </c>
      <c r="I47" s="235" t="s">
        <v>610</v>
      </c>
      <c r="J47" s="235" t="s">
        <v>289</v>
      </c>
      <c r="K47" s="235" t="s">
        <v>663</v>
      </c>
      <c r="L47" s="235"/>
      <c r="M47" s="235"/>
    </row>
    <row r="48" spans="1:13" x14ac:dyDescent="0.25">
      <c r="A48" s="235">
        <v>47</v>
      </c>
      <c r="B48" s="235" t="s">
        <v>1467</v>
      </c>
      <c r="C48" s="235" t="s">
        <v>378</v>
      </c>
      <c r="D48" s="235"/>
      <c r="E48" s="235"/>
      <c r="F48" s="235" t="s">
        <v>572</v>
      </c>
      <c r="G48" s="235" t="s">
        <v>1019</v>
      </c>
      <c r="H48" s="235" t="s">
        <v>287</v>
      </c>
      <c r="I48" s="235" t="s">
        <v>573</v>
      </c>
      <c r="J48" s="235" t="s">
        <v>289</v>
      </c>
      <c r="K48" s="235" t="s">
        <v>665</v>
      </c>
      <c r="L48" s="235"/>
      <c r="M48" s="235"/>
    </row>
    <row r="49" spans="1:13" x14ac:dyDescent="0.25">
      <c r="A49" s="235">
        <v>48</v>
      </c>
      <c r="B49" s="235" t="s">
        <v>590</v>
      </c>
      <c r="C49" s="235" t="s">
        <v>591</v>
      </c>
      <c r="D49" s="235" t="s">
        <v>592</v>
      </c>
      <c r="E49" s="235" t="s">
        <v>43</v>
      </c>
      <c r="F49" s="235" t="s">
        <v>593</v>
      </c>
      <c r="G49" s="235" t="s">
        <v>1131</v>
      </c>
      <c r="H49" s="235" t="s">
        <v>30</v>
      </c>
      <c r="I49" s="235" t="s">
        <v>594</v>
      </c>
      <c r="J49" s="235" t="s">
        <v>32</v>
      </c>
      <c r="K49" s="235" t="s">
        <v>669</v>
      </c>
      <c r="L49" s="235"/>
      <c r="M49" s="235"/>
    </row>
    <row r="50" spans="1:13" x14ac:dyDescent="0.25">
      <c r="A50" s="235">
        <v>49</v>
      </c>
      <c r="B50" s="235" t="s">
        <v>566</v>
      </c>
      <c r="C50" s="235" t="s">
        <v>556</v>
      </c>
      <c r="D50" s="235" t="s">
        <v>0</v>
      </c>
      <c r="E50" s="235" t="s">
        <v>1</v>
      </c>
      <c r="F50" s="235" t="s">
        <v>557</v>
      </c>
      <c r="G50" s="235" t="s">
        <v>1019</v>
      </c>
      <c r="H50" s="235" t="s">
        <v>287</v>
      </c>
      <c r="I50" s="235" t="s">
        <v>558</v>
      </c>
      <c r="J50" s="235" t="s">
        <v>289</v>
      </c>
      <c r="K50" s="235" t="s">
        <v>673</v>
      </c>
      <c r="L50" s="235"/>
      <c r="M50" s="235"/>
    </row>
    <row r="51" spans="1:13" x14ac:dyDescent="0.25">
      <c r="A51" s="235">
        <v>50</v>
      </c>
      <c r="B51" s="235" t="s">
        <v>1468</v>
      </c>
      <c r="C51" s="235" t="s">
        <v>97</v>
      </c>
      <c r="D51" s="235"/>
      <c r="E51" s="235"/>
      <c r="F51" s="235" t="s">
        <v>540</v>
      </c>
      <c r="G51" s="235" t="s">
        <v>1019</v>
      </c>
      <c r="H51" s="235" t="s">
        <v>294</v>
      </c>
      <c r="I51" s="235" t="s">
        <v>541</v>
      </c>
      <c r="J51" s="235" t="s">
        <v>289</v>
      </c>
      <c r="K51" s="235" t="s">
        <v>677</v>
      </c>
      <c r="L51" s="235"/>
      <c r="M51" s="235"/>
    </row>
    <row r="52" spans="1:13" x14ac:dyDescent="0.25">
      <c r="A52" s="235">
        <v>51</v>
      </c>
      <c r="B52" s="235" t="s">
        <v>291</v>
      </c>
      <c r="C52" s="235" t="s">
        <v>292</v>
      </c>
      <c r="D52" s="235" t="s">
        <v>0</v>
      </c>
      <c r="E52" s="235" t="s">
        <v>1</v>
      </c>
      <c r="F52" s="235" t="s">
        <v>293</v>
      </c>
      <c r="G52" s="235" t="s">
        <v>1019</v>
      </c>
      <c r="H52" s="235" t="s">
        <v>294</v>
      </c>
      <c r="I52" s="235" t="s">
        <v>295</v>
      </c>
      <c r="J52" s="235" t="s">
        <v>289</v>
      </c>
      <c r="K52" s="235" t="s">
        <v>679</v>
      </c>
      <c r="L52" s="235"/>
      <c r="M52" s="235"/>
    </row>
    <row r="53" spans="1:13" x14ac:dyDescent="0.25">
      <c r="A53" s="235">
        <v>52</v>
      </c>
      <c r="B53" s="235" t="s">
        <v>311</v>
      </c>
      <c r="C53" s="235" t="s">
        <v>312</v>
      </c>
      <c r="D53" s="235" t="s">
        <v>313</v>
      </c>
      <c r="E53" s="235" t="s">
        <v>43</v>
      </c>
      <c r="F53" s="235" t="s">
        <v>314</v>
      </c>
      <c r="G53" s="235" t="s">
        <v>1019</v>
      </c>
      <c r="H53" s="235" t="s">
        <v>294</v>
      </c>
      <c r="I53" s="235" t="s">
        <v>315</v>
      </c>
      <c r="J53" s="235" t="s">
        <v>289</v>
      </c>
      <c r="K53" s="235" t="s">
        <v>683</v>
      </c>
      <c r="L53" s="235"/>
      <c r="M53" s="235"/>
    </row>
    <row r="54" spans="1:13" x14ac:dyDescent="0.25">
      <c r="A54" s="235">
        <v>53</v>
      </c>
      <c r="B54" s="235" t="s">
        <v>317</v>
      </c>
      <c r="C54" s="235" t="s">
        <v>279</v>
      </c>
      <c r="D54" s="235" t="s">
        <v>318</v>
      </c>
      <c r="E54" s="235" t="s">
        <v>28</v>
      </c>
      <c r="F54" s="235" t="s">
        <v>319</v>
      </c>
      <c r="G54" s="235" t="s">
        <v>1019</v>
      </c>
      <c r="H54" s="235" t="s">
        <v>287</v>
      </c>
      <c r="I54" s="235" t="s">
        <v>320</v>
      </c>
      <c r="J54" s="235" t="s">
        <v>289</v>
      </c>
      <c r="K54" s="235" t="s">
        <v>758</v>
      </c>
      <c r="L54" s="235"/>
      <c r="M54" s="235"/>
    </row>
    <row r="55" spans="1:13" x14ac:dyDescent="0.25">
      <c r="A55" s="235">
        <v>54</v>
      </c>
      <c r="B55" s="235" t="s">
        <v>333</v>
      </c>
      <c r="C55" s="235" t="s">
        <v>334</v>
      </c>
      <c r="D55" s="235" t="s">
        <v>335</v>
      </c>
      <c r="E55" s="235" t="s">
        <v>48</v>
      </c>
      <c r="F55" s="235" t="s">
        <v>336</v>
      </c>
      <c r="G55" s="235" t="s">
        <v>666</v>
      </c>
      <c r="H55" s="235" t="s">
        <v>287</v>
      </c>
      <c r="I55" s="235" t="s">
        <v>337</v>
      </c>
      <c r="J55" s="235" t="s">
        <v>289</v>
      </c>
      <c r="K55" s="235" t="s">
        <v>686</v>
      </c>
      <c r="L55" s="235"/>
      <c r="M55" s="235"/>
    </row>
    <row r="56" spans="1:13" x14ac:dyDescent="0.25">
      <c r="A56" s="235">
        <v>55</v>
      </c>
      <c r="B56" s="235" t="s">
        <v>238</v>
      </c>
      <c r="C56" s="235" t="s">
        <v>239</v>
      </c>
      <c r="D56" s="235" t="s">
        <v>0</v>
      </c>
      <c r="E56" s="235" t="s">
        <v>1</v>
      </c>
      <c r="F56" s="235" t="s">
        <v>240</v>
      </c>
      <c r="G56" s="235" t="s">
        <v>1019</v>
      </c>
      <c r="H56" s="235" t="s">
        <v>3</v>
      </c>
      <c r="I56" s="235" t="s">
        <v>241</v>
      </c>
      <c r="J56" s="235" t="s">
        <v>53</v>
      </c>
      <c r="K56" s="235" t="s">
        <v>691</v>
      </c>
      <c r="L56" s="235"/>
      <c r="M56" s="235"/>
    </row>
    <row r="57" spans="1:13" x14ac:dyDescent="0.25">
      <c r="A57" s="235">
        <v>56</v>
      </c>
      <c r="B57" s="235" t="s">
        <v>137</v>
      </c>
      <c r="C57" s="235" t="s">
        <v>138</v>
      </c>
      <c r="D57" s="235" t="s">
        <v>0</v>
      </c>
      <c r="E57" s="235" t="s">
        <v>1</v>
      </c>
      <c r="F57" s="235" t="s">
        <v>139</v>
      </c>
      <c r="G57" s="235" t="s">
        <v>1019</v>
      </c>
      <c r="H57" s="235" t="s">
        <v>3</v>
      </c>
      <c r="I57" s="235" t="s">
        <v>140</v>
      </c>
      <c r="J57" s="235" t="s">
        <v>53</v>
      </c>
      <c r="K57" s="235" t="s">
        <v>699</v>
      </c>
      <c r="L57" s="235"/>
      <c r="M57" s="235"/>
    </row>
    <row r="58" spans="1:13" x14ac:dyDescent="0.25">
      <c r="A58" s="235">
        <v>57</v>
      </c>
      <c r="B58" s="235" t="s">
        <v>262</v>
      </c>
      <c r="C58" s="235" t="s">
        <v>399</v>
      </c>
      <c r="D58" s="235" t="s">
        <v>0</v>
      </c>
      <c r="E58" s="235" t="s">
        <v>1</v>
      </c>
      <c r="F58" s="235" t="s">
        <v>400</v>
      </c>
      <c r="G58" s="235" t="s">
        <v>1019</v>
      </c>
      <c r="H58" s="235" t="s">
        <v>294</v>
      </c>
      <c r="I58" s="235" t="s">
        <v>401</v>
      </c>
      <c r="J58" s="235" t="s">
        <v>289</v>
      </c>
      <c r="K58" s="235" t="s">
        <v>700</v>
      </c>
      <c r="L58" s="235"/>
      <c r="M58" s="235"/>
    </row>
    <row r="59" spans="1:13" x14ac:dyDescent="0.25">
      <c r="A59" s="235">
        <v>58</v>
      </c>
      <c r="B59" s="235" t="s">
        <v>403</v>
      </c>
      <c r="C59" s="235" t="s">
        <v>60</v>
      </c>
      <c r="D59" s="235" t="s">
        <v>27</v>
      </c>
      <c r="E59" s="235" t="s">
        <v>28</v>
      </c>
      <c r="F59" s="235" t="s">
        <v>404</v>
      </c>
      <c r="G59" s="235" t="s">
        <v>1019</v>
      </c>
      <c r="H59" s="235" t="s">
        <v>287</v>
      </c>
      <c r="I59" s="235" t="s">
        <v>405</v>
      </c>
      <c r="J59" s="235" t="s">
        <v>289</v>
      </c>
      <c r="K59" s="235" t="s">
        <v>701</v>
      </c>
      <c r="L59" s="235"/>
      <c r="M59" s="235"/>
    </row>
    <row r="60" spans="1:13" x14ac:dyDescent="0.25">
      <c r="A60" s="235">
        <v>59</v>
      </c>
      <c r="B60" s="235" t="s">
        <v>431</v>
      </c>
      <c r="C60" s="235" t="s">
        <v>172</v>
      </c>
      <c r="D60" s="235" t="s">
        <v>432</v>
      </c>
      <c r="E60" s="235" t="s">
        <v>28</v>
      </c>
      <c r="F60" s="235" t="s">
        <v>433</v>
      </c>
      <c r="G60" s="235" t="s">
        <v>1019</v>
      </c>
      <c r="H60" s="235" t="s">
        <v>294</v>
      </c>
      <c r="I60" s="235" t="s">
        <v>434</v>
      </c>
      <c r="J60" s="235" t="s">
        <v>289</v>
      </c>
      <c r="K60" s="235" t="s">
        <v>704</v>
      </c>
      <c r="L60" s="235"/>
      <c r="M60" s="235"/>
    </row>
    <row r="61" spans="1:13" x14ac:dyDescent="0.25">
      <c r="A61" s="235">
        <v>60</v>
      </c>
      <c r="B61" s="235" t="s">
        <v>165</v>
      </c>
      <c r="C61" s="235" t="s">
        <v>166</v>
      </c>
      <c r="D61" s="235" t="s">
        <v>27</v>
      </c>
      <c r="E61" s="235" t="s">
        <v>28</v>
      </c>
      <c r="F61" s="235" t="s">
        <v>167</v>
      </c>
      <c r="G61" s="235" t="s">
        <v>1019</v>
      </c>
      <c r="H61" s="235" t="s">
        <v>30</v>
      </c>
      <c r="I61" s="235" t="s">
        <v>168</v>
      </c>
      <c r="J61" s="235" t="s">
        <v>32</v>
      </c>
      <c r="K61" s="235" t="s">
        <v>712</v>
      </c>
      <c r="L61" s="235"/>
      <c r="M61" s="235"/>
    </row>
    <row r="62" spans="1:13" x14ac:dyDescent="0.25">
      <c r="A62" s="235">
        <v>61</v>
      </c>
      <c r="B62" s="235" t="s">
        <v>25</v>
      </c>
      <c r="C62" s="235" t="s">
        <v>26</v>
      </c>
      <c r="D62" s="235" t="s">
        <v>27</v>
      </c>
      <c r="E62" s="235" t="s">
        <v>28</v>
      </c>
      <c r="F62" s="235" t="s">
        <v>29</v>
      </c>
      <c r="G62" s="235" t="s">
        <v>1019</v>
      </c>
      <c r="H62" s="235" t="s">
        <v>30</v>
      </c>
      <c r="I62" s="235" t="s">
        <v>31</v>
      </c>
      <c r="J62" s="235" t="s">
        <v>32</v>
      </c>
      <c r="K62" s="235" t="s">
        <v>714</v>
      </c>
      <c r="L62" s="235"/>
      <c r="M62" s="235"/>
    </row>
    <row r="63" spans="1:13" x14ac:dyDescent="0.25">
      <c r="A63" s="235">
        <v>62</v>
      </c>
      <c r="B63" s="235" t="s">
        <v>49</v>
      </c>
      <c r="C63" s="235" t="s">
        <v>1529</v>
      </c>
      <c r="D63" s="235" t="s">
        <v>17</v>
      </c>
      <c r="E63" s="235" t="s">
        <v>7</v>
      </c>
      <c r="F63" s="235" t="s">
        <v>1446</v>
      </c>
      <c r="G63" s="235" t="s">
        <v>788</v>
      </c>
      <c r="H63" s="235" t="s">
        <v>5</v>
      </c>
      <c r="I63" s="235" t="s">
        <v>1452</v>
      </c>
      <c r="J63" s="235" t="s">
        <v>6</v>
      </c>
      <c r="K63" s="235" t="s">
        <v>1530</v>
      </c>
      <c r="L63" s="235"/>
      <c r="M63" s="235"/>
    </row>
    <row r="64" spans="1:13" x14ac:dyDescent="0.25">
      <c r="A64" s="235">
        <v>63</v>
      </c>
      <c r="B64" s="235" t="s">
        <v>467</v>
      </c>
      <c r="C64" s="235" t="s">
        <v>468</v>
      </c>
      <c r="D64" s="235" t="s">
        <v>0</v>
      </c>
      <c r="E64" s="235" t="s">
        <v>1</v>
      </c>
      <c r="F64" s="235" t="s">
        <v>469</v>
      </c>
      <c r="G64" s="235" t="s">
        <v>1257</v>
      </c>
      <c r="H64" s="235" t="s">
        <v>5</v>
      </c>
      <c r="I64" s="235" t="s">
        <v>470</v>
      </c>
      <c r="J64" s="235" t="s">
        <v>6</v>
      </c>
      <c r="K64" s="235" t="s">
        <v>720</v>
      </c>
      <c r="L64" s="235"/>
      <c r="M64" s="235"/>
    </row>
    <row r="65" spans="1:13" x14ac:dyDescent="0.25">
      <c r="A65" s="235">
        <v>64</v>
      </c>
      <c r="B65" s="235" t="s">
        <v>110</v>
      </c>
      <c r="C65" s="235" t="s">
        <v>111</v>
      </c>
      <c r="D65" s="235" t="s">
        <v>112</v>
      </c>
      <c r="E65" s="235" t="s">
        <v>43</v>
      </c>
      <c r="F65" s="235" t="s">
        <v>113</v>
      </c>
      <c r="G65" s="235" t="s">
        <v>1019</v>
      </c>
      <c r="H65" s="235" t="s">
        <v>3</v>
      </c>
      <c r="I65" s="235" t="s">
        <v>114</v>
      </c>
      <c r="J65" s="235" t="s">
        <v>53</v>
      </c>
      <c r="K65" s="235" t="s">
        <v>727</v>
      </c>
      <c r="L65" s="235"/>
      <c r="M65" s="235"/>
    </row>
    <row r="66" spans="1:13" x14ac:dyDescent="0.25">
      <c r="A66" s="235">
        <v>65</v>
      </c>
      <c r="B66" s="235" t="s">
        <v>120</v>
      </c>
      <c r="C66" s="235" t="s">
        <v>121</v>
      </c>
      <c r="D66" s="235" t="s">
        <v>122</v>
      </c>
      <c r="E66" s="235" t="s">
        <v>43</v>
      </c>
      <c r="F66" s="235" t="s">
        <v>123</v>
      </c>
      <c r="G66" s="235" t="s">
        <v>1019</v>
      </c>
      <c r="H66" s="235" t="s">
        <v>3</v>
      </c>
      <c r="I66" s="235" t="s">
        <v>124</v>
      </c>
      <c r="J66" s="235" t="s">
        <v>125</v>
      </c>
      <c r="K66" s="235" t="s">
        <v>728</v>
      </c>
      <c r="L66" s="235"/>
      <c r="M66" s="235"/>
    </row>
    <row r="67" spans="1:13" x14ac:dyDescent="0.25">
      <c r="A67" s="235">
        <v>66</v>
      </c>
      <c r="B67" s="235" t="s">
        <v>811</v>
      </c>
      <c r="C67" s="235" t="s">
        <v>812</v>
      </c>
      <c r="D67" s="235" t="s">
        <v>813</v>
      </c>
      <c r="E67" s="235" t="s">
        <v>814</v>
      </c>
      <c r="F67" s="235" t="s">
        <v>815</v>
      </c>
      <c r="G67" s="235" t="s">
        <v>1469</v>
      </c>
      <c r="H67" s="235" t="s">
        <v>8</v>
      </c>
      <c r="I67" s="235" t="s">
        <v>817</v>
      </c>
      <c r="J67" s="235" t="s">
        <v>9</v>
      </c>
      <c r="K67" s="235" t="s">
        <v>818</v>
      </c>
      <c r="L67" s="235"/>
      <c r="M67" s="235"/>
    </row>
    <row r="68" spans="1:13" x14ac:dyDescent="0.25">
      <c r="A68" s="235">
        <v>67</v>
      </c>
      <c r="B68" s="235" t="s">
        <v>869</v>
      </c>
      <c r="C68" s="235" t="s">
        <v>870</v>
      </c>
      <c r="D68" s="235" t="s">
        <v>871</v>
      </c>
      <c r="E68" s="235" t="s">
        <v>198</v>
      </c>
      <c r="F68" s="235" t="s">
        <v>872</v>
      </c>
      <c r="G68" s="235" t="s">
        <v>1469</v>
      </c>
      <c r="H68" s="235" t="s">
        <v>8</v>
      </c>
      <c r="I68" s="235" t="s">
        <v>873</v>
      </c>
      <c r="J68" s="235" t="s">
        <v>9</v>
      </c>
      <c r="K68" s="235" t="s">
        <v>874</v>
      </c>
      <c r="L68" s="235"/>
      <c r="M68" s="235"/>
    </row>
    <row r="69" spans="1:13" x14ac:dyDescent="0.25">
      <c r="A69" s="235">
        <v>68</v>
      </c>
      <c r="B69" s="235" t="s">
        <v>819</v>
      </c>
      <c r="C69" s="235" t="s">
        <v>820</v>
      </c>
      <c r="D69" s="235" t="s">
        <v>821</v>
      </c>
      <c r="E69" s="235" t="s">
        <v>822</v>
      </c>
      <c r="F69" s="235" t="s">
        <v>823</v>
      </c>
      <c r="G69" s="235" t="s">
        <v>1469</v>
      </c>
      <c r="H69" s="235" t="s">
        <v>8</v>
      </c>
      <c r="I69" s="235" t="s">
        <v>824</v>
      </c>
      <c r="J69" s="235" t="s">
        <v>9</v>
      </c>
      <c r="K69" s="235" t="s">
        <v>825</v>
      </c>
      <c r="L69" s="235"/>
      <c r="M69" s="235"/>
    </row>
    <row r="70" spans="1:13" x14ac:dyDescent="0.25">
      <c r="A70" s="235">
        <v>69</v>
      </c>
      <c r="B70" s="235" t="s">
        <v>875</v>
      </c>
      <c r="C70" s="235" t="s">
        <v>876</v>
      </c>
      <c r="D70" s="235" t="s">
        <v>877</v>
      </c>
      <c r="E70" s="235" t="s">
        <v>878</v>
      </c>
      <c r="F70" s="235" t="s">
        <v>879</v>
      </c>
      <c r="G70" s="235" t="s">
        <v>1469</v>
      </c>
      <c r="H70" s="235" t="s">
        <v>8</v>
      </c>
      <c r="I70" s="235" t="s">
        <v>880</v>
      </c>
      <c r="J70" s="235" t="s">
        <v>9</v>
      </c>
      <c r="K70" s="235" t="s">
        <v>881</v>
      </c>
      <c r="L70" s="235"/>
      <c r="M70" s="235"/>
    </row>
    <row r="71" spans="1:13" x14ac:dyDescent="0.25">
      <c r="A71" s="235">
        <v>70</v>
      </c>
      <c r="B71" s="235" t="s">
        <v>797</v>
      </c>
      <c r="C71" s="235" t="s">
        <v>798</v>
      </c>
      <c r="D71" s="235" t="s">
        <v>799</v>
      </c>
      <c r="E71" s="235" t="s">
        <v>1</v>
      </c>
      <c r="F71" s="235" t="s">
        <v>800</v>
      </c>
      <c r="G71" s="235" t="s">
        <v>1469</v>
      </c>
      <c r="H71" s="235" t="s">
        <v>8</v>
      </c>
      <c r="I71" s="235" t="s">
        <v>801</v>
      </c>
      <c r="J71" s="235" t="s">
        <v>9</v>
      </c>
      <c r="K71" s="235" t="s">
        <v>802</v>
      </c>
      <c r="L71" s="235"/>
      <c r="M71" s="235"/>
    </row>
    <row r="72" spans="1:13" x14ac:dyDescent="0.25">
      <c r="A72" s="235">
        <v>71</v>
      </c>
      <c r="B72" s="235" t="s">
        <v>101</v>
      </c>
      <c r="C72" s="235" t="s">
        <v>102</v>
      </c>
      <c r="D72" s="235" t="s">
        <v>103</v>
      </c>
      <c r="E72" s="235" t="s">
        <v>43</v>
      </c>
      <c r="F72" s="235" t="s">
        <v>169</v>
      </c>
      <c r="G72" s="235" t="s">
        <v>1469</v>
      </c>
      <c r="H72" s="235" t="s">
        <v>8</v>
      </c>
      <c r="I72" s="235" t="s">
        <v>170</v>
      </c>
      <c r="J72" s="235" t="s">
        <v>9</v>
      </c>
      <c r="K72" s="235" t="s">
        <v>735</v>
      </c>
      <c r="L72" s="235"/>
      <c r="M72" s="235"/>
    </row>
    <row r="73" spans="1:13" x14ac:dyDescent="0.25">
      <c r="A73" s="235">
        <v>72</v>
      </c>
      <c r="B73" s="235" t="s">
        <v>179</v>
      </c>
      <c r="C73" s="235" t="s">
        <v>180</v>
      </c>
      <c r="D73" s="235" t="s">
        <v>181</v>
      </c>
      <c r="E73" s="235" t="s">
        <v>43</v>
      </c>
      <c r="F73" s="235" t="s">
        <v>182</v>
      </c>
      <c r="G73" s="235" t="s">
        <v>1469</v>
      </c>
      <c r="H73" s="235" t="s">
        <v>8</v>
      </c>
      <c r="I73" s="235" t="s">
        <v>183</v>
      </c>
      <c r="J73" s="235" t="s">
        <v>9</v>
      </c>
      <c r="K73" s="235" t="s">
        <v>738</v>
      </c>
      <c r="L73" s="235"/>
      <c r="M73" s="235"/>
    </row>
    <row r="74" spans="1:13" x14ac:dyDescent="0.25">
      <c r="A74" s="235">
        <v>73</v>
      </c>
      <c r="B74" s="235" t="s">
        <v>467</v>
      </c>
      <c r="C74" s="235" t="s">
        <v>468</v>
      </c>
      <c r="D74" s="235" t="s">
        <v>0</v>
      </c>
      <c r="E74" s="235" t="s">
        <v>1</v>
      </c>
      <c r="F74" s="235" t="s">
        <v>477</v>
      </c>
      <c r="G74" s="235" t="s">
        <v>1019</v>
      </c>
      <c r="H74" s="235" t="s">
        <v>30</v>
      </c>
      <c r="I74" s="235" t="s">
        <v>478</v>
      </c>
      <c r="J74" s="235" t="s">
        <v>32</v>
      </c>
      <c r="K74" s="235" t="s">
        <v>740</v>
      </c>
      <c r="L74" s="235"/>
      <c r="M74" s="235"/>
    </row>
    <row r="75" spans="1:13" x14ac:dyDescent="0.25">
      <c r="A75" s="235">
        <v>74</v>
      </c>
      <c r="B75" s="235" t="s">
        <v>54</v>
      </c>
      <c r="C75" s="235" t="s">
        <v>55</v>
      </c>
      <c r="D75" s="235" t="s">
        <v>0</v>
      </c>
      <c r="E75" s="235" t="s">
        <v>1</v>
      </c>
      <c r="F75" s="235" t="s">
        <v>480</v>
      </c>
      <c r="G75" s="235" t="s">
        <v>1050</v>
      </c>
      <c r="H75" s="235" t="s">
        <v>473</v>
      </c>
      <c r="I75" s="235" t="s">
        <v>481</v>
      </c>
      <c r="J75" s="235" t="s">
        <v>475</v>
      </c>
      <c r="K75" s="235" t="s">
        <v>744</v>
      </c>
      <c r="L75" s="235"/>
      <c r="M75" s="235"/>
    </row>
    <row r="76" spans="1:13" x14ac:dyDescent="0.25">
      <c r="A76" s="235">
        <v>75</v>
      </c>
      <c r="B76" s="235" t="s">
        <v>206</v>
      </c>
      <c r="C76" s="235" t="s">
        <v>207</v>
      </c>
      <c r="D76" s="235" t="s">
        <v>173</v>
      </c>
      <c r="E76" s="235" t="s">
        <v>43</v>
      </c>
      <c r="F76" s="235" t="s">
        <v>208</v>
      </c>
      <c r="G76" s="235" t="s">
        <v>1019</v>
      </c>
      <c r="H76" s="235" t="s">
        <v>3</v>
      </c>
      <c r="I76" s="235" t="s">
        <v>209</v>
      </c>
      <c r="J76" s="235" t="s">
        <v>53</v>
      </c>
      <c r="K76" s="235" t="s">
        <v>745</v>
      </c>
      <c r="L76" s="235"/>
      <c r="M76" s="235"/>
    </row>
    <row r="77" spans="1:13" x14ac:dyDescent="0.25">
      <c r="A77" s="235">
        <v>76</v>
      </c>
      <c r="B77" s="235" t="s">
        <v>224</v>
      </c>
      <c r="C77" s="235" t="s">
        <v>225</v>
      </c>
      <c r="D77" s="235" t="s">
        <v>0</v>
      </c>
      <c r="E77" s="235" t="s">
        <v>1</v>
      </c>
      <c r="F77" s="235" t="s">
        <v>226</v>
      </c>
      <c r="G77" s="235" t="s">
        <v>1019</v>
      </c>
      <c r="H77" s="235" t="s">
        <v>3</v>
      </c>
      <c r="I77" s="235" t="s">
        <v>227</v>
      </c>
      <c r="J77" s="235" t="s">
        <v>53</v>
      </c>
      <c r="K77" s="235" t="s">
        <v>748</v>
      </c>
      <c r="L77" s="235"/>
      <c r="M77" s="235"/>
    </row>
    <row r="78" spans="1:13" x14ac:dyDescent="0.25">
      <c r="A78" s="235">
        <v>77</v>
      </c>
      <c r="B78" s="235" t="s">
        <v>54</v>
      </c>
      <c r="C78" s="235" t="s">
        <v>55</v>
      </c>
      <c r="D78" s="235" t="s">
        <v>0</v>
      </c>
      <c r="E78" s="235" t="s">
        <v>1</v>
      </c>
      <c r="F78" s="235" t="s">
        <v>229</v>
      </c>
      <c r="G78" s="235" t="s">
        <v>1019</v>
      </c>
      <c r="H78" s="235" t="s">
        <v>3</v>
      </c>
      <c r="I78" s="235" t="s">
        <v>230</v>
      </c>
      <c r="J78" s="235" t="s">
        <v>53</v>
      </c>
      <c r="K78" s="235" t="s">
        <v>749</v>
      </c>
      <c r="L78" s="235"/>
      <c r="M78" s="235"/>
    </row>
    <row r="79" spans="1:13" x14ac:dyDescent="0.25">
      <c r="A79" s="235">
        <v>78</v>
      </c>
      <c r="B79" s="235" t="s">
        <v>278</v>
      </c>
      <c r="C79" s="235" t="s">
        <v>279</v>
      </c>
      <c r="D79" s="235" t="s">
        <v>66</v>
      </c>
      <c r="E79" s="235" t="s">
        <v>1</v>
      </c>
      <c r="F79" s="235" t="s">
        <v>280</v>
      </c>
      <c r="G79" s="235" t="s">
        <v>1019</v>
      </c>
      <c r="H79" s="235" t="s">
        <v>3</v>
      </c>
      <c r="I79" s="235" t="s">
        <v>281</v>
      </c>
      <c r="J79" s="235" t="s">
        <v>53</v>
      </c>
      <c r="K79" s="235" t="s">
        <v>756</v>
      </c>
      <c r="L79" s="235"/>
      <c r="M79" s="2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Generated Report</vt:lpstr>
      <vt:lpstr>Connectivity Charts</vt:lpstr>
      <vt:lpstr>Current Report</vt:lpstr>
      <vt:lpstr>FT Participants</vt:lpstr>
      <vt:lpstr>Jul 9</vt:lpstr>
      <vt:lpstr>Jul 2</vt:lpstr>
      <vt:lpstr>Jun 25</vt:lpstr>
      <vt:lpstr>Jun 18</vt:lpstr>
      <vt:lpstr>Jun 11</vt:lpstr>
      <vt:lpstr>Jun 4</vt:lpstr>
      <vt:lpstr>May 28</vt:lpstr>
      <vt:lpstr>May 21</vt:lpstr>
      <vt:lpstr>May 14</vt:lpstr>
      <vt:lpstr>May 9</vt:lpstr>
      <vt:lpstr>May 2</vt:lpstr>
      <vt:lpstr>Apr 23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2018-07-16T21:34:35Z</dcterms:modified>
</cp:coreProperties>
</file>