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My Documents\GitHub\SnakeRobot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J2" i="1" l="1"/>
  <c r="F3" i="1"/>
  <c r="I3" i="1" s="1"/>
  <c r="F4" i="1" l="1"/>
  <c r="K3" i="1"/>
  <c r="J3" i="1"/>
  <c r="I4" i="1" l="1"/>
  <c r="J4" i="1" s="1"/>
  <c r="F5" i="1"/>
  <c r="K4" i="1" l="1"/>
  <c r="I5" i="1"/>
  <c r="F6" i="1"/>
  <c r="J5" i="1" l="1"/>
  <c r="K5" i="1"/>
  <c r="F7" i="1"/>
  <c r="I6" i="1"/>
  <c r="K6" i="1" l="1"/>
  <c r="I7" i="1"/>
  <c r="F8" i="1"/>
  <c r="J6" i="1"/>
  <c r="K7" i="1" l="1"/>
  <c r="F9" i="1"/>
  <c r="I8" i="1"/>
  <c r="J7" i="1"/>
  <c r="J8" i="1" l="1"/>
  <c r="I9" i="1"/>
  <c r="F10" i="1"/>
  <c r="K8" i="1"/>
  <c r="J9" i="1" l="1"/>
  <c r="K9" i="1"/>
  <c r="F11" i="1"/>
  <c r="I10" i="1"/>
  <c r="J10" i="1" l="1"/>
  <c r="I11" i="1"/>
  <c r="F12" i="1"/>
  <c r="K10" i="1"/>
  <c r="J11" i="1" l="1"/>
  <c r="K11" i="1"/>
  <c r="I12" i="1"/>
  <c r="F13" i="1"/>
  <c r="K12" i="1" l="1"/>
  <c r="F14" i="1"/>
  <c r="I13" i="1"/>
  <c r="J12" i="1"/>
  <c r="J13" i="1" l="1"/>
  <c r="I14" i="1"/>
  <c r="K13" i="1"/>
  <c r="J14" i="1" l="1"/>
  <c r="K14" i="1"/>
  <c r="K19" i="1" s="1"/>
  <c r="M15" i="1"/>
  <c r="M16" i="1" s="1"/>
</calcChain>
</file>

<file path=xl/sharedStrings.xml><?xml version="1.0" encoding="utf-8"?>
<sst xmlns="http://schemas.openxmlformats.org/spreadsheetml/2006/main" count="17" uniqueCount="17">
  <si>
    <t>Phase lag</t>
  </si>
  <si>
    <t>Current value</t>
  </si>
  <si>
    <t>Servo Number</t>
  </si>
  <si>
    <t>Sensor to first servo</t>
  </si>
  <si>
    <t>Link length</t>
  </si>
  <si>
    <t>Calculated Position (x)</t>
  </si>
  <si>
    <t>Forward angle</t>
  </si>
  <si>
    <t>Servo Angle</t>
  </si>
  <si>
    <t>Angle from start</t>
  </si>
  <si>
    <t>Calculated Position (y)</t>
  </si>
  <si>
    <t>Center angle</t>
  </si>
  <si>
    <t>Tail length</t>
  </si>
  <si>
    <t>Compression value</t>
  </si>
  <si>
    <t>Min amplitude</t>
  </si>
  <si>
    <t>Max amplitude</t>
  </si>
  <si>
    <t>Min power</t>
  </si>
  <si>
    <t>Max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</si>
</sst>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78363652564407"/>
                  <c:y val="9.26268092709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Sheet1!$J$2:$J$14</c:f>
              <c:numCache>
                <c:formatCode>General</c:formatCode>
                <c:ptCount val="13"/>
                <c:pt idx="0">
                  <c:v>15</c:v>
                </c:pt>
                <c:pt idx="1">
                  <c:v>21.669459319687682</c:v>
                </c:pt>
                <c:pt idx="2">
                  <c:v>25.381583263896601</c:v>
                </c:pt>
                <c:pt idx="3">
                  <c:v>23.221480678472354</c:v>
                </c:pt>
                <c:pt idx="4">
                  <c:v>17.267703055701546</c:v>
                </c:pt>
                <c:pt idx="5">
                  <c:v>10.477170208095504</c:v>
                </c:pt>
                <c:pt idx="6">
                  <c:v>3.6866373604894624</c:v>
                </c:pt>
                <c:pt idx="7">
                  <c:v>-2.2671402622813455</c:v>
                </c:pt>
                <c:pt idx="8">
                  <c:v>-4.4272428477055934</c:v>
                </c:pt>
                <c:pt idx="9">
                  <c:v>-0.71511890349667873</c:v>
                </c:pt>
                <c:pt idx="10">
                  <c:v>5.9543404161910036</c:v>
                </c:pt>
                <c:pt idx="11">
                  <c:v>12.954340416191004</c:v>
                </c:pt>
                <c:pt idx="12">
                  <c:v>24.454340416191002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0</c:v>
                </c:pt>
                <c:pt idx="1">
                  <c:v>2.1256322313681406</c:v>
                </c:pt>
                <c:pt idx="2">
                  <c:v>8.0602877245565043</c:v>
                </c:pt>
                <c:pt idx="3">
                  <c:v>14.718662662966288</c:v>
                </c:pt>
                <c:pt idx="4">
                  <c:v>18.40003903853475</c:v>
                </c:pt>
                <c:pt idx="5">
                  <c:v>20.099645947670911</c:v>
                </c:pt>
                <c:pt idx="6">
                  <c:v>21.799252856807072</c:v>
                </c:pt>
                <c:pt idx="7">
                  <c:v>25.480629232375534</c:v>
                </c:pt>
                <c:pt idx="8">
                  <c:v>32.13900417078532</c:v>
                </c:pt>
                <c:pt idx="9">
                  <c:v>38.073659663973686</c:v>
                </c:pt>
                <c:pt idx="10">
                  <c:v>40.19929189534183</c:v>
                </c:pt>
                <c:pt idx="11">
                  <c:v>40.19929189534183</c:v>
                </c:pt>
                <c:pt idx="12">
                  <c:v>40.19929189534183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B-4D4E-99C1-99116E3B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86600"/>
        <c:axId val="254291520"/>
      </c:scatterChart>
      <c:valAx>
        <c:axId val="25428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Postion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91520"/>
        <c:crosses val="autoZero"/>
        <c:crossBetween val="midCat"/>
      </c:valAx>
      <c:valAx>
        <c:axId val="254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Position (y)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33092738407698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15</c:v>
                </c:pt>
                <c:pt idx="1">
                  <c:v>21.669459319687682</c:v>
                </c:pt>
                <c:pt idx="2">
                  <c:v>25.381583263896601</c:v>
                </c:pt>
                <c:pt idx="3">
                  <c:v>23.221480678472354</c:v>
                </c:pt>
                <c:pt idx="4">
                  <c:v>17.267703055701546</c:v>
                </c:pt>
                <c:pt idx="5">
                  <c:v>10.477170208095504</c:v>
                </c:pt>
                <c:pt idx="6">
                  <c:v>3.6866373604894624</c:v>
                </c:pt>
                <c:pt idx="7">
                  <c:v>-2.2671402622813455</c:v>
                </c:pt>
                <c:pt idx="8">
                  <c:v>-4.4272428477055934</c:v>
                </c:pt>
                <c:pt idx="9">
                  <c:v>-0.71511890349667873</c:v>
                </c:pt>
                <c:pt idx="10">
                  <c:v>5.9543404161910036</c:v>
                </c:pt>
                <c:pt idx="11">
                  <c:v>12.954340416191004</c:v>
                </c:pt>
                <c:pt idx="12">
                  <c:v>24.454340416191002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5-4502-B812-97987207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11816"/>
        <c:axId val="414014112"/>
      </c:scatterChart>
      <c:valAx>
        <c:axId val="41401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14112"/>
        <c:crosses val="autoZero"/>
        <c:crossBetween val="midCat"/>
      </c:valAx>
      <c:valAx>
        <c:axId val="4140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1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Calculated Position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71981627296589"/>
                  <c:y val="0.338218868474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0</c:v>
                </c:pt>
                <c:pt idx="1">
                  <c:v>2.1256322313681406</c:v>
                </c:pt>
                <c:pt idx="2">
                  <c:v>8.0602877245565043</c:v>
                </c:pt>
                <c:pt idx="3">
                  <c:v>14.718662662966288</c:v>
                </c:pt>
                <c:pt idx="4">
                  <c:v>18.40003903853475</c:v>
                </c:pt>
                <c:pt idx="5">
                  <c:v>20.099645947670911</c:v>
                </c:pt>
                <c:pt idx="6">
                  <c:v>21.799252856807072</c:v>
                </c:pt>
                <c:pt idx="7">
                  <c:v>25.480629232375534</c:v>
                </c:pt>
                <c:pt idx="8">
                  <c:v>32.13900417078532</c:v>
                </c:pt>
                <c:pt idx="9">
                  <c:v>38.073659663973686</c:v>
                </c:pt>
                <c:pt idx="10">
                  <c:v>40.19929189534183</c:v>
                </c:pt>
                <c:pt idx="11">
                  <c:v>40.19929189534183</c:v>
                </c:pt>
                <c:pt idx="12">
                  <c:v>40.19929189534183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0-4AEC-A9DE-3328C1F0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82080"/>
        <c:axId val="254682408"/>
      </c:scatterChart>
      <c:valAx>
        <c:axId val="2546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82408"/>
        <c:crosses val="autoZero"/>
        <c:crossBetween val="midCat"/>
      </c:valAx>
      <c:valAx>
        <c:axId val="2546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18</xdr:row>
      <xdr:rowOff>57150</xdr:rowOff>
    </xdr:from>
    <xdr:to>
      <xdr:col>2</xdr:col>
      <xdr:colOff>914400</xdr:colOff>
      <xdr:row>31</xdr:row>
      <xdr:rowOff>152398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16</xdr:row>
      <xdr:rowOff>9525</xdr:rowOff>
    </xdr:from>
    <xdr:to>
      <xdr:col>10</xdr:col>
      <xdr:colOff>133350</xdr:colOff>
      <xdr:row>30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31</xdr:row>
      <xdr:rowOff>104775</xdr:rowOff>
    </xdr:from>
    <xdr:to>
      <xdr:col>10</xdr:col>
      <xdr:colOff>152400</xdr:colOff>
      <xdr:row>45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A13" workbookViewId="0">
      <selection activeCell="C9" sqref="C9"/>
    </sheetView>
  </sheetViews>
  <sheetFormatPr defaultRowHeight="15" x14ac:dyDescent="0.25"/>
  <cols>
    <col min="1" max="1" width="13.5703125" customWidth="1"/>
    <col min="2" max="2" width="14.85546875" customWidth="1"/>
    <col min="3" max="3" width="19.42578125" customWidth="1"/>
    <col min="4" max="4" width="14" customWidth="1"/>
    <col min="5" max="5" width="19.42578125" customWidth="1"/>
    <col min="6" max="8" width="14.5703125" customWidth="1"/>
    <col min="9" max="9" width="16.5703125" customWidth="1"/>
    <col min="10" max="10" width="22.28515625" customWidth="1"/>
    <col min="11" max="11" width="26.140625" customWidth="1"/>
    <col min="13" max="13" width="20.85546875" customWidth="1"/>
  </cols>
  <sheetData>
    <row r="1" spans="1:13" x14ac:dyDescent="0.25">
      <c r="A1" t="s">
        <v>0</v>
      </c>
      <c r="B1" t="s">
        <v>13</v>
      </c>
      <c r="C1" t="s">
        <v>14</v>
      </c>
      <c r="D1" t="s">
        <v>1</v>
      </c>
      <c r="E1" t="s">
        <v>3</v>
      </c>
      <c r="F1" t="s">
        <v>2</v>
      </c>
      <c r="H1" t="s">
        <v>7</v>
      </c>
      <c r="I1" t="s">
        <v>8</v>
      </c>
      <c r="J1" t="s">
        <v>5</v>
      </c>
      <c r="K1" t="s">
        <v>9</v>
      </c>
    </row>
    <row r="2" spans="1:13" x14ac:dyDescent="0.25">
      <c r="A2">
        <v>30</v>
      </c>
      <c r="B2">
        <v>35</v>
      </c>
      <c r="C2">
        <v>50</v>
      </c>
      <c r="D2">
        <v>0</v>
      </c>
      <c r="E2">
        <v>15</v>
      </c>
      <c r="F2">
        <v>0</v>
      </c>
      <c r="G2">
        <f>SIN(PI()*($D$2+F2*$A$2)/180)</f>
        <v>0</v>
      </c>
      <c r="H2">
        <f>$C$5+($B$2+$C$8*($C$2-$B$2))*SIGN(G2)*(ABS(G2))^($E$5+$C$8*($E$8-$E$5))</f>
        <v>93</v>
      </c>
      <c r="I2">
        <v>0</v>
      </c>
      <c r="J2">
        <f>$E$2</f>
        <v>15</v>
      </c>
      <c r="K2">
        <v>0</v>
      </c>
    </row>
    <row r="3" spans="1:13" x14ac:dyDescent="0.25">
      <c r="F3">
        <f>F2+1</f>
        <v>1</v>
      </c>
      <c r="G3">
        <f t="shared" ref="G3:G14" si="0">SIN(PI()*($D$2+F3*$A$2)/180)</f>
        <v>0.49999999999999994</v>
      </c>
      <c r="H3">
        <f t="shared" ref="H3:H14" si="1">$C$5+($B$2+$C$8*($C$2-$B$2))*SIGN(G3)*(ABS(G3))^($E$5+$C$8*($E$8-$E$5))</f>
        <v>110.67766952966369</v>
      </c>
      <c r="I3">
        <f>I2+(H3-$B$5)</f>
        <v>17.677669529663689</v>
      </c>
      <c r="J3">
        <f>J2+$A$5*COS(PI()*I3/180)</f>
        <v>21.669459319687682</v>
      </c>
      <c r="K3">
        <f>K2+$A$5*SIN(PI()*I3/180)</f>
        <v>2.1256322313681406</v>
      </c>
    </row>
    <row r="4" spans="1:13" x14ac:dyDescent="0.25">
      <c r="A4" t="s">
        <v>4</v>
      </c>
      <c r="B4" t="s">
        <v>6</v>
      </c>
      <c r="C4" t="s">
        <v>10</v>
      </c>
      <c r="D4" t="s">
        <v>11</v>
      </c>
      <c r="E4" t="s">
        <v>15</v>
      </c>
      <c r="F4">
        <f t="shared" ref="F4:F14" si="2">F3+1</f>
        <v>2</v>
      </c>
      <c r="G4">
        <f t="shared" si="0"/>
        <v>0.8660254037844386</v>
      </c>
      <c r="H4">
        <f t="shared" si="1"/>
        <v>133.29637244338281</v>
      </c>
      <c r="I4">
        <f t="shared" ref="I4:I13" si="3">I3+(H4-$B$5)</f>
        <v>57.974041973046496</v>
      </c>
      <c r="J4">
        <f>J3+$A$5*COS(PI()*I4/180)</f>
        <v>25.381583263896601</v>
      </c>
      <c r="K4">
        <f t="shared" ref="K4:K13" si="4">K3+$A$5*SIN(PI()*I4/180)</f>
        <v>8.0602877245565043</v>
      </c>
    </row>
    <row r="5" spans="1:13" x14ac:dyDescent="0.25">
      <c r="A5">
        <v>7</v>
      </c>
      <c r="B5">
        <v>93</v>
      </c>
      <c r="C5">
        <v>93</v>
      </c>
      <c r="D5">
        <v>11.5</v>
      </c>
      <c r="E5">
        <v>1</v>
      </c>
      <c r="F5">
        <f t="shared" si="2"/>
        <v>3</v>
      </c>
      <c r="G5">
        <f t="shared" si="0"/>
        <v>1</v>
      </c>
      <c r="H5">
        <f t="shared" si="1"/>
        <v>143</v>
      </c>
      <c r="I5">
        <f t="shared" si="3"/>
        <v>107.9740419730465</v>
      </c>
      <c r="J5">
        <f>J4+$A$5*COS(PI()*I5/180)</f>
        <v>23.221480678472354</v>
      </c>
      <c r="K5">
        <f t="shared" si="4"/>
        <v>14.718662662966288</v>
      </c>
    </row>
    <row r="6" spans="1:13" x14ac:dyDescent="0.25">
      <c r="F6">
        <f t="shared" si="2"/>
        <v>4</v>
      </c>
      <c r="G6">
        <f t="shared" si="0"/>
        <v>0.86602540378443871</v>
      </c>
      <c r="H6">
        <f t="shared" si="1"/>
        <v>133.29637244338284</v>
      </c>
      <c r="I6">
        <f t="shared" si="3"/>
        <v>148.27041441642933</v>
      </c>
      <c r="J6">
        <f>J5+$A$5*COS(PI()*I6/180)</f>
        <v>17.267703055701546</v>
      </c>
      <c r="K6">
        <f t="shared" si="4"/>
        <v>18.40003903853475</v>
      </c>
    </row>
    <row r="7" spans="1:13" x14ac:dyDescent="0.25">
      <c r="C7" t="s">
        <v>12</v>
      </c>
      <c r="E7" t="s">
        <v>16</v>
      </c>
      <c r="F7">
        <f t="shared" si="2"/>
        <v>5</v>
      </c>
      <c r="G7">
        <f t="shared" si="0"/>
        <v>0.49999999999999994</v>
      </c>
      <c r="H7">
        <f t="shared" si="1"/>
        <v>110.67766952966369</v>
      </c>
      <c r="I7">
        <f t="shared" si="3"/>
        <v>165.94808394609302</v>
      </c>
      <c r="J7">
        <f t="shared" ref="J7:J12" si="5">J6+$A$5*COS(PI()*I7/180)</f>
        <v>10.477170208095504</v>
      </c>
      <c r="K7">
        <f t="shared" si="4"/>
        <v>20.099645947670911</v>
      </c>
    </row>
    <row r="8" spans="1:13" x14ac:dyDescent="0.25">
      <c r="C8">
        <v>1</v>
      </c>
      <c r="E8">
        <v>1.5</v>
      </c>
      <c r="F8">
        <f t="shared" si="2"/>
        <v>6</v>
      </c>
      <c r="G8">
        <f t="shared" si="0"/>
        <v>1.22514845490862E-16</v>
      </c>
      <c r="H8">
        <f t="shared" si="1"/>
        <v>93</v>
      </c>
      <c r="I8">
        <f t="shared" si="3"/>
        <v>165.94808394609302</v>
      </c>
      <c r="J8">
        <f t="shared" si="5"/>
        <v>3.6866373604894624</v>
      </c>
      <c r="K8">
        <f t="shared" si="4"/>
        <v>21.799252856807072</v>
      </c>
    </row>
    <row r="9" spans="1:13" x14ac:dyDescent="0.25">
      <c r="F9">
        <f t="shared" si="2"/>
        <v>7</v>
      </c>
      <c r="G9">
        <f t="shared" si="0"/>
        <v>-0.50000000000000011</v>
      </c>
      <c r="H9">
        <f t="shared" si="1"/>
        <v>75.322330470336311</v>
      </c>
      <c r="I9">
        <f t="shared" si="3"/>
        <v>148.27041441642933</v>
      </c>
      <c r="J9">
        <f t="shared" si="5"/>
        <v>-2.2671402622813455</v>
      </c>
      <c r="K9">
        <f t="shared" si="4"/>
        <v>25.480629232375534</v>
      </c>
    </row>
    <row r="10" spans="1:13" x14ac:dyDescent="0.25">
      <c r="F10">
        <f t="shared" si="2"/>
        <v>8</v>
      </c>
      <c r="G10">
        <f t="shared" si="0"/>
        <v>-0.86602540378443837</v>
      </c>
      <c r="H10">
        <f t="shared" si="1"/>
        <v>52.703627556617192</v>
      </c>
      <c r="I10">
        <f t="shared" si="3"/>
        <v>107.97404197304652</v>
      </c>
      <c r="J10">
        <f t="shared" si="5"/>
        <v>-4.4272428477055934</v>
      </c>
      <c r="K10">
        <f t="shared" si="4"/>
        <v>32.13900417078532</v>
      </c>
    </row>
    <row r="11" spans="1:13" x14ac:dyDescent="0.25">
      <c r="F11">
        <f t="shared" si="2"/>
        <v>9</v>
      </c>
      <c r="G11">
        <f t="shared" si="0"/>
        <v>-1</v>
      </c>
      <c r="H11">
        <f t="shared" si="1"/>
        <v>43</v>
      </c>
      <c r="I11">
        <f t="shared" si="3"/>
        <v>57.974041973046525</v>
      </c>
      <c r="J11">
        <f t="shared" si="5"/>
        <v>-0.71511890349667873</v>
      </c>
      <c r="K11">
        <f t="shared" si="4"/>
        <v>38.073659663973686</v>
      </c>
    </row>
    <row r="12" spans="1:13" x14ac:dyDescent="0.25">
      <c r="F12">
        <f>F11+1</f>
        <v>10</v>
      </c>
      <c r="G12">
        <f t="shared" si="0"/>
        <v>-0.8660254037844386</v>
      </c>
      <c r="H12">
        <f t="shared" si="1"/>
        <v>52.703627556617185</v>
      </c>
      <c r="I12">
        <f t="shared" si="3"/>
        <v>17.67766952966371</v>
      </c>
      <c r="J12">
        <f t="shared" si="5"/>
        <v>5.9543404161910036</v>
      </c>
      <c r="K12">
        <f t="shared" si="4"/>
        <v>40.19929189534183</v>
      </c>
    </row>
    <row r="13" spans="1:13" x14ac:dyDescent="0.25">
      <c r="F13">
        <f t="shared" si="2"/>
        <v>11</v>
      </c>
      <c r="G13">
        <f t="shared" si="0"/>
        <v>-0.50000000000000044</v>
      </c>
      <c r="H13">
        <f t="shared" si="1"/>
        <v>75.322330470336283</v>
      </c>
      <c r="I13">
        <f t="shared" si="3"/>
        <v>0</v>
      </c>
      <c r="J13">
        <f>J12+$A$5*COS(PI()*I13/180)</f>
        <v>12.954340416191004</v>
      </c>
      <c r="K13">
        <f t="shared" si="4"/>
        <v>40.19929189534183</v>
      </c>
    </row>
    <row r="14" spans="1:13" x14ac:dyDescent="0.25">
      <c r="F14">
        <f t="shared" si="2"/>
        <v>12</v>
      </c>
      <c r="G14">
        <f t="shared" si="0"/>
        <v>-2.45029690981724E-16</v>
      </c>
      <c r="H14">
        <f t="shared" si="1"/>
        <v>93</v>
      </c>
      <c r="I14">
        <f>I13+(H14-$B$5)</f>
        <v>0</v>
      </c>
      <c r="J14">
        <f>J13+$D$5*COS(PI()*I14/180)</f>
        <v>24.454340416191002</v>
      </c>
      <c r="K14">
        <f>K13+$D$5*SIN(PI()*I14/180)</f>
        <v>40.19929189534183</v>
      </c>
    </row>
    <row r="15" spans="1:13" x14ac:dyDescent="0.25">
      <c r="M15">
        <f>SLOPE(K2:K13, J2:J13)</f>
        <v>-0.9129993514464364</v>
      </c>
    </row>
    <row r="16" spans="1:13" x14ac:dyDescent="0.25">
      <c r="M16">
        <f>180*ATAN(M15)/PI()</f>
        <v>-42.396058942212044</v>
      </c>
    </row>
    <row r="19" spans="11:11" x14ac:dyDescent="0.25">
      <c r="K19">
        <f>180*ATAN(SLOPE(K2:K14, F2:F14)/SLOPE(J2:J14,F2:F14))/PI()</f>
        <v>-73.810324517477184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Erie - The Behrend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SAAMAN KHALILOLLAHI</dc:creator>
  <cp:lastModifiedBy>SAAMAN KHALILOLLAHI</cp:lastModifiedBy>
  <dcterms:created xsi:type="dcterms:W3CDTF">2017-10-27T23:41:30Z</dcterms:created>
  <dcterms:modified xsi:type="dcterms:W3CDTF">2017-11-21T23:06:23Z</dcterms:modified>
</cp:coreProperties>
</file>