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G:\My Drive\Berkeley_NEW\PySulfSat\PySulfSat_Structure\Benchmarking\Li_Zhang\"/>
    </mc:Choice>
  </mc:AlternateContent>
  <xr:revisionPtr revIDLastSave="0" documentId="13_ncr:1_{F3C7596B-485A-42FC-AA8E-C8688A768B86}" xr6:coauthVersionLast="47" xr6:coauthVersionMax="47" xr10:uidLastSave="{00000000-0000-0000-0000-000000000000}"/>
  <bookViews>
    <workbookView xWindow="-80" yWindow="-80" windowWidth="19360" windowHeight="10480" xr2:uid="{384A209E-8051-1C42-B6BE-F869A797458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2" i="1" l="1"/>
  <c r="B79" i="1"/>
  <c r="D62" i="1"/>
  <c r="B69" i="1"/>
  <c r="D65" i="1"/>
  <c r="B65" i="1" s="1"/>
  <c r="E46" i="1"/>
  <c r="F46" i="1"/>
  <c r="G46" i="1"/>
  <c r="H46" i="1"/>
  <c r="I46" i="1"/>
  <c r="J46" i="1"/>
  <c r="K46" i="1"/>
  <c r="L46" i="1"/>
  <c r="M46" i="1"/>
  <c r="N46" i="1"/>
  <c r="O46" i="1"/>
  <c r="P46" i="1"/>
  <c r="Q46" i="1"/>
  <c r="R46" i="1"/>
  <c r="S46" i="1"/>
  <c r="T46" i="1"/>
  <c r="U46" i="1"/>
  <c r="D46" i="1"/>
  <c r="B60" i="1"/>
  <c r="B61" i="1"/>
  <c r="D60" i="1"/>
  <c r="D47" i="1"/>
  <c r="D34" i="1"/>
  <c r="D59" i="1"/>
  <c r="E104" i="1"/>
  <c r="C125" i="1"/>
  <c r="D113" i="1"/>
  <c r="D99" i="1"/>
  <c r="D93" i="1"/>
  <c r="D18" i="1" l="1"/>
  <c r="D31" i="1" s="1"/>
  <c r="L18" i="1"/>
  <c r="BA102" i="1"/>
  <c r="BN113" i="1"/>
  <c r="BN93" i="1"/>
  <c r="BN99" i="1"/>
  <c r="BN6" i="1"/>
  <c r="BN18" i="1"/>
  <c r="BN22" i="1" s="1"/>
  <c r="BN35" i="1" s="1"/>
  <c r="BV93" i="1"/>
  <c r="BV98" i="1"/>
  <c r="BV99" i="1"/>
  <c r="BV102" i="1"/>
  <c r="BV113" i="1"/>
  <c r="BR93" i="1"/>
  <c r="BR98" i="1"/>
  <c r="BR99" i="1"/>
  <c r="BR102" i="1"/>
  <c r="BR113" i="1"/>
  <c r="BV18" i="1"/>
  <c r="BV21" i="1" s="1"/>
  <c r="BV6" i="1"/>
  <c r="BR6" i="1"/>
  <c r="BR18" i="1"/>
  <c r="BR24" i="1" s="1"/>
  <c r="BR37" i="1" s="1"/>
  <c r="D21" i="1" l="1"/>
  <c r="BV22" i="1"/>
  <c r="BV35" i="1" s="1"/>
  <c r="BV63" i="1" s="1"/>
  <c r="BN24" i="1"/>
  <c r="BN37" i="1" s="1"/>
  <c r="BN29" i="1"/>
  <c r="BN42" i="1" s="1"/>
  <c r="BN21" i="1"/>
  <c r="BN34" i="1" s="1"/>
  <c r="BN62" i="1" s="1"/>
  <c r="BN28" i="1"/>
  <c r="BN41" i="1" s="1"/>
  <c r="BN69" i="1" s="1"/>
  <c r="BV27" i="1"/>
  <c r="BV40" i="1" s="1"/>
  <c r="BV68" i="1" s="1"/>
  <c r="BN25" i="1"/>
  <c r="BN38" i="1" s="1"/>
  <c r="BN66" i="1" s="1"/>
  <c r="BN70" i="1"/>
  <c r="BN63" i="1"/>
  <c r="BV30" i="1"/>
  <c r="BV43" i="1" s="1"/>
  <c r="BV71" i="1" s="1"/>
  <c r="BV24" i="1"/>
  <c r="BV37" i="1" s="1"/>
  <c r="BN31" i="1"/>
  <c r="BN44" i="1" s="1"/>
  <c r="BN27" i="1"/>
  <c r="BN40" i="1" s="1"/>
  <c r="BN23" i="1"/>
  <c r="BN36" i="1" s="1"/>
  <c r="BV31" i="1"/>
  <c r="BV44" i="1" s="1"/>
  <c r="BV72" i="1" s="1"/>
  <c r="BV26" i="1"/>
  <c r="BV39" i="1" s="1"/>
  <c r="BV67" i="1" s="1"/>
  <c r="BV28" i="1"/>
  <c r="BV41" i="1" s="1"/>
  <c r="BV69" i="1" s="1"/>
  <c r="BV23" i="1"/>
  <c r="BV36" i="1" s="1"/>
  <c r="BV64" i="1" s="1"/>
  <c r="BN30" i="1"/>
  <c r="BN43" i="1" s="1"/>
  <c r="BN26" i="1"/>
  <c r="BN39" i="1" s="1"/>
  <c r="BV34" i="1"/>
  <c r="BR27" i="1"/>
  <c r="BR40" i="1" s="1"/>
  <c r="BR68" i="1" s="1"/>
  <c r="BR30" i="1"/>
  <c r="BR43" i="1" s="1"/>
  <c r="BR71" i="1" s="1"/>
  <c r="BR22" i="1"/>
  <c r="BR35" i="1" s="1"/>
  <c r="BR63" i="1" s="1"/>
  <c r="BR31" i="1"/>
  <c r="BR44" i="1" s="1"/>
  <c r="BR72" i="1" s="1"/>
  <c r="BR23" i="1"/>
  <c r="BR36" i="1" s="1"/>
  <c r="BR64" i="1" s="1"/>
  <c r="BR29" i="1"/>
  <c r="BR42" i="1" s="1"/>
  <c r="BR70" i="1" s="1"/>
  <c r="BR21" i="1"/>
  <c r="BR26" i="1"/>
  <c r="BR39" i="1" s="1"/>
  <c r="BR67" i="1" s="1"/>
  <c r="BR25" i="1"/>
  <c r="BR38" i="1" s="1"/>
  <c r="BR66" i="1" s="1"/>
  <c r="BR28" i="1"/>
  <c r="BR41" i="1" s="1"/>
  <c r="BR69" i="1" s="1"/>
  <c r="BV29" i="1"/>
  <c r="BV42" i="1" s="1"/>
  <c r="BV70" i="1" s="1"/>
  <c r="BV25" i="1"/>
  <c r="BV38" i="1" s="1"/>
  <c r="BV66" i="1" s="1"/>
  <c r="BN104" i="1" l="1"/>
  <c r="BN105" i="1" s="1"/>
  <c r="BN72" i="1"/>
  <c r="BN68" i="1"/>
  <c r="BN67" i="1"/>
  <c r="BN71" i="1"/>
  <c r="BN64" i="1"/>
  <c r="BN32" i="1"/>
  <c r="BN45" i="1"/>
  <c r="BN53" i="1" s="1"/>
  <c r="BV45" i="1"/>
  <c r="BV52" i="1" s="1"/>
  <c r="BV104" i="1"/>
  <c r="BV62" i="1"/>
  <c r="BV32" i="1"/>
  <c r="BR32" i="1"/>
  <c r="BR34" i="1"/>
  <c r="BV47" i="1"/>
  <c r="BV51" i="1"/>
  <c r="BV50" i="1" l="1"/>
  <c r="BV49" i="1"/>
  <c r="BV54" i="1"/>
  <c r="BV48" i="1"/>
  <c r="BV56" i="1"/>
  <c r="BV55" i="1"/>
  <c r="BN56" i="1"/>
  <c r="BN54" i="1"/>
  <c r="BN48" i="1"/>
  <c r="BN51" i="1"/>
  <c r="BN55" i="1"/>
  <c r="BN50" i="1"/>
  <c r="BN47" i="1"/>
  <c r="BN52" i="1"/>
  <c r="BN57" i="1"/>
  <c r="BN49" i="1"/>
  <c r="BV105" i="1"/>
  <c r="BR45" i="1"/>
  <c r="BR62" i="1"/>
  <c r="BR104" i="1"/>
  <c r="BV57" i="1"/>
  <c r="BV53" i="1"/>
  <c r="BV59" i="1" s="1"/>
  <c r="BV61" i="1" s="1"/>
  <c r="BV58" i="1" l="1"/>
  <c r="BN58" i="1"/>
  <c r="BN59" i="1"/>
  <c r="BV60" i="1"/>
  <c r="BV73" i="1"/>
  <c r="BV65" i="1"/>
  <c r="BR105" i="1"/>
  <c r="BR47" i="1"/>
  <c r="BR56" i="1"/>
  <c r="BR50" i="1"/>
  <c r="BR54" i="1"/>
  <c r="BR48" i="1"/>
  <c r="BR57" i="1"/>
  <c r="BR55" i="1"/>
  <c r="BR53" i="1"/>
  <c r="BR52" i="1"/>
  <c r="BR51" i="1"/>
  <c r="BR49" i="1"/>
  <c r="BN65" i="1" l="1"/>
  <c r="BN73" i="1"/>
  <c r="BN60" i="1"/>
  <c r="BN61" i="1"/>
  <c r="BV74" i="1"/>
  <c r="BV83" i="1" s="1"/>
  <c r="BR58" i="1"/>
  <c r="BV79" i="1"/>
  <c r="BV87" i="1"/>
  <c r="BR59" i="1"/>
  <c r="BR61" i="1" s="1"/>
  <c r="BV86" i="1" l="1"/>
  <c r="BV76" i="1"/>
  <c r="BV106" i="1" s="1"/>
  <c r="BV107" i="1" s="1"/>
  <c r="BV82" i="1"/>
  <c r="BV80" i="1"/>
  <c r="BV85" i="1"/>
  <c r="BV81" i="1"/>
  <c r="BV84" i="1"/>
  <c r="BV77" i="1"/>
  <c r="BV78" i="1"/>
  <c r="BN74" i="1"/>
  <c r="BN79" i="1" s="1"/>
  <c r="BV96" i="1"/>
  <c r="BV108" i="1"/>
  <c r="BV109" i="1"/>
  <c r="BV110" i="1" s="1"/>
  <c r="BR60" i="1"/>
  <c r="BR65" i="1"/>
  <c r="BR73" i="1"/>
  <c r="BV94" i="1" l="1"/>
  <c r="BV95" i="1" s="1"/>
  <c r="BV88" i="1"/>
  <c r="BV91" i="1"/>
  <c r="BV117" i="1" s="1"/>
  <c r="BV97" i="1"/>
  <c r="BN98" i="1"/>
  <c r="BN96" i="1"/>
  <c r="BN86" i="1"/>
  <c r="BN84" i="1"/>
  <c r="BN83" i="1"/>
  <c r="BN77" i="1"/>
  <c r="BN76" i="1"/>
  <c r="BN82" i="1"/>
  <c r="BN85" i="1"/>
  <c r="BN80" i="1"/>
  <c r="BN78" i="1"/>
  <c r="BN81" i="1"/>
  <c r="BN87" i="1"/>
  <c r="BV111" i="1"/>
  <c r="BR74" i="1"/>
  <c r="BR79" i="1" s="1"/>
  <c r="BV114" i="1" l="1"/>
  <c r="BV115" i="1" s="1"/>
  <c r="BV101" i="1"/>
  <c r="BN97" i="1"/>
  <c r="BN106" i="1"/>
  <c r="BN107" i="1" s="1"/>
  <c r="BN88" i="1"/>
  <c r="BN91" i="1"/>
  <c r="BN117" i="1" s="1"/>
  <c r="BN94" i="1"/>
  <c r="BR96" i="1"/>
  <c r="BR80" i="1"/>
  <c r="BR83" i="1"/>
  <c r="BR82" i="1"/>
  <c r="BR85" i="1"/>
  <c r="BR81" i="1"/>
  <c r="BR77" i="1"/>
  <c r="BR78" i="1"/>
  <c r="BR84" i="1"/>
  <c r="BR86" i="1"/>
  <c r="BR76" i="1"/>
  <c r="BR106" i="1" s="1"/>
  <c r="BR107" i="1" s="1"/>
  <c r="BV118" i="1"/>
  <c r="BV119" i="1" s="1"/>
  <c r="BR87" i="1"/>
  <c r="BV121" i="1" l="1"/>
  <c r="BN95" i="1"/>
  <c r="BN101" i="1" s="1"/>
  <c r="BN102" i="1" s="1"/>
  <c r="BN108" i="1"/>
  <c r="BN109" i="1"/>
  <c r="BN110" i="1" s="1"/>
  <c r="BR97" i="1"/>
  <c r="BR108" i="1"/>
  <c r="BR109" i="1"/>
  <c r="BR110" i="1" s="1"/>
  <c r="BR88" i="1"/>
  <c r="BR91" i="1"/>
  <c r="BR117" i="1" s="1"/>
  <c r="BR94" i="1"/>
  <c r="BN111" i="1" l="1"/>
  <c r="BN114" i="1" s="1"/>
  <c r="BN115" i="1" s="1"/>
  <c r="BR95" i="1"/>
  <c r="BR101" i="1" s="1"/>
  <c r="BR111" i="1"/>
  <c r="BN118" i="1" l="1"/>
  <c r="BN119" i="1" s="1"/>
  <c r="BN121" i="1"/>
  <c r="BR114" i="1"/>
  <c r="BR118" i="1" s="1"/>
  <c r="BR119" i="1" s="1"/>
  <c r="BP93" i="1"/>
  <c r="BQ93" i="1"/>
  <c r="BS93" i="1"/>
  <c r="BT93" i="1"/>
  <c r="BU93" i="1"/>
  <c r="BW93" i="1"/>
  <c r="BP98" i="1"/>
  <c r="BQ98" i="1"/>
  <c r="BS98" i="1"/>
  <c r="BT98" i="1"/>
  <c r="BU98" i="1"/>
  <c r="BW98" i="1"/>
  <c r="BP99" i="1"/>
  <c r="BQ99" i="1"/>
  <c r="BS99" i="1"/>
  <c r="BT99" i="1"/>
  <c r="BU99" i="1"/>
  <c r="BW99" i="1"/>
  <c r="BP102" i="1"/>
  <c r="BQ102" i="1"/>
  <c r="BS102" i="1"/>
  <c r="BT102" i="1"/>
  <c r="BU102" i="1"/>
  <c r="BW102" i="1"/>
  <c r="BP113" i="1"/>
  <c r="BQ113" i="1"/>
  <c r="BS113" i="1"/>
  <c r="BT113" i="1"/>
  <c r="BU113" i="1"/>
  <c r="BW113" i="1"/>
  <c r="BP18" i="1"/>
  <c r="BP22" i="1" s="1"/>
  <c r="BP35" i="1" s="1"/>
  <c r="BQ18" i="1"/>
  <c r="BQ21" i="1" s="1"/>
  <c r="BS18" i="1"/>
  <c r="BS21" i="1" s="1"/>
  <c r="BT18" i="1"/>
  <c r="BT22" i="1" s="1"/>
  <c r="BT35" i="1" s="1"/>
  <c r="BU18" i="1"/>
  <c r="BU22" i="1" s="1"/>
  <c r="BU35" i="1" s="1"/>
  <c r="BW18" i="1"/>
  <c r="BW21" i="1" s="1"/>
  <c r="BP6" i="1"/>
  <c r="BQ6" i="1"/>
  <c r="BS6" i="1"/>
  <c r="BT6" i="1"/>
  <c r="BU6" i="1"/>
  <c r="BW6" i="1"/>
  <c r="BK93" i="1"/>
  <c r="BL93" i="1"/>
  <c r="BM93" i="1"/>
  <c r="BO93" i="1"/>
  <c r="BK99" i="1"/>
  <c r="BL99" i="1"/>
  <c r="BM99" i="1"/>
  <c r="BO99" i="1"/>
  <c r="BK113" i="1"/>
  <c r="BL113" i="1"/>
  <c r="BM113" i="1"/>
  <c r="BO113" i="1"/>
  <c r="BJ113" i="1"/>
  <c r="BJ99" i="1"/>
  <c r="BJ93" i="1"/>
  <c r="BK18" i="1"/>
  <c r="BK21" i="1" s="1"/>
  <c r="BL18" i="1"/>
  <c r="BL21" i="1" s="1"/>
  <c r="BM18" i="1"/>
  <c r="BM21" i="1" s="1"/>
  <c r="BO18" i="1"/>
  <c r="BO21" i="1" s="1"/>
  <c r="BJ18" i="1"/>
  <c r="BJ29" i="1" s="1"/>
  <c r="BJ42" i="1" s="1"/>
  <c r="BK6" i="1"/>
  <c r="BL6" i="1"/>
  <c r="BM6" i="1"/>
  <c r="BO6" i="1"/>
  <c r="BJ6" i="1"/>
  <c r="AW93" i="1"/>
  <c r="AX93" i="1"/>
  <c r="AY93" i="1"/>
  <c r="AZ93" i="1"/>
  <c r="BA93" i="1"/>
  <c r="BB93" i="1"/>
  <c r="BC93" i="1"/>
  <c r="BD93" i="1"/>
  <c r="BE93" i="1"/>
  <c r="BF93" i="1"/>
  <c r="BG93" i="1"/>
  <c r="BH93" i="1"/>
  <c r="AW98" i="1"/>
  <c r="AX98" i="1"/>
  <c r="AY98" i="1"/>
  <c r="AZ98" i="1"/>
  <c r="BA98" i="1"/>
  <c r="BB98" i="1"/>
  <c r="BC98" i="1"/>
  <c r="BD98" i="1"/>
  <c r="BE98" i="1"/>
  <c r="BF98" i="1"/>
  <c r="BG98" i="1"/>
  <c r="BH98" i="1"/>
  <c r="AW99" i="1"/>
  <c r="AX99" i="1"/>
  <c r="AY99" i="1"/>
  <c r="AZ99" i="1"/>
  <c r="BA99" i="1"/>
  <c r="BB99" i="1"/>
  <c r="BC99" i="1"/>
  <c r="BD99" i="1"/>
  <c r="BE99" i="1"/>
  <c r="BF99" i="1"/>
  <c r="BG99" i="1"/>
  <c r="BH99" i="1"/>
  <c r="BB102" i="1"/>
  <c r="BC102" i="1"/>
  <c r="BD102" i="1"/>
  <c r="BE102" i="1"/>
  <c r="BF102" i="1"/>
  <c r="BG102" i="1"/>
  <c r="BH102" i="1"/>
  <c r="AW113" i="1"/>
  <c r="AX113" i="1"/>
  <c r="AY113" i="1"/>
  <c r="AZ113" i="1"/>
  <c r="BA113" i="1"/>
  <c r="BB113" i="1"/>
  <c r="BC113" i="1"/>
  <c r="BD113" i="1"/>
  <c r="BE113" i="1"/>
  <c r="BF113" i="1"/>
  <c r="BG113" i="1"/>
  <c r="BH113" i="1"/>
  <c r="AV113" i="1"/>
  <c r="AV99" i="1"/>
  <c r="AV98" i="1"/>
  <c r="AV93" i="1"/>
  <c r="AW18" i="1"/>
  <c r="AW21" i="1" s="1"/>
  <c r="AX18" i="1"/>
  <c r="AX21" i="1" s="1"/>
  <c r="AY18" i="1"/>
  <c r="AY21" i="1" s="1"/>
  <c r="AZ18" i="1"/>
  <c r="AZ21" i="1" s="1"/>
  <c r="BA18" i="1"/>
  <c r="BA21" i="1" s="1"/>
  <c r="BB18" i="1"/>
  <c r="BB21" i="1" s="1"/>
  <c r="BC18" i="1"/>
  <c r="BC21" i="1" s="1"/>
  <c r="BD18" i="1"/>
  <c r="BD21" i="1" s="1"/>
  <c r="BE18" i="1"/>
  <c r="BE21" i="1" s="1"/>
  <c r="BF18" i="1"/>
  <c r="BF21" i="1" s="1"/>
  <c r="BG18" i="1"/>
  <c r="BG21" i="1" s="1"/>
  <c r="BH18" i="1"/>
  <c r="BH21" i="1" s="1"/>
  <c r="AV18" i="1"/>
  <c r="AV29" i="1" s="1"/>
  <c r="AV42" i="1" s="1"/>
  <c r="BE6" i="1"/>
  <c r="BD6" i="1"/>
  <c r="BC6" i="1"/>
  <c r="BB6" i="1"/>
  <c r="BA6" i="1"/>
  <c r="AZ6" i="1"/>
  <c r="AY6" i="1"/>
  <c r="AX6" i="1"/>
  <c r="AW6" i="1"/>
  <c r="AV6" i="1"/>
  <c r="AI6" i="1"/>
  <c r="AJ6" i="1"/>
  <c r="AK6" i="1"/>
  <c r="AL6" i="1"/>
  <c r="AM6" i="1"/>
  <c r="AN6" i="1"/>
  <c r="AO6" i="1"/>
  <c r="AP6" i="1"/>
  <c r="AQ6" i="1"/>
  <c r="AR6" i="1"/>
  <c r="AS6" i="1"/>
  <c r="AT6" i="1"/>
  <c r="AH6" i="1"/>
  <c r="AG6" i="1"/>
  <c r="BR115" i="1" l="1"/>
  <c r="BR121" i="1" s="1"/>
  <c r="BT31" i="1"/>
  <c r="BT44" i="1" s="1"/>
  <c r="BU27" i="1"/>
  <c r="BU40" i="1" s="1"/>
  <c r="BP31" i="1"/>
  <c r="BP44" i="1" s="1"/>
  <c r="BP72" i="1" s="1"/>
  <c r="BP27" i="1"/>
  <c r="BP40" i="1" s="1"/>
  <c r="BP68" i="1" s="1"/>
  <c r="BU29" i="1"/>
  <c r="BU42" i="1" s="1"/>
  <c r="BU31" i="1"/>
  <c r="BU44" i="1" s="1"/>
  <c r="BP29" i="1"/>
  <c r="BP42" i="1" s="1"/>
  <c r="BP70" i="1" s="1"/>
  <c r="AX34" i="1"/>
  <c r="BE34" i="1"/>
  <c r="BB34" i="1"/>
  <c r="AV70" i="1"/>
  <c r="AW34" i="1"/>
  <c r="BD34" i="1"/>
  <c r="AZ34" i="1"/>
  <c r="BF34" i="1"/>
  <c r="BA34" i="1"/>
  <c r="BH34" i="1"/>
  <c r="BG34" i="1"/>
  <c r="BC34" i="1"/>
  <c r="AY34" i="1"/>
  <c r="AV22" i="1"/>
  <c r="AV35" i="1" s="1"/>
  <c r="AV26" i="1"/>
  <c r="AV39" i="1" s="1"/>
  <c r="AV30" i="1"/>
  <c r="AV43" i="1" s="1"/>
  <c r="BF31" i="1"/>
  <c r="BF44" i="1" s="1"/>
  <c r="BB31" i="1"/>
  <c r="BB44" i="1" s="1"/>
  <c r="AX31" i="1"/>
  <c r="AX44" i="1" s="1"/>
  <c r="BF30" i="1"/>
  <c r="BF43" i="1" s="1"/>
  <c r="BB30" i="1"/>
  <c r="BB43" i="1" s="1"/>
  <c r="AX30" i="1"/>
  <c r="AX43" i="1" s="1"/>
  <c r="BF29" i="1"/>
  <c r="BF42" i="1" s="1"/>
  <c r="BB29" i="1"/>
  <c r="BB42" i="1" s="1"/>
  <c r="AX29" i="1"/>
  <c r="AX42" i="1" s="1"/>
  <c r="BF28" i="1"/>
  <c r="BF41" i="1" s="1"/>
  <c r="BB28" i="1"/>
  <c r="BB41" i="1" s="1"/>
  <c r="AX28" i="1"/>
  <c r="AX41" i="1" s="1"/>
  <c r="BF27" i="1"/>
  <c r="BF40" i="1" s="1"/>
  <c r="BB27" i="1"/>
  <c r="BB40" i="1" s="1"/>
  <c r="AX27" i="1"/>
  <c r="AX40" i="1" s="1"/>
  <c r="BF26" i="1"/>
  <c r="BF39" i="1" s="1"/>
  <c r="BB26" i="1"/>
  <c r="BB39" i="1" s="1"/>
  <c r="AX26" i="1"/>
  <c r="AX39" i="1" s="1"/>
  <c r="BF25" i="1"/>
  <c r="BF38" i="1" s="1"/>
  <c r="BB25" i="1"/>
  <c r="BB38" i="1" s="1"/>
  <c r="AX25" i="1"/>
  <c r="AX38" i="1" s="1"/>
  <c r="BF24" i="1"/>
  <c r="BF37" i="1" s="1"/>
  <c r="BB24" i="1"/>
  <c r="BB37" i="1" s="1"/>
  <c r="AX24" i="1"/>
  <c r="AX37" i="1" s="1"/>
  <c r="BF23" i="1"/>
  <c r="BF36" i="1" s="1"/>
  <c r="BB23" i="1"/>
  <c r="BB36" i="1" s="1"/>
  <c r="AX23" i="1"/>
  <c r="AX36" i="1" s="1"/>
  <c r="BF22" i="1"/>
  <c r="BF35" i="1" s="1"/>
  <c r="BB22" i="1"/>
  <c r="BB35" i="1" s="1"/>
  <c r="AX22" i="1"/>
  <c r="AX35" i="1" s="1"/>
  <c r="AV23" i="1"/>
  <c r="AV36" i="1" s="1"/>
  <c r="AV27" i="1"/>
  <c r="AV40" i="1" s="1"/>
  <c r="AV31" i="1"/>
  <c r="AV44" i="1" s="1"/>
  <c r="BE31" i="1"/>
  <c r="BE44" i="1" s="1"/>
  <c r="BA31" i="1"/>
  <c r="BA44" i="1" s="1"/>
  <c r="AW31" i="1"/>
  <c r="AW44" i="1" s="1"/>
  <c r="BE30" i="1"/>
  <c r="BE43" i="1" s="1"/>
  <c r="BA30" i="1"/>
  <c r="BA43" i="1" s="1"/>
  <c r="AW30" i="1"/>
  <c r="AW43" i="1" s="1"/>
  <c r="BE29" i="1"/>
  <c r="BE42" i="1" s="1"/>
  <c r="BA29" i="1"/>
  <c r="BA42" i="1" s="1"/>
  <c r="AW29" i="1"/>
  <c r="AW42" i="1" s="1"/>
  <c r="BE28" i="1"/>
  <c r="BE41" i="1" s="1"/>
  <c r="BA28" i="1"/>
  <c r="BA41" i="1" s="1"/>
  <c r="AW28" i="1"/>
  <c r="AW41" i="1" s="1"/>
  <c r="BE27" i="1"/>
  <c r="BE40" i="1" s="1"/>
  <c r="BA27" i="1"/>
  <c r="BA40" i="1" s="1"/>
  <c r="AW27" i="1"/>
  <c r="AW40" i="1" s="1"/>
  <c r="BE26" i="1"/>
  <c r="BE39" i="1" s="1"/>
  <c r="BA26" i="1"/>
  <c r="BA39" i="1" s="1"/>
  <c r="AW26" i="1"/>
  <c r="AW39" i="1" s="1"/>
  <c r="BE25" i="1"/>
  <c r="BE38" i="1" s="1"/>
  <c r="BA25" i="1"/>
  <c r="BA38" i="1" s="1"/>
  <c r="AW25" i="1"/>
  <c r="AW38" i="1" s="1"/>
  <c r="BE24" i="1"/>
  <c r="BE37" i="1" s="1"/>
  <c r="BA24" i="1"/>
  <c r="BA37" i="1" s="1"/>
  <c r="AW24" i="1"/>
  <c r="AW37" i="1" s="1"/>
  <c r="BE23" i="1"/>
  <c r="BE36" i="1" s="1"/>
  <c r="BA23" i="1"/>
  <c r="BA36" i="1" s="1"/>
  <c r="AW23" i="1"/>
  <c r="AW36" i="1" s="1"/>
  <c r="BE22" i="1"/>
  <c r="BE35" i="1" s="1"/>
  <c r="BA22" i="1"/>
  <c r="BA35" i="1" s="1"/>
  <c r="AW22" i="1"/>
  <c r="AW35" i="1" s="1"/>
  <c r="AV24" i="1"/>
  <c r="AV37" i="1" s="1"/>
  <c r="AV28" i="1"/>
  <c r="AV41" i="1" s="1"/>
  <c r="BH31" i="1"/>
  <c r="BH44" i="1" s="1"/>
  <c r="BD31" i="1"/>
  <c r="BD44" i="1" s="1"/>
  <c r="AZ31" i="1"/>
  <c r="AZ44" i="1" s="1"/>
  <c r="BH30" i="1"/>
  <c r="BH43" i="1" s="1"/>
  <c r="BD30" i="1"/>
  <c r="BD43" i="1" s="1"/>
  <c r="AZ30" i="1"/>
  <c r="AZ43" i="1" s="1"/>
  <c r="BH29" i="1"/>
  <c r="BH42" i="1" s="1"/>
  <c r="BD29" i="1"/>
  <c r="BD42" i="1" s="1"/>
  <c r="AZ29" i="1"/>
  <c r="AZ42" i="1" s="1"/>
  <c r="BH28" i="1"/>
  <c r="BH41" i="1" s="1"/>
  <c r="BD28" i="1"/>
  <c r="BD41" i="1" s="1"/>
  <c r="AZ28" i="1"/>
  <c r="AZ41" i="1" s="1"/>
  <c r="BH27" i="1"/>
  <c r="BH40" i="1" s="1"/>
  <c r="BD27" i="1"/>
  <c r="BD40" i="1" s="1"/>
  <c r="AZ27" i="1"/>
  <c r="AZ40" i="1" s="1"/>
  <c r="BH26" i="1"/>
  <c r="BH39" i="1" s="1"/>
  <c r="BD26" i="1"/>
  <c r="BD39" i="1" s="1"/>
  <c r="AZ26" i="1"/>
  <c r="AZ39" i="1" s="1"/>
  <c r="BH25" i="1"/>
  <c r="BH38" i="1" s="1"/>
  <c r="BD25" i="1"/>
  <c r="BD38" i="1" s="1"/>
  <c r="AZ25" i="1"/>
  <c r="AZ38" i="1" s="1"/>
  <c r="BH24" i="1"/>
  <c r="BH37" i="1" s="1"/>
  <c r="BD24" i="1"/>
  <c r="BD37" i="1" s="1"/>
  <c r="AZ24" i="1"/>
  <c r="AZ37" i="1" s="1"/>
  <c r="BH23" i="1"/>
  <c r="BH36" i="1" s="1"/>
  <c r="BD23" i="1"/>
  <c r="BD36" i="1" s="1"/>
  <c r="AZ23" i="1"/>
  <c r="AZ36" i="1" s="1"/>
  <c r="BH22" i="1"/>
  <c r="BH35" i="1" s="1"/>
  <c r="BD22" i="1"/>
  <c r="BD35" i="1" s="1"/>
  <c r="AZ22" i="1"/>
  <c r="AZ35" i="1" s="1"/>
  <c r="AV21" i="1"/>
  <c r="AV34" i="1" s="1"/>
  <c r="AV25" i="1"/>
  <c r="AV38" i="1" s="1"/>
  <c r="BG31" i="1"/>
  <c r="BG44" i="1" s="1"/>
  <c r="BC31" i="1"/>
  <c r="BC44" i="1" s="1"/>
  <c r="AY31" i="1"/>
  <c r="AY44" i="1" s="1"/>
  <c r="BG30" i="1"/>
  <c r="BG43" i="1" s="1"/>
  <c r="BC30" i="1"/>
  <c r="BC43" i="1" s="1"/>
  <c r="AY30" i="1"/>
  <c r="AY43" i="1" s="1"/>
  <c r="BG29" i="1"/>
  <c r="BG42" i="1" s="1"/>
  <c r="BC29" i="1"/>
  <c r="BC42" i="1" s="1"/>
  <c r="AY29" i="1"/>
  <c r="AY42" i="1" s="1"/>
  <c r="BG28" i="1"/>
  <c r="BG41" i="1" s="1"/>
  <c r="BC28" i="1"/>
  <c r="BC41" i="1" s="1"/>
  <c r="AY28" i="1"/>
  <c r="AY41" i="1" s="1"/>
  <c r="BG27" i="1"/>
  <c r="BG40" i="1" s="1"/>
  <c r="BC27" i="1"/>
  <c r="BC40" i="1" s="1"/>
  <c r="AY27" i="1"/>
  <c r="AY40" i="1" s="1"/>
  <c r="BG26" i="1"/>
  <c r="BG39" i="1" s="1"/>
  <c r="BC26" i="1"/>
  <c r="BC39" i="1" s="1"/>
  <c r="AY26" i="1"/>
  <c r="AY39" i="1" s="1"/>
  <c r="BG25" i="1"/>
  <c r="BG38" i="1" s="1"/>
  <c r="BC25" i="1"/>
  <c r="BC38" i="1" s="1"/>
  <c r="AY25" i="1"/>
  <c r="AY38" i="1" s="1"/>
  <c r="BG24" i="1"/>
  <c r="BG37" i="1" s="1"/>
  <c r="BC24" i="1"/>
  <c r="BC37" i="1" s="1"/>
  <c r="AY24" i="1"/>
  <c r="AY37" i="1" s="1"/>
  <c r="BG23" i="1"/>
  <c r="BG36" i="1" s="1"/>
  <c r="BC23" i="1"/>
  <c r="BC36" i="1" s="1"/>
  <c r="AY23" i="1"/>
  <c r="AY36" i="1" s="1"/>
  <c r="BG22" i="1"/>
  <c r="BG35" i="1" s="1"/>
  <c r="BC22" i="1"/>
  <c r="BC35" i="1" s="1"/>
  <c r="AY22" i="1"/>
  <c r="AY35" i="1" s="1"/>
  <c r="BO34" i="1"/>
  <c r="BS34" i="1"/>
  <c r="BM34" i="1"/>
  <c r="BW34" i="1"/>
  <c r="BQ34" i="1"/>
  <c r="BL34" i="1"/>
  <c r="BU63" i="1"/>
  <c r="BP63" i="1"/>
  <c r="BJ70" i="1"/>
  <c r="BK34" i="1"/>
  <c r="BT63" i="1"/>
  <c r="BU72" i="1"/>
  <c r="BJ22" i="1"/>
  <c r="BJ35" i="1" s="1"/>
  <c r="BJ26" i="1"/>
  <c r="BJ39" i="1" s="1"/>
  <c r="BJ30" i="1"/>
  <c r="BJ43" i="1" s="1"/>
  <c r="BL31" i="1"/>
  <c r="BL44" i="1" s="1"/>
  <c r="BL30" i="1"/>
  <c r="BL43" i="1" s="1"/>
  <c r="BL29" i="1"/>
  <c r="BL42" i="1" s="1"/>
  <c r="BL28" i="1"/>
  <c r="BL41" i="1" s="1"/>
  <c r="BL27" i="1"/>
  <c r="BL40" i="1" s="1"/>
  <c r="BL26" i="1"/>
  <c r="BL39" i="1" s="1"/>
  <c r="BL25" i="1"/>
  <c r="BL38" i="1" s="1"/>
  <c r="BL24" i="1"/>
  <c r="BL37" i="1" s="1"/>
  <c r="BL23" i="1"/>
  <c r="BL36" i="1" s="1"/>
  <c r="BL22" i="1"/>
  <c r="BL35" i="1" s="1"/>
  <c r="BS30" i="1"/>
  <c r="BS43" i="1" s="1"/>
  <c r="BU70" i="1"/>
  <c r="BS28" i="1"/>
  <c r="BS41" i="1" s="1"/>
  <c r="BU68" i="1"/>
  <c r="BS26" i="1"/>
  <c r="BS39" i="1" s="1"/>
  <c r="BU25" i="1"/>
  <c r="BU38" i="1" s="1"/>
  <c r="BP25" i="1"/>
  <c r="BP38" i="1" s="1"/>
  <c r="BS24" i="1"/>
  <c r="BS37" i="1" s="1"/>
  <c r="BU23" i="1"/>
  <c r="BU36" i="1" s="1"/>
  <c r="BP23" i="1"/>
  <c r="BP36" i="1" s="1"/>
  <c r="BS22" i="1"/>
  <c r="BS35" i="1" s="1"/>
  <c r="BU21" i="1"/>
  <c r="BP21" i="1"/>
  <c r="BJ23" i="1"/>
  <c r="BJ36" i="1" s="1"/>
  <c r="BJ27" i="1"/>
  <c r="BJ40" i="1" s="1"/>
  <c r="BJ31" i="1"/>
  <c r="BJ44" i="1" s="1"/>
  <c r="BK31" i="1"/>
  <c r="BK44" i="1" s="1"/>
  <c r="BK30" i="1"/>
  <c r="BK43" i="1" s="1"/>
  <c r="BK29" i="1"/>
  <c r="BK42" i="1" s="1"/>
  <c r="BK28" i="1"/>
  <c r="BK41" i="1" s="1"/>
  <c r="BK27" i="1"/>
  <c r="BK40" i="1" s="1"/>
  <c r="BK26" i="1"/>
  <c r="BK39" i="1" s="1"/>
  <c r="BK25" i="1"/>
  <c r="BK38" i="1" s="1"/>
  <c r="BK24" i="1"/>
  <c r="BK37" i="1" s="1"/>
  <c r="BK23" i="1"/>
  <c r="BK36" i="1" s="1"/>
  <c r="BK22" i="1"/>
  <c r="BK35" i="1" s="1"/>
  <c r="BT72" i="1"/>
  <c r="BW30" i="1"/>
  <c r="BW43" i="1" s="1"/>
  <c r="BQ30" i="1"/>
  <c r="BQ43" i="1" s="1"/>
  <c r="BT29" i="1"/>
  <c r="BT42" i="1" s="1"/>
  <c r="BW28" i="1"/>
  <c r="BW41" i="1" s="1"/>
  <c r="BQ28" i="1"/>
  <c r="BQ41" i="1" s="1"/>
  <c r="BT27" i="1"/>
  <c r="BT40" i="1" s="1"/>
  <c r="BW26" i="1"/>
  <c r="BW39" i="1" s="1"/>
  <c r="BQ26" i="1"/>
  <c r="BQ39" i="1" s="1"/>
  <c r="BT25" i="1"/>
  <c r="BT38" i="1" s="1"/>
  <c r="BW24" i="1"/>
  <c r="BW37" i="1" s="1"/>
  <c r="BQ24" i="1"/>
  <c r="BQ37" i="1" s="1"/>
  <c r="BT23" i="1"/>
  <c r="BT36" i="1" s="1"/>
  <c r="BW22" i="1"/>
  <c r="BW35" i="1" s="1"/>
  <c r="BQ22" i="1"/>
  <c r="BQ35" i="1" s="1"/>
  <c r="BT21" i="1"/>
  <c r="BJ24" i="1"/>
  <c r="BJ37" i="1" s="1"/>
  <c r="BJ28" i="1"/>
  <c r="BJ41" i="1" s="1"/>
  <c r="BO31" i="1"/>
  <c r="BO44" i="1" s="1"/>
  <c r="BO30" i="1"/>
  <c r="BO43" i="1" s="1"/>
  <c r="BO29" i="1"/>
  <c r="BO42" i="1" s="1"/>
  <c r="BO28" i="1"/>
  <c r="BO41" i="1" s="1"/>
  <c r="BO27" i="1"/>
  <c r="BO40" i="1" s="1"/>
  <c r="BO26" i="1"/>
  <c r="BO39" i="1" s="1"/>
  <c r="BO25" i="1"/>
  <c r="BO38" i="1" s="1"/>
  <c r="BO24" i="1"/>
  <c r="BO37" i="1" s="1"/>
  <c r="BO23" i="1"/>
  <c r="BO36" i="1" s="1"/>
  <c r="BO22" i="1"/>
  <c r="BO35" i="1" s="1"/>
  <c r="BS31" i="1"/>
  <c r="BS44" i="1" s="1"/>
  <c r="BU30" i="1"/>
  <c r="BU43" i="1" s="1"/>
  <c r="BP30" i="1"/>
  <c r="BP43" i="1" s="1"/>
  <c r="BS29" i="1"/>
  <c r="BS42" i="1" s="1"/>
  <c r="BU28" i="1"/>
  <c r="BU41" i="1" s="1"/>
  <c r="BP28" i="1"/>
  <c r="BP41" i="1" s="1"/>
  <c r="BS27" i="1"/>
  <c r="BS40" i="1" s="1"/>
  <c r="BU26" i="1"/>
  <c r="BU39" i="1" s="1"/>
  <c r="BP26" i="1"/>
  <c r="BP39" i="1" s="1"/>
  <c r="BS25" i="1"/>
  <c r="BS38" i="1" s="1"/>
  <c r="BU24" i="1"/>
  <c r="BU37" i="1" s="1"/>
  <c r="BP24" i="1"/>
  <c r="BP37" i="1" s="1"/>
  <c r="BS23" i="1"/>
  <c r="BS36" i="1" s="1"/>
  <c r="BJ21" i="1"/>
  <c r="BJ34" i="1" s="1"/>
  <c r="BJ25" i="1"/>
  <c r="BJ38" i="1" s="1"/>
  <c r="BM31" i="1"/>
  <c r="BM44" i="1" s="1"/>
  <c r="BM30" i="1"/>
  <c r="BM43" i="1" s="1"/>
  <c r="BM29" i="1"/>
  <c r="BM42" i="1" s="1"/>
  <c r="BM28" i="1"/>
  <c r="BM41" i="1" s="1"/>
  <c r="BM27" i="1"/>
  <c r="BM40" i="1" s="1"/>
  <c r="BM26" i="1"/>
  <c r="BM39" i="1" s="1"/>
  <c r="BM25" i="1"/>
  <c r="BM38" i="1" s="1"/>
  <c r="BM24" i="1"/>
  <c r="BM37" i="1" s="1"/>
  <c r="BM23" i="1"/>
  <c r="BM36" i="1" s="1"/>
  <c r="BM22" i="1"/>
  <c r="BM35" i="1" s="1"/>
  <c r="BW31" i="1"/>
  <c r="BW44" i="1" s="1"/>
  <c r="BQ31" i="1"/>
  <c r="BQ44" i="1" s="1"/>
  <c r="BT30" i="1"/>
  <c r="BT43" i="1" s="1"/>
  <c r="BW29" i="1"/>
  <c r="BW42" i="1" s="1"/>
  <c r="BQ29" i="1"/>
  <c r="BQ42" i="1" s="1"/>
  <c r="BT28" i="1"/>
  <c r="BT41" i="1" s="1"/>
  <c r="BW27" i="1"/>
  <c r="BW40" i="1" s="1"/>
  <c r="BQ27" i="1"/>
  <c r="BQ40" i="1" s="1"/>
  <c r="BT26" i="1"/>
  <c r="BT39" i="1" s="1"/>
  <c r="BW25" i="1"/>
  <c r="BW38" i="1" s="1"/>
  <c r="BQ25" i="1"/>
  <c r="BQ38" i="1" s="1"/>
  <c r="BT24" i="1"/>
  <c r="BT37" i="1" s="1"/>
  <c r="BW23" i="1"/>
  <c r="BW36" i="1" s="1"/>
  <c r="BQ23" i="1"/>
  <c r="BQ36" i="1" s="1"/>
  <c r="BJ32" i="1" l="1"/>
  <c r="AV32" i="1"/>
  <c r="BM64" i="1"/>
  <c r="BQ64" i="1"/>
  <c r="BW66" i="1"/>
  <c r="BT69" i="1"/>
  <c r="BQ72" i="1"/>
  <c r="BM63" i="1"/>
  <c r="BM67" i="1"/>
  <c r="BM71" i="1"/>
  <c r="BS66" i="1"/>
  <c r="BP69" i="1"/>
  <c r="BU71" i="1"/>
  <c r="BO64" i="1"/>
  <c r="BO68" i="1"/>
  <c r="BO72" i="1"/>
  <c r="BT32" i="1"/>
  <c r="BT34" i="1"/>
  <c r="BW67" i="1"/>
  <c r="BT70" i="1"/>
  <c r="BK69" i="1"/>
  <c r="BJ72" i="1"/>
  <c r="BP34" i="1"/>
  <c r="BP32" i="1"/>
  <c r="BU64" i="1"/>
  <c r="BS67" i="1"/>
  <c r="BL66" i="1"/>
  <c r="BL70" i="1"/>
  <c r="BJ67" i="1"/>
  <c r="BK32" i="1"/>
  <c r="BQ32" i="1"/>
  <c r="BM45" i="1"/>
  <c r="BM49" i="1" s="1"/>
  <c r="BM104" i="1"/>
  <c r="BM105" i="1" s="1"/>
  <c r="BM62" i="1"/>
  <c r="BO32" i="1"/>
  <c r="BG63" i="1"/>
  <c r="BC66" i="1"/>
  <c r="BG67" i="1"/>
  <c r="AY69" i="1"/>
  <c r="BC70" i="1"/>
  <c r="BG71" i="1"/>
  <c r="AV66" i="1"/>
  <c r="AZ63" i="1"/>
  <c r="BD64" i="1"/>
  <c r="AZ67" i="1"/>
  <c r="BD68" i="1"/>
  <c r="BH69" i="1"/>
  <c r="AZ71" i="1"/>
  <c r="BD72" i="1"/>
  <c r="BE63" i="1"/>
  <c r="BA66" i="1"/>
  <c r="BE67" i="1"/>
  <c r="AW69" i="1"/>
  <c r="BA70" i="1"/>
  <c r="BE71" i="1"/>
  <c r="AV72" i="1"/>
  <c r="BF63" i="1"/>
  <c r="BB66" i="1"/>
  <c r="BF67" i="1"/>
  <c r="AX69" i="1"/>
  <c r="BB70" i="1"/>
  <c r="BF71" i="1"/>
  <c r="AV71" i="1"/>
  <c r="BC32" i="1"/>
  <c r="BH104" i="1"/>
  <c r="BH62" i="1"/>
  <c r="BH45" i="1"/>
  <c r="BH54" i="1" s="1"/>
  <c r="BF104" i="1"/>
  <c r="BF62" i="1"/>
  <c r="BF45" i="1"/>
  <c r="BF48" i="1" s="1"/>
  <c r="BD104" i="1"/>
  <c r="BD62" i="1"/>
  <c r="BD45" i="1"/>
  <c r="BD49" i="1" s="1"/>
  <c r="BE104" i="1"/>
  <c r="BE62" i="1"/>
  <c r="BE45" i="1"/>
  <c r="BE56" i="1" s="1"/>
  <c r="BM72" i="1"/>
  <c r="BS64" i="1"/>
  <c r="BP67" i="1"/>
  <c r="BU69" i="1"/>
  <c r="BS72" i="1"/>
  <c r="BO69" i="1"/>
  <c r="BJ69" i="1"/>
  <c r="BQ63" i="1"/>
  <c r="BT68" i="1"/>
  <c r="BQ71" i="1"/>
  <c r="BK66" i="1"/>
  <c r="BK70" i="1"/>
  <c r="BJ68" i="1"/>
  <c r="BU34" i="1"/>
  <c r="BU32" i="1"/>
  <c r="BS69" i="1"/>
  <c r="BL63" i="1"/>
  <c r="BL67" i="1"/>
  <c r="BL71" i="1"/>
  <c r="BJ63" i="1"/>
  <c r="BL104" i="1"/>
  <c r="BL105" i="1" s="1"/>
  <c r="BL62" i="1"/>
  <c r="BL45" i="1"/>
  <c r="BL55" i="1" s="1"/>
  <c r="BQ62" i="1"/>
  <c r="BQ104" i="1"/>
  <c r="BQ45" i="1"/>
  <c r="BQ47" i="1" s="1"/>
  <c r="BM32" i="1"/>
  <c r="BS45" i="1"/>
  <c r="BS51" i="1" s="1"/>
  <c r="BS62" i="1"/>
  <c r="BS104" i="1"/>
  <c r="AY64" i="1"/>
  <c r="BG66" i="1"/>
  <c r="AY68" i="1"/>
  <c r="BC69" i="1"/>
  <c r="BG70" i="1"/>
  <c r="AY72" i="1"/>
  <c r="BD63" i="1"/>
  <c r="BH49" i="1"/>
  <c r="BH64" i="1"/>
  <c r="AZ66" i="1"/>
  <c r="BD67" i="1"/>
  <c r="BH53" i="1"/>
  <c r="BH68" i="1"/>
  <c r="AZ70" i="1"/>
  <c r="BD56" i="1"/>
  <c r="BD71" i="1"/>
  <c r="BH72" i="1"/>
  <c r="AW64" i="1"/>
  <c r="BE66" i="1"/>
  <c r="AW68" i="1"/>
  <c r="BA69" i="1"/>
  <c r="BE70" i="1"/>
  <c r="AW72" i="1"/>
  <c r="AV68" i="1"/>
  <c r="AX64" i="1"/>
  <c r="BF51" i="1"/>
  <c r="BF66" i="1"/>
  <c r="AX68" i="1"/>
  <c r="BB69" i="1"/>
  <c r="BF55" i="1"/>
  <c r="BF70" i="1"/>
  <c r="AX72" i="1"/>
  <c r="AV67" i="1"/>
  <c r="AY104" i="1"/>
  <c r="AY62" i="1"/>
  <c r="AY45" i="1"/>
  <c r="AY57" i="1" s="1"/>
  <c r="BG104" i="1"/>
  <c r="BG62" i="1"/>
  <c r="BG45" i="1"/>
  <c r="BG52" i="1" s="1"/>
  <c r="BH32" i="1"/>
  <c r="BF32" i="1"/>
  <c r="BD32" i="1"/>
  <c r="BE32" i="1"/>
  <c r="BW64" i="1"/>
  <c r="BT67" i="1"/>
  <c r="BQ70" i="1"/>
  <c r="BQ55" i="1"/>
  <c r="BM68" i="1"/>
  <c r="AV45" i="1"/>
  <c r="AV55" i="1" s="1"/>
  <c r="AV104" i="1"/>
  <c r="AV62" i="1"/>
  <c r="BJ45" i="1"/>
  <c r="BJ55" i="1" s="1"/>
  <c r="BJ104" i="1"/>
  <c r="BJ105" i="1" s="1"/>
  <c r="BJ62" i="1"/>
  <c r="BQ68" i="1"/>
  <c r="BQ53" i="1"/>
  <c r="BW70" i="1"/>
  <c r="BM69" i="1"/>
  <c r="BJ66" i="1"/>
  <c r="BU67" i="1"/>
  <c r="BS70" i="1"/>
  <c r="BO66" i="1"/>
  <c r="BO70" i="1"/>
  <c r="BW63" i="1"/>
  <c r="BT66" i="1"/>
  <c r="BQ69" i="1"/>
  <c r="BW71" i="1"/>
  <c r="BK63" i="1"/>
  <c r="BK67" i="1"/>
  <c r="BK71" i="1"/>
  <c r="BJ64" i="1"/>
  <c r="BS63" i="1"/>
  <c r="BP66" i="1"/>
  <c r="BS71" i="1"/>
  <c r="BL64" i="1"/>
  <c r="BL68" i="1"/>
  <c r="BL72" i="1"/>
  <c r="BL32" i="1"/>
  <c r="BW32" i="1"/>
  <c r="BS32" i="1"/>
  <c r="AY63" i="1"/>
  <c r="BC64" i="1"/>
  <c r="AY67" i="1"/>
  <c r="BC68" i="1"/>
  <c r="BG69" i="1"/>
  <c r="AY71" i="1"/>
  <c r="BC72" i="1"/>
  <c r="BH63" i="1"/>
  <c r="BD66" i="1"/>
  <c r="BH67" i="1"/>
  <c r="AZ69" i="1"/>
  <c r="BD55" i="1"/>
  <c r="BD70" i="1"/>
  <c r="BH71" i="1"/>
  <c r="AV69" i="1"/>
  <c r="AV54" i="1"/>
  <c r="AW63" i="1"/>
  <c r="BA64" i="1"/>
  <c r="AW67" i="1"/>
  <c r="BA68" i="1"/>
  <c r="BE69" i="1"/>
  <c r="AW71" i="1"/>
  <c r="BA72" i="1"/>
  <c r="AV64" i="1"/>
  <c r="AX63" i="1"/>
  <c r="BB64" i="1"/>
  <c r="BF50" i="1"/>
  <c r="AX67" i="1"/>
  <c r="BB68" i="1"/>
  <c r="BF69" i="1"/>
  <c r="AX71" i="1"/>
  <c r="BB72" i="1"/>
  <c r="AV63" i="1"/>
  <c r="AY32" i="1"/>
  <c r="BG32" i="1"/>
  <c r="BA104" i="1"/>
  <c r="BA62" i="1"/>
  <c r="BA45" i="1"/>
  <c r="BA51" i="1" s="1"/>
  <c r="AZ104" i="1"/>
  <c r="AZ62" i="1"/>
  <c r="AZ45" i="1"/>
  <c r="AZ55" i="1" s="1"/>
  <c r="AW104" i="1"/>
  <c r="AW62" i="1"/>
  <c r="AW45" i="1"/>
  <c r="AW54" i="1" s="1"/>
  <c r="BB104" i="1"/>
  <c r="BB62" i="1"/>
  <c r="BB45" i="1"/>
  <c r="BB54" i="1" s="1"/>
  <c r="AX104" i="1"/>
  <c r="AX62" i="1"/>
  <c r="AX45" i="1"/>
  <c r="AX57" i="1" s="1"/>
  <c r="BW72" i="1"/>
  <c r="BQ66" i="1"/>
  <c r="BW68" i="1"/>
  <c r="BT71" i="1"/>
  <c r="BM66" i="1"/>
  <c r="BM70" i="1"/>
  <c r="BS68" i="1"/>
  <c r="BP71" i="1"/>
  <c r="BO63" i="1"/>
  <c r="BO67" i="1"/>
  <c r="BO71" i="1"/>
  <c r="BT64" i="1"/>
  <c r="BQ67" i="1"/>
  <c r="BW69" i="1"/>
  <c r="BK64" i="1"/>
  <c r="BK68" i="1"/>
  <c r="BK72" i="1"/>
  <c r="BP64" i="1"/>
  <c r="BU66" i="1"/>
  <c r="BL69" i="1"/>
  <c r="BJ71" i="1"/>
  <c r="BK104" i="1"/>
  <c r="BK105" i="1" s="1"/>
  <c r="BK62" i="1"/>
  <c r="BK45" i="1"/>
  <c r="BK52" i="1" s="1"/>
  <c r="BW62" i="1"/>
  <c r="BW104" i="1"/>
  <c r="BW45" i="1"/>
  <c r="BW51" i="1" s="1"/>
  <c r="BO104" i="1"/>
  <c r="BO105" i="1" s="1"/>
  <c r="BO62" i="1"/>
  <c r="BO45" i="1"/>
  <c r="BO53" i="1" s="1"/>
  <c r="BC63" i="1"/>
  <c r="BG64" i="1"/>
  <c r="AY66" i="1"/>
  <c r="BC67" i="1"/>
  <c r="BG68" i="1"/>
  <c r="AY70" i="1"/>
  <c r="BC71" i="1"/>
  <c r="BG72" i="1"/>
  <c r="AZ64" i="1"/>
  <c r="BD50" i="1"/>
  <c r="BH66" i="1"/>
  <c r="AZ68" i="1"/>
  <c r="BD54" i="1"/>
  <c r="BD69" i="1"/>
  <c r="BH55" i="1"/>
  <c r="BH70" i="1"/>
  <c r="AZ72" i="1"/>
  <c r="BA63" i="1"/>
  <c r="BE64" i="1"/>
  <c r="AW66" i="1"/>
  <c r="BA67" i="1"/>
  <c r="BE68" i="1"/>
  <c r="AW70" i="1"/>
  <c r="BA71" i="1"/>
  <c r="BE72" i="1"/>
  <c r="BB63" i="1"/>
  <c r="BF64" i="1"/>
  <c r="AX66" i="1"/>
  <c r="BB67" i="1"/>
  <c r="BF68" i="1"/>
  <c r="AX70" i="1"/>
  <c r="BB71" i="1"/>
  <c r="BF72" i="1"/>
  <c r="BC104" i="1"/>
  <c r="BC62" i="1"/>
  <c r="BC45" i="1"/>
  <c r="BC55" i="1" s="1"/>
  <c r="BA32" i="1"/>
  <c r="AZ32" i="1"/>
  <c r="AW32" i="1"/>
  <c r="BB32" i="1"/>
  <c r="AX32" i="1"/>
  <c r="AK113" i="1"/>
  <c r="AL113" i="1"/>
  <c r="AM113" i="1"/>
  <c r="AN113" i="1"/>
  <c r="AO113" i="1"/>
  <c r="AP113" i="1"/>
  <c r="AQ113" i="1"/>
  <c r="AR113" i="1"/>
  <c r="AS113" i="1"/>
  <c r="AT113" i="1"/>
  <c r="AK93" i="1"/>
  <c r="AL93" i="1"/>
  <c r="AM93" i="1"/>
  <c r="AN93" i="1"/>
  <c r="AO93" i="1"/>
  <c r="AP93" i="1"/>
  <c r="AQ93" i="1"/>
  <c r="AR93" i="1"/>
  <c r="AS93" i="1"/>
  <c r="AT93" i="1"/>
  <c r="AK98" i="1"/>
  <c r="AL98" i="1"/>
  <c r="AM98" i="1"/>
  <c r="AN98" i="1"/>
  <c r="AO98" i="1"/>
  <c r="AP98" i="1"/>
  <c r="AQ98" i="1"/>
  <c r="AR98" i="1"/>
  <c r="AS98" i="1"/>
  <c r="AT98" i="1"/>
  <c r="AK99" i="1"/>
  <c r="AL99" i="1"/>
  <c r="AM99" i="1"/>
  <c r="AN99" i="1"/>
  <c r="AO99" i="1"/>
  <c r="AP99" i="1"/>
  <c r="AQ99" i="1"/>
  <c r="AR99" i="1"/>
  <c r="AS99" i="1"/>
  <c r="AT99" i="1"/>
  <c r="AK102" i="1"/>
  <c r="AL102" i="1"/>
  <c r="AM102" i="1"/>
  <c r="AN102" i="1"/>
  <c r="AO102" i="1"/>
  <c r="AP102" i="1"/>
  <c r="AQ102" i="1"/>
  <c r="AR102" i="1"/>
  <c r="AS102" i="1"/>
  <c r="AT102" i="1"/>
  <c r="AK18" i="1"/>
  <c r="AK21" i="1" s="1"/>
  <c r="AL18" i="1"/>
  <c r="AL21" i="1" s="1"/>
  <c r="AM18" i="1"/>
  <c r="AM22" i="1" s="1"/>
  <c r="AM35" i="1" s="1"/>
  <c r="AN18" i="1"/>
  <c r="AN21" i="1" s="1"/>
  <c r="AO18" i="1"/>
  <c r="AO22" i="1" s="1"/>
  <c r="AO35" i="1" s="1"/>
  <c r="AP18" i="1"/>
  <c r="AP22" i="1" s="1"/>
  <c r="AP35" i="1" s="1"/>
  <c r="AQ18" i="1"/>
  <c r="AQ21" i="1" s="1"/>
  <c r="AR18" i="1"/>
  <c r="AR22" i="1" s="1"/>
  <c r="AR35" i="1" s="1"/>
  <c r="AS18" i="1"/>
  <c r="AS22" i="1" s="1"/>
  <c r="AS35" i="1" s="1"/>
  <c r="AT18" i="1"/>
  <c r="AT21" i="1" s="1"/>
  <c r="BD51" i="1" l="1"/>
  <c r="AW55" i="1"/>
  <c r="AV49" i="1"/>
  <c r="BD52" i="1"/>
  <c r="BJ49" i="1"/>
  <c r="AV50" i="1"/>
  <c r="AV48" i="1"/>
  <c r="BD48" i="1"/>
  <c r="BH51" i="1"/>
  <c r="BQ52" i="1"/>
  <c r="BQ51" i="1"/>
  <c r="BF57" i="1"/>
  <c r="BF53" i="1"/>
  <c r="BF49" i="1"/>
  <c r="BF54" i="1"/>
  <c r="BB56" i="1"/>
  <c r="AX55" i="1"/>
  <c r="BB48" i="1"/>
  <c r="BM51" i="1"/>
  <c r="BJ56" i="1"/>
  <c r="BH52" i="1"/>
  <c r="BH48" i="1"/>
  <c r="BJ51" i="1"/>
  <c r="BL54" i="1"/>
  <c r="BE57" i="1"/>
  <c r="AW51" i="1"/>
  <c r="BB52" i="1"/>
  <c r="BE53" i="1"/>
  <c r="AY55" i="1"/>
  <c r="AY51" i="1"/>
  <c r="BL50" i="1"/>
  <c r="BM55" i="1"/>
  <c r="BH56" i="1"/>
  <c r="BQ54" i="1"/>
  <c r="BJ50" i="1"/>
  <c r="BA56" i="1"/>
  <c r="BA48" i="1"/>
  <c r="BE54" i="1"/>
  <c r="BA52" i="1"/>
  <c r="BE49" i="1"/>
  <c r="BL53" i="1"/>
  <c r="BH57" i="1"/>
  <c r="BM50" i="1"/>
  <c r="AZ57" i="1"/>
  <c r="BG57" i="1"/>
  <c r="BS53" i="1"/>
  <c r="BG50" i="1"/>
  <c r="AZ53" i="1"/>
  <c r="BG53" i="1"/>
  <c r="BG54" i="1"/>
  <c r="BS55" i="1"/>
  <c r="AZ49" i="1"/>
  <c r="BG49" i="1"/>
  <c r="BE50" i="1"/>
  <c r="BS56" i="1"/>
  <c r="BS48" i="1"/>
  <c r="BM54" i="1"/>
  <c r="BM53" i="1"/>
  <c r="AX51" i="1"/>
  <c r="AY52" i="1"/>
  <c r="AY48" i="1"/>
  <c r="BL57" i="1"/>
  <c r="BL49" i="1"/>
  <c r="BE55" i="1"/>
  <c r="BE51" i="1"/>
  <c r="BM57" i="1"/>
  <c r="BF47" i="1"/>
  <c r="BH47" i="1"/>
  <c r="BK47" i="1"/>
  <c r="BB57" i="1"/>
  <c r="AX52" i="1"/>
  <c r="BJ47" i="1"/>
  <c r="AX47" i="1"/>
  <c r="BB47" i="1"/>
  <c r="AW47" i="1"/>
  <c r="AZ47" i="1"/>
  <c r="BA47" i="1"/>
  <c r="AW56" i="1"/>
  <c r="BA53" i="1"/>
  <c r="BA49" i="1"/>
  <c r="BD47" i="1"/>
  <c r="BF52" i="1"/>
  <c r="AS31" i="1"/>
  <c r="AS44" i="1" s="1"/>
  <c r="AS72" i="1" s="1"/>
  <c r="AS29" i="1"/>
  <c r="AS42" i="1" s="1"/>
  <c r="AS70" i="1" s="1"/>
  <c r="AX56" i="1"/>
  <c r="BB53" i="1"/>
  <c r="AZ50" i="1"/>
  <c r="AV47" i="1"/>
  <c r="BL47" i="1"/>
  <c r="AP31" i="1"/>
  <c r="AP44" i="1" s="1"/>
  <c r="AP72" i="1" s="1"/>
  <c r="AP29" i="1"/>
  <c r="AP42" i="1" s="1"/>
  <c r="AP70" i="1" s="1"/>
  <c r="BB49" i="1"/>
  <c r="AV52" i="1"/>
  <c r="BL52" i="1"/>
  <c r="BQ56" i="1"/>
  <c r="BQ48" i="1"/>
  <c r="BM47" i="1"/>
  <c r="AT34" i="1"/>
  <c r="AN34" i="1"/>
  <c r="AK34" i="1"/>
  <c r="AQ34" i="1"/>
  <c r="AL34" i="1"/>
  <c r="AS63" i="1"/>
  <c r="AP63" i="1"/>
  <c r="AR63" i="1"/>
  <c r="AO63" i="1"/>
  <c r="AM63" i="1"/>
  <c r="AL28" i="1"/>
  <c r="AL41" i="1" s="1"/>
  <c r="AS27" i="1"/>
  <c r="AS40" i="1" s="1"/>
  <c r="AP27" i="1"/>
  <c r="AP40" i="1" s="1"/>
  <c r="AL26" i="1"/>
  <c r="AL39" i="1" s="1"/>
  <c r="AS25" i="1"/>
  <c r="AS38" i="1" s="1"/>
  <c r="AP25" i="1"/>
  <c r="AP38" i="1" s="1"/>
  <c r="AL24" i="1"/>
  <c r="AL37" i="1" s="1"/>
  <c r="AS23" i="1"/>
  <c r="AS36" i="1" s="1"/>
  <c r="AP23" i="1"/>
  <c r="AP36" i="1" s="1"/>
  <c r="AL22" i="1"/>
  <c r="AL35" i="1" s="1"/>
  <c r="AS21" i="1"/>
  <c r="AP21" i="1"/>
  <c r="AL30" i="1"/>
  <c r="AL43" i="1" s="1"/>
  <c r="AR31" i="1"/>
  <c r="AR44" i="1" s="1"/>
  <c r="AO31" i="1"/>
  <c r="AO44" i="1" s="1"/>
  <c r="AM31" i="1"/>
  <c r="AM44" i="1" s="1"/>
  <c r="AT30" i="1"/>
  <c r="AT43" i="1" s="1"/>
  <c r="AQ30" i="1"/>
  <c r="AQ43" i="1" s="1"/>
  <c r="AN30" i="1"/>
  <c r="AN43" i="1" s="1"/>
  <c r="AK30" i="1"/>
  <c r="AK43" i="1" s="1"/>
  <c r="AR29" i="1"/>
  <c r="AR42" i="1" s="1"/>
  <c r="AO29" i="1"/>
  <c r="AO42" i="1" s="1"/>
  <c r="AM29" i="1"/>
  <c r="AM42" i="1" s="1"/>
  <c r="AT28" i="1"/>
  <c r="AT41" i="1" s="1"/>
  <c r="AQ28" i="1"/>
  <c r="AQ41" i="1" s="1"/>
  <c r="AN28" i="1"/>
  <c r="AN41" i="1" s="1"/>
  <c r="AK28" i="1"/>
  <c r="AK41" i="1" s="1"/>
  <c r="AR27" i="1"/>
  <c r="AR40" i="1" s="1"/>
  <c r="AO27" i="1"/>
  <c r="AO40" i="1" s="1"/>
  <c r="AM27" i="1"/>
  <c r="AM40" i="1" s="1"/>
  <c r="AT26" i="1"/>
  <c r="AT39" i="1" s="1"/>
  <c r="AQ26" i="1"/>
  <c r="AQ39" i="1" s="1"/>
  <c r="AN26" i="1"/>
  <c r="AN39" i="1" s="1"/>
  <c r="AK26" i="1"/>
  <c r="AK39" i="1" s="1"/>
  <c r="AR25" i="1"/>
  <c r="AR38" i="1" s="1"/>
  <c r="AO25" i="1"/>
  <c r="AO38" i="1" s="1"/>
  <c r="AM25" i="1"/>
  <c r="AM38" i="1" s="1"/>
  <c r="AT24" i="1"/>
  <c r="AT37" i="1" s="1"/>
  <c r="AQ24" i="1"/>
  <c r="AQ37" i="1" s="1"/>
  <c r="AN24" i="1"/>
  <c r="AN37" i="1" s="1"/>
  <c r="AK24" i="1"/>
  <c r="AK37" i="1" s="1"/>
  <c r="AR23" i="1"/>
  <c r="AR36" i="1" s="1"/>
  <c r="AO23" i="1"/>
  <c r="AO36" i="1" s="1"/>
  <c r="AM23" i="1"/>
  <c r="AM36" i="1" s="1"/>
  <c r="AT22" i="1"/>
  <c r="AT35" i="1" s="1"/>
  <c r="AQ22" i="1"/>
  <c r="AQ35" i="1" s="1"/>
  <c r="AN22" i="1"/>
  <c r="AN35" i="1" s="1"/>
  <c r="AK22" i="1"/>
  <c r="AK35" i="1" s="1"/>
  <c r="AR21" i="1"/>
  <c r="AO21" i="1"/>
  <c r="AM21" i="1"/>
  <c r="AL31" i="1"/>
  <c r="AL44" i="1" s="1"/>
  <c r="AS30" i="1"/>
  <c r="AS43" i="1" s="1"/>
  <c r="AP30" i="1"/>
  <c r="AP43" i="1" s="1"/>
  <c r="AL29" i="1"/>
  <c r="AL42" i="1" s="1"/>
  <c r="AS28" i="1"/>
  <c r="AS41" i="1" s="1"/>
  <c r="AP28" i="1"/>
  <c r="AP41" i="1" s="1"/>
  <c r="AL27" i="1"/>
  <c r="AL40" i="1" s="1"/>
  <c r="AS26" i="1"/>
  <c r="AS39" i="1" s="1"/>
  <c r="AP26" i="1"/>
  <c r="AP39" i="1" s="1"/>
  <c r="AL25" i="1"/>
  <c r="AL38" i="1" s="1"/>
  <c r="AS24" i="1"/>
  <c r="AS37" i="1" s="1"/>
  <c r="AP24" i="1"/>
  <c r="AP37" i="1" s="1"/>
  <c r="AL23" i="1"/>
  <c r="AL36" i="1" s="1"/>
  <c r="AT31" i="1"/>
  <c r="AT44" i="1" s="1"/>
  <c r="AQ31" i="1"/>
  <c r="AQ44" i="1" s="1"/>
  <c r="AN31" i="1"/>
  <c r="AN44" i="1" s="1"/>
  <c r="AK31" i="1"/>
  <c r="AK44" i="1" s="1"/>
  <c r="AR30" i="1"/>
  <c r="AR43" i="1" s="1"/>
  <c r="AO30" i="1"/>
  <c r="AO43" i="1" s="1"/>
  <c r="AM30" i="1"/>
  <c r="AM43" i="1" s="1"/>
  <c r="AT29" i="1"/>
  <c r="AT42" i="1" s="1"/>
  <c r="AQ29" i="1"/>
  <c r="AQ42" i="1" s="1"/>
  <c r="AN29" i="1"/>
  <c r="AN42" i="1" s="1"/>
  <c r="AK29" i="1"/>
  <c r="AK42" i="1" s="1"/>
  <c r="AR28" i="1"/>
  <c r="AR41" i="1" s="1"/>
  <c r="AO28" i="1"/>
  <c r="AO41" i="1" s="1"/>
  <c r="AM28" i="1"/>
  <c r="AM41" i="1" s="1"/>
  <c r="AT27" i="1"/>
  <c r="AT40" i="1" s="1"/>
  <c r="AQ27" i="1"/>
  <c r="AQ40" i="1" s="1"/>
  <c r="AN27" i="1"/>
  <c r="AN40" i="1" s="1"/>
  <c r="AK27" i="1"/>
  <c r="AK40" i="1" s="1"/>
  <c r="AR26" i="1"/>
  <c r="AR39" i="1" s="1"/>
  <c r="AO26" i="1"/>
  <c r="AO39" i="1" s="1"/>
  <c r="AM26" i="1"/>
  <c r="AM39" i="1" s="1"/>
  <c r="AT25" i="1"/>
  <c r="AT38" i="1" s="1"/>
  <c r="AQ25" i="1"/>
  <c r="AQ38" i="1" s="1"/>
  <c r="AN25" i="1"/>
  <c r="AN38" i="1" s="1"/>
  <c r="AK25" i="1"/>
  <c r="AK38" i="1" s="1"/>
  <c r="AR24" i="1"/>
  <c r="AR37" i="1" s="1"/>
  <c r="AO24" i="1"/>
  <c r="AO37" i="1" s="1"/>
  <c r="AM24" i="1"/>
  <c r="AM37" i="1" s="1"/>
  <c r="AT23" i="1"/>
  <c r="AT36" i="1" s="1"/>
  <c r="AQ23" i="1"/>
  <c r="AQ36" i="1" s="1"/>
  <c r="AN23" i="1"/>
  <c r="AN36" i="1" s="1"/>
  <c r="AK23" i="1"/>
  <c r="AK36" i="1" s="1"/>
  <c r="BC105" i="1"/>
  <c r="BC56" i="1"/>
  <c r="BC48" i="1"/>
  <c r="BO55" i="1"/>
  <c r="AX49" i="1"/>
  <c r="AW57" i="1"/>
  <c r="BA54" i="1"/>
  <c r="AY49" i="1"/>
  <c r="BQ105" i="1"/>
  <c r="BJ48" i="1"/>
  <c r="BS54" i="1"/>
  <c r="BK51" i="1"/>
  <c r="BS57" i="1"/>
  <c r="BE105" i="1"/>
  <c r="AV56" i="1"/>
  <c r="BB55" i="1"/>
  <c r="BE48" i="1"/>
  <c r="AZ56" i="1"/>
  <c r="BD53" i="1"/>
  <c r="BD59" i="1" s="1"/>
  <c r="AY50" i="1"/>
  <c r="BJ52" i="1"/>
  <c r="BL51" i="1"/>
  <c r="BP104" i="1"/>
  <c r="BP62" i="1"/>
  <c r="BP45" i="1"/>
  <c r="BK54" i="1"/>
  <c r="BQ49" i="1"/>
  <c r="BK57" i="1"/>
  <c r="BK49" i="1"/>
  <c r="BO56" i="1"/>
  <c r="BO48" i="1"/>
  <c r="BW53" i="1"/>
  <c r="BW57" i="1"/>
  <c r="BC57" i="1"/>
  <c r="BK56" i="1"/>
  <c r="BK48" i="1"/>
  <c r="BW48" i="1"/>
  <c r="BW55" i="1"/>
  <c r="AX53" i="1"/>
  <c r="AW49" i="1"/>
  <c r="AZ51" i="1"/>
  <c r="BG55" i="1"/>
  <c r="AY53" i="1"/>
  <c r="BS105" i="1"/>
  <c r="BO54" i="1"/>
  <c r="BD105" i="1"/>
  <c r="BF105" i="1"/>
  <c r="BH105" i="1"/>
  <c r="AX50" i="1"/>
  <c r="AV57" i="1"/>
  <c r="BA55" i="1"/>
  <c r="BE52" i="1"/>
  <c r="BH50" i="1"/>
  <c r="AZ48" i="1"/>
  <c r="BG56" i="1"/>
  <c r="AY54" i="1"/>
  <c r="BC51" i="1"/>
  <c r="BJ57" i="1"/>
  <c r="BK50" i="1"/>
  <c r="BW52" i="1"/>
  <c r="BQ50" i="1"/>
  <c r="BO57" i="1"/>
  <c r="BO49" i="1"/>
  <c r="BM56" i="1"/>
  <c r="BM48" i="1"/>
  <c r="BC52" i="1"/>
  <c r="BW47" i="1"/>
  <c r="BW54" i="1"/>
  <c r="AX105" i="1"/>
  <c r="BB105" i="1"/>
  <c r="AW105" i="1"/>
  <c r="AZ105" i="1"/>
  <c r="BA105" i="1"/>
  <c r="AW48" i="1"/>
  <c r="AZ54" i="1"/>
  <c r="BC49" i="1"/>
  <c r="BW56" i="1"/>
  <c r="BO51" i="1"/>
  <c r="AV105" i="1"/>
  <c r="BW49" i="1"/>
  <c r="BG47" i="1"/>
  <c r="AY47" i="1"/>
  <c r="BB50" i="1"/>
  <c r="AV53" i="1"/>
  <c r="AV59" i="1" s="1"/>
  <c r="AW53" i="1"/>
  <c r="BC50" i="1"/>
  <c r="BL56" i="1"/>
  <c r="BL48" i="1"/>
  <c r="BU104" i="1"/>
  <c r="BU62" i="1"/>
  <c r="BU45" i="1"/>
  <c r="BK55" i="1"/>
  <c r="BW50" i="1"/>
  <c r="BJ54" i="1"/>
  <c r="BO50" i="1"/>
  <c r="BS49" i="1"/>
  <c r="BF56" i="1"/>
  <c r="AX54" i="1"/>
  <c r="BB51" i="1"/>
  <c r="AW50" i="1"/>
  <c r="BD57" i="1"/>
  <c r="AZ52" i="1"/>
  <c r="BG48" i="1"/>
  <c r="BT45" i="1"/>
  <c r="BT47" i="1" s="1"/>
  <c r="BT62" i="1"/>
  <c r="BT104" i="1"/>
  <c r="BQ57" i="1"/>
  <c r="BC47" i="1"/>
  <c r="BO47" i="1"/>
  <c r="BW105" i="1"/>
  <c r="BK53" i="1"/>
  <c r="BO52" i="1"/>
  <c r="AX48" i="1"/>
  <c r="BA57" i="1"/>
  <c r="AW52" i="1"/>
  <c r="AY56" i="1"/>
  <c r="BC53" i="1"/>
  <c r="BG105" i="1"/>
  <c r="AY105" i="1"/>
  <c r="BA50" i="1"/>
  <c r="BC54" i="1"/>
  <c r="BG51" i="1"/>
  <c r="BS47" i="1"/>
  <c r="BS50" i="1"/>
  <c r="BJ53" i="1"/>
  <c r="BE47" i="1"/>
  <c r="AV51" i="1"/>
  <c r="BS52" i="1"/>
  <c r="BM52" i="1"/>
  <c r="AZ59" i="1" l="1"/>
  <c r="BL59" i="1"/>
  <c r="BE59" i="1"/>
  <c r="BE60" i="1" s="1"/>
  <c r="BF59" i="1"/>
  <c r="BF60" i="1" s="1"/>
  <c r="BM59" i="1"/>
  <c r="BM60" i="1" s="1"/>
  <c r="BG59" i="1"/>
  <c r="BG61" i="1" s="1"/>
  <c r="BF58" i="1"/>
  <c r="BH58" i="1"/>
  <c r="BH59" i="1"/>
  <c r="BH61" i="1" s="1"/>
  <c r="BM61" i="1"/>
  <c r="BE58" i="1"/>
  <c r="BL58" i="1"/>
  <c r="BO59" i="1"/>
  <c r="BO73" i="1" s="1"/>
  <c r="BJ59" i="1"/>
  <c r="BJ73" i="1" s="1"/>
  <c r="AW58" i="1"/>
  <c r="AZ58" i="1"/>
  <c r="AX58" i="1"/>
  <c r="BM58" i="1"/>
  <c r="AV58" i="1"/>
  <c r="BK58" i="1"/>
  <c r="AV60" i="1"/>
  <c r="AV73" i="1"/>
  <c r="AV65" i="1"/>
  <c r="AV61" i="1"/>
  <c r="AZ73" i="1"/>
  <c r="AZ65" i="1"/>
  <c r="AZ60" i="1"/>
  <c r="AZ61" i="1"/>
  <c r="BD65" i="1"/>
  <c r="BD73" i="1"/>
  <c r="BD61" i="1"/>
  <c r="BD60" i="1"/>
  <c r="BC58" i="1"/>
  <c r="BT105" i="1"/>
  <c r="BU57" i="1"/>
  <c r="BU53" i="1"/>
  <c r="BU48" i="1"/>
  <c r="BU55" i="1"/>
  <c r="BU56" i="1"/>
  <c r="BU49" i="1"/>
  <c r="BU54" i="1"/>
  <c r="BU52" i="1"/>
  <c r="BU50" i="1"/>
  <c r="BU51" i="1"/>
  <c r="BL73" i="1"/>
  <c r="BL65" i="1"/>
  <c r="BW58" i="1"/>
  <c r="BE65" i="1"/>
  <c r="BK59" i="1"/>
  <c r="BK60" i="1" s="1"/>
  <c r="BQ59" i="1"/>
  <c r="BQ61" i="1" s="1"/>
  <c r="BP57" i="1"/>
  <c r="BP48" i="1"/>
  <c r="BP55" i="1"/>
  <c r="BP53" i="1"/>
  <c r="BP50" i="1"/>
  <c r="BP56" i="1"/>
  <c r="BP49" i="1"/>
  <c r="BP51" i="1"/>
  <c r="BP54" i="1"/>
  <c r="BP52" i="1"/>
  <c r="AX59" i="1"/>
  <c r="AN64" i="1"/>
  <c r="AQ66" i="1"/>
  <c r="AR67" i="1"/>
  <c r="AT68" i="1"/>
  <c r="AK70" i="1"/>
  <c r="AM71" i="1"/>
  <c r="AN72" i="1"/>
  <c r="AL45" i="1"/>
  <c r="AL49" i="1" s="1"/>
  <c r="AL64" i="1"/>
  <c r="AP67" i="1"/>
  <c r="AS69" i="1"/>
  <c r="AL72" i="1"/>
  <c r="AO32" i="1"/>
  <c r="AO34" i="1"/>
  <c r="AQ63" i="1"/>
  <c r="AR64" i="1"/>
  <c r="AK67" i="1"/>
  <c r="AM68" i="1"/>
  <c r="AN69" i="1"/>
  <c r="AO70" i="1"/>
  <c r="AQ71" i="1"/>
  <c r="AR72" i="1"/>
  <c r="AP64" i="1"/>
  <c r="AS66" i="1"/>
  <c r="AQ32" i="1"/>
  <c r="AN104" i="1"/>
  <c r="AN105" i="1" s="1"/>
  <c r="AN62" i="1"/>
  <c r="AN45" i="1"/>
  <c r="AN49" i="1" s="1"/>
  <c r="AY58" i="1"/>
  <c r="BC59" i="1"/>
  <c r="BC60" i="1" s="1"/>
  <c r="BG65" i="1"/>
  <c r="BG73" i="1"/>
  <c r="BF73" i="1"/>
  <c r="BH60" i="1"/>
  <c r="AW59" i="1"/>
  <c r="AW60" i="1" s="1"/>
  <c r="BB58" i="1"/>
  <c r="AQ64" i="1"/>
  <c r="AT66" i="1"/>
  <c r="AK68" i="1"/>
  <c r="AM69" i="1"/>
  <c r="AN70" i="1"/>
  <c r="AO71" i="1"/>
  <c r="AQ72" i="1"/>
  <c r="BQ58" i="1"/>
  <c r="AS67" i="1"/>
  <c r="AL70" i="1"/>
  <c r="AR32" i="1"/>
  <c r="AR34" i="1"/>
  <c r="AT63" i="1"/>
  <c r="AM66" i="1"/>
  <c r="AN67" i="1"/>
  <c r="AO68" i="1"/>
  <c r="AQ69" i="1"/>
  <c r="AR70" i="1"/>
  <c r="AT71" i="1"/>
  <c r="AL71" i="1"/>
  <c r="AP34" i="1"/>
  <c r="AP32" i="1"/>
  <c r="AS64" i="1"/>
  <c r="AL67" i="1"/>
  <c r="AP68" i="1"/>
  <c r="AQ104" i="1"/>
  <c r="AQ105" i="1" s="1"/>
  <c r="AQ62" i="1"/>
  <c r="AQ45" i="1"/>
  <c r="AQ47" i="1" s="1"/>
  <c r="AN32" i="1"/>
  <c r="BO58" i="1"/>
  <c r="BS59" i="1"/>
  <c r="BU47" i="1"/>
  <c r="BG58" i="1"/>
  <c r="BJ58" i="1"/>
  <c r="BL60" i="1"/>
  <c r="BA58" i="1"/>
  <c r="BP47" i="1"/>
  <c r="BD58" i="1"/>
  <c r="AY59" i="1"/>
  <c r="AY60" i="1" s="1"/>
  <c r="BG60" i="1"/>
  <c r="AT64" i="1"/>
  <c r="AK66" i="1"/>
  <c r="AM67" i="1"/>
  <c r="AN68" i="1"/>
  <c r="AO69" i="1"/>
  <c r="AQ70" i="1"/>
  <c r="AR71" i="1"/>
  <c r="AT72" i="1"/>
  <c r="AL68" i="1"/>
  <c r="AP71" i="1"/>
  <c r="AK63" i="1"/>
  <c r="AM64" i="1"/>
  <c r="AO66" i="1"/>
  <c r="AQ67" i="1"/>
  <c r="AR68" i="1"/>
  <c r="AT69" i="1"/>
  <c r="AK71" i="1"/>
  <c r="AM72" i="1"/>
  <c r="AS34" i="1"/>
  <c r="AS32" i="1"/>
  <c r="AS68" i="1"/>
  <c r="AL104" i="1"/>
  <c r="AL105" i="1" s="1"/>
  <c r="AL62" i="1"/>
  <c r="AK32" i="1"/>
  <c r="AT104" i="1"/>
  <c r="AT105" i="1" s="1"/>
  <c r="AT62" i="1"/>
  <c r="AT45" i="1"/>
  <c r="AT51" i="1" s="1"/>
  <c r="BS58" i="1"/>
  <c r="BH73" i="1"/>
  <c r="BH65" i="1"/>
  <c r="BT57" i="1"/>
  <c r="BT48" i="1"/>
  <c r="BT55" i="1"/>
  <c r="BT53" i="1"/>
  <c r="BT56" i="1"/>
  <c r="BT49" i="1"/>
  <c r="BT50" i="1"/>
  <c r="BT51" i="1"/>
  <c r="BT54" i="1"/>
  <c r="BT52" i="1"/>
  <c r="BU105" i="1"/>
  <c r="BW59" i="1"/>
  <c r="BW60" i="1" s="1"/>
  <c r="BL61" i="1"/>
  <c r="BB59" i="1"/>
  <c r="BB60" i="1" s="1"/>
  <c r="BP105" i="1"/>
  <c r="BA59" i="1"/>
  <c r="BA61" i="1" s="1"/>
  <c r="AK64" i="1"/>
  <c r="AN66" i="1"/>
  <c r="AO67" i="1"/>
  <c r="AQ68" i="1"/>
  <c r="AR69" i="1"/>
  <c r="AT70" i="1"/>
  <c r="AK72" i="1"/>
  <c r="AL66" i="1"/>
  <c r="AP69" i="1"/>
  <c r="AS71" i="1"/>
  <c r="AM32" i="1"/>
  <c r="AM34" i="1"/>
  <c r="AN63" i="1"/>
  <c r="AO64" i="1"/>
  <c r="AR66" i="1"/>
  <c r="AT67" i="1"/>
  <c r="AK69" i="1"/>
  <c r="AM70" i="1"/>
  <c r="AN71" i="1"/>
  <c r="AO72" i="1"/>
  <c r="AL63" i="1"/>
  <c r="AP66" i="1"/>
  <c r="AL69" i="1"/>
  <c r="AL32" i="1"/>
  <c r="AK104" i="1"/>
  <c r="AK105" i="1" s="1"/>
  <c r="AK62" i="1"/>
  <c r="AK45" i="1"/>
  <c r="AK55" i="1" s="1"/>
  <c r="AT32" i="1"/>
  <c r="AN55" i="1" l="1"/>
  <c r="AL47" i="1"/>
  <c r="BE73" i="1"/>
  <c r="BM73" i="1"/>
  <c r="BM65" i="1"/>
  <c r="BF61" i="1"/>
  <c r="BF65" i="1"/>
  <c r="BF74" i="1" s="1"/>
  <c r="BF87" i="1" s="1"/>
  <c r="BE61" i="1"/>
  <c r="AL52" i="1"/>
  <c r="AN56" i="1"/>
  <c r="AL51" i="1"/>
  <c r="AL53" i="1"/>
  <c r="BJ65" i="1"/>
  <c r="BJ74" i="1" s="1"/>
  <c r="AN50" i="1"/>
  <c r="AN51" i="1"/>
  <c r="AL50" i="1"/>
  <c r="AL54" i="1"/>
  <c r="AL48" i="1"/>
  <c r="AN48" i="1"/>
  <c r="AQ52" i="1"/>
  <c r="AL56" i="1"/>
  <c r="BM74" i="1"/>
  <c r="BM87" i="1" s="1"/>
  <c r="BO61" i="1"/>
  <c r="AK47" i="1"/>
  <c r="AT52" i="1"/>
  <c r="AN53" i="1"/>
  <c r="BU58" i="1"/>
  <c r="BC61" i="1"/>
  <c r="AT55" i="1"/>
  <c r="AY61" i="1"/>
  <c r="AQ50" i="1"/>
  <c r="AQ53" i="1"/>
  <c r="BP58" i="1"/>
  <c r="BO65" i="1"/>
  <c r="BO74" i="1" s="1"/>
  <c r="BQ60" i="1"/>
  <c r="BO60" i="1"/>
  <c r="BJ60" i="1"/>
  <c r="BJ61" i="1"/>
  <c r="AL57" i="1"/>
  <c r="AT47" i="1"/>
  <c r="AN52" i="1"/>
  <c r="AL55" i="1"/>
  <c r="AN54" i="1"/>
  <c r="AN47" i="1"/>
  <c r="BM83" i="1"/>
  <c r="BM76" i="1"/>
  <c r="BT58" i="1"/>
  <c r="BT59" i="1"/>
  <c r="BT61" i="1" s="1"/>
  <c r="AK48" i="1"/>
  <c r="AT49" i="1"/>
  <c r="AP104" i="1"/>
  <c r="AP105" i="1" s="1"/>
  <c r="AP62" i="1"/>
  <c r="AP45" i="1"/>
  <c r="AT56" i="1"/>
  <c r="AQ54" i="1"/>
  <c r="BB61" i="1"/>
  <c r="AQ56" i="1"/>
  <c r="AK52" i="1"/>
  <c r="BQ73" i="1"/>
  <c r="BQ65" i="1"/>
  <c r="AM45" i="1"/>
  <c r="AM104" i="1"/>
  <c r="AM105" i="1" s="1"/>
  <c r="AM62" i="1"/>
  <c r="BA65" i="1"/>
  <c r="BA73" i="1"/>
  <c r="BW65" i="1"/>
  <c r="BW73" i="1"/>
  <c r="AT54" i="1"/>
  <c r="BS60" i="1"/>
  <c r="BS65" i="1"/>
  <c r="BS73" i="1"/>
  <c r="BA60" i="1"/>
  <c r="AT48" i="1"/>
  <c r="AQ57" i="1"/>
  <c r="AK53" i="1"/>
  <c r="AQ49" i="1"/>
  <c r="BG74" i="1"/>
  <c r="AT50" i="1"/>
  <c r="AQ48" i="1"/>
  <c r="AT53" i="1"/>
  <c r="AQ51" i="1"/>
  <c r="AX73" i="1"/>
  <c r="AX65" i="1"/>
  <c r="BK65" i="1"/>
  <c r="BK73" i="1"/>
  <c r="BK61" i="1"/>
  <c r="BE74" i="1"/>
  <c r="AV74" i="1"/>
  <c r="AV79" i="1" s="1"/>
  <c r="BB65" i="1"/>
  <c r="BB73" i="1"/>
  <c r="BH74" i="1"/>
  <c r="BH79" i="1" s="1"/>
  <c r="AR45" i="1"/>
  <c r="AR104" i="1"/>
  <c r="AR105" i="1" s="1"/>
  <c r="AR62" i="1"/>
  <c r="BC65" i="1"/>
  <c r="BC73" i="1"/>
  <c r="AO45" i="1"/>
  <c r="AO47" i="1" s="1"/>
  <c r="AO104" i="1"/>
  <c r="AO105" i="1" s="1"/>
  <c r="AO62" i="1"/>
  <c r="AX61" i="1"/>
  <c r="BU59" i="1"/>
  <c r="BU61" i="1" s="1"/>
  <c r="AZ74" i="1"/>
  <c r="AZ87" i="1" s="1"/>
  <c r="AK54" i="1"/>
  <c r="AK57" i="1"/>
  <c r="AK49" i="1"/>
  <c r="AS104" i="1"/>
  <c r="AS105" i="1" s="1"/>
  <c r="AS62" i="1"/>
  <c r="AS45" i="1"/>
  <c r="AK56" i="1"/>
  <c r="AT57" i="1"/>
  <c r="AQ55" i="1"/>
  <c r="AK51" i="1"/>
  <c r="AY65" i="1"/>
  <c r="AY73" i="1"/>
  <c r="BS61" i="1"/>
  <c r="AK50" i="1"/>
  <c r="AW65" i="1"/>
  <c r="AW73" i="1"/>
  <c r="BW61" i="1"/>
  <c r="AN57" i="1"/>
  <c r="BP59" i="1"/>
  <c r="AX60" i="1"/>
  <c r="BL74" i="1"/>
  <c r="AW61" i="1"/>
  <c r="BD74" i="1"/>
  <c r="W99" i="1"/>
  <c r="X99" i="1"/>
  <c r="Y99" i="1"/>
  <c r="Z99" i="1"/>
  <c r="AA99" i="1"/>
  <c r="AB99" i="1"/>
  <c r="AC99" i="1"/>
  <c r="AD99" i="1"/>
  <c r="AE99" i="1"/>
  <c r="AG99" i="1"/>
  <c r="AH99" i="1"/>
  <c r="AI99" i="1"/>
  <c r="AJ99" i="1"/>
  <c r="U99" i="1"/>
  <c r="E99" i="1"/>
  <c r="F99" i="1"/>
  <c r="G99" i="1"/>
  <c r="H99" i="1"/>
  <c r="I99" i="1"/>
  <c r="J99" i="1"/>
  <c r="K99" i="1"/>
  <c r="L99" i="1"/>
  <c r="M99" i="1"/>
  <c r="N99" i="1"/>
  <c r="O99" i="1"/>
  <c r="P99" i="1"/>
  <c r="Q99" i="1"/>
  <c r="R99" i="1"/>
  <c r="S99" i="1"/>
  <c r="T99" i="1"/>
  <c r="W98" i="1"/>
  <c r="X98" i="1"/>
  <c r="Y98" i="1"/>
  <c r="Z98" i="1"/>
  <c r="AA98" i="1"/>
  <c r="AB98" i="1"/>
  <c r="AC98" i="1"/>
  <c r="AD98" i="1"/>
  <c r="AE98" i="1"/>
  <c r="AG98" i="1"/>
  <c r="AH98" i="1"/>
  <c r="AI98" i="1"/>
  <c r="AJ98" i="1"/>
  <c r="BM86" i="1" l="1"/>
  <c r="BM81" i="1"/>
  <c r="BM84" i="1"/>
  <c r="BM82" i="1"/>
  <c r="BM85" i="1"/>
  <c r="BM79" i="1"/>
  <c r="BM98" i="1" s="1"/>
  <c r="BM77" i="1"/>
  <c r="BT60" i="1"/>
  <c r="BM80" i="1"/>
  <c r="BM78" i="1"/>
  <c r="AL59" i="1"/>
  <c r="AL65" i="1" s="1"/>
  <c r="AN58" i="1"/>
  <c r="AN59" i="1"/>
  <c r="AN65" i="1" s="1"/>
  <c r="BH87" i="1"/>
  <c r="AL58" i="1"/>
  <c r="BF79" i="1"/>
  <c r="BF96" i="1" s="1"/>
  <c r="BM106" i="1"/>
  <c r="BM107" i="1" s="1"/>
  <c r="BU60" i="1"/>
  <c r="AQ58" i="1"/>
  <c r="AV96" i="1"/>
  <c r="BD84" i="1"/>
  <c r="BD80" i="1"/>
  <c r="BD83" i="1"/>
  <c r="BD82" i="1"/>
  <c r="BD77" i="1"/>
  <c r="BD78" i="1"/>
  <c r="BD76" i="1"/>
  <c r="BD85" i="1"/>
  <c r="BD86" i="1"/>
  <c r="BD81" i="1"/>
  <c r="BL80" i="1"/>
  <c r="BL84" i="1"/>
  <c r="BL83" i="1"/>
  <c r="BL76" i="1"/>
  <c r="BL81" i="1"/>
  <c r="BL85" i="1"/>
  <c r="BL77" i="1"/>
  <c r="BL82" i="1"/>
  <c r="BL86" i="1"/>
  <c r="BL78" i="1"/>
  <c r="BP73" i="1"/>
  <c r="BP65" i="1"/>
  <c r="AS57" i="1"/>
  <c r="AS55" i="1"/>
  <c r="AS48" i="1"/>
  <c r="AS49" i="1"/>
  <c r="AS53" i="1"/>
  <c r="AS54" i="1"/>
  <c r="AS51" i="1"/>
  <c r="AS52" i="1"/>
  <c r="AS50" i="1"/>
  <c r="AS56" i="1"/>
  <c r="BJ86" i="1"/>
  <c r="BJ81" i="1"/>
  <c r="BJ76" i="1"/>
  <c r="BJ80" i="1"/>
  <c r="BJ82" i="1"/>
  <c r="BJ77" i="1"/>
  <c r="BJ83" i="1"/>
  <c r="BJ85" i="1"/>
  <c r="BJ78" i="1"/>
  <c r="BJ84" i="1"/>
  <c r="BO87" i="1"/>
  <c r="BO82" i="1"/>
  <c r="BO84" i="1"/>
  <c r="BO77" i="1"/>
  <c r="BO80" i="1"/>
  <c r="BO81" i="1"/>
  <c r="BO76" i="1"/>
  <c r="BO85" i="1"/>
  <c r="BO83" i="1"/>
  <c r="BO86" i="1"/>
  <c r="BO78" i="1"/>
  <c r="AR48" i="1"/>
  <c r="AR52" i="1"/>
  <c r="AR49" i="1"/>
  <c r="AR53" i="1"/>
  <c r="AR54" i="1"/>
  <c r="AR51" i="1"/>
  <c r="AR57" i="1"/>
  <c r="AR55" i="1"/>
  <c r="AR56" i="1"/>
  <c r="AR50" i="1"/>
  <c r="BJ87" i="1"/>
  <c r="AK58" i="1"/>
  <c r="AM48" i="1"/>
  <c r="AM54" i="1"/>
  <c r="AM53" i="1"/>
  <c r="AM51" i="1"/>
  <c r="AM49" i="1"/>
  <c r="AM50" i="1"/>
  <c r="AM56" i="1"/>
  <c r="AM52" i="1"/>
  <c r="AM57" i="1"/>
  <c r="AM55" i="1"/>
  <c r="AP55" i="1"/>
  <c r="AP48" i="1"/>
  <c r="AP57" i="1"/>
  <c r="AP49" i="1"/>
  <c r="AP52" i="1"/>
  <c r="AP53" i="1"/>
  <c r="AP50" i="1"/>
  <c r="AP56" i="1"/>
  <c r="AP54" i="1"/>
  <c r="AP51" i="1"/>
  <c r="AT59" i="1"/>
  <c r="BD79" i="1"/>
  <c r="AS47" i="1"/>
  <c r="AZ82" i="1"/>
  <c r="AZ76" i="1"/>
  <c r="AZ77" i="1"/>
  <c r="AZ83" i="1"/>
  <c r="AZ86" i="1"/>
  <c r="AZ78" i="1"/>
  <c r="AZ85" i="1"/>
  <c r="AZ80" i="1"/>
  <c r="AZ81" i="1"/>
  <c r="AZ84" i="1"/>
  <c r="AO48" i="1"/>
  <c r="AO56" i="1"/>
  <c r="AO51" i="1"/>
  <c r="AO52" i="1"/>
  <c r="AO50" i="1"/>
  <c r="AO55" i="1"/>
  <c r="AO53" i="1"/>
  <c r="AO54" i="1"/>
  <c r="AO49" i="1"/>
  <c r="AO57" i="1"/>
  <c r="BB74" i="1"/>
  <c r="BB87" i="1" s="1"/>
  <c r="BE81" i="1"/>
  <c r="BE86" i="1"/>
  <c r="BE84" i="1"/>
  <c r="BE85" i="1"/>
  <c r="BE77" i="1"/>
  <c r="BE83" i="1"/>
  <c r="BE82" i="1"/>
  <c r="BE76" i="1"/>
  <c r="BE80" i="1"/>
  <c r="BE78" i="1"/>
  <c r="BK74" i="1"/>
  <c r="BK79" i="1" s="1"/>
  <c r="AT58" i="1"/>
  <c r="BG78" i="1"/>
  <c r="BG85" i="1"/>
  <c r="BG86" i="1"/>
  <c r="BG81" i="1"/>
  <c r="BG76" i="1"/>
  <c r="BG82" i="1"/>
  <c r="BG83" i="1"/>
  <c r="BG84" i="1"/>
  <c r="BG77" i="1"/>
  <c r="BG80" i="1"/>
  <c r="BS74" i="1"/>
  <c r="BW74" i="1"/>
  <c r="BW79" i="1" s="1"/>
  <c r="AM47" i="1"/>
  <c r="BL87" i="1"/>
  <c r="BG87" i="1"/>
  <c r="AP47" i="1"/>
  <c r="BP61" i="1"/>
  <c r="AW74" i="1"/>
  <c r="AY74" i="1"/>
  <c r="AY87" i="1" s="1"/>
  <c r="AV87" i="1"/>
  <c r="AZ79" i="1"/>
  <c r="BU65" i="1"/>
  <c r="BU73" i="1"/>
  <c r="AR47" i="1"/>
  <c r="BH82" i="1"/>
  <c r="BH83" i="1"/>
  <c r="BH78" i="1"/>
  <c r="BH86" i="1"/>
  <c r="BH81" i="1"/>
  <c r="BH80" i="1"/>
  <c r="BH76" i="1"/>
  <c r="BH84" i="1"/>
  <c r="BH85" i="1"/>
  <c r="BH77" i="1"/>
  <c r="BE79" i="1"/>
  <c r="AX74" i="1"/>
  <c r="AX79" i="1" s="1"/>
  <c r="BG79" i="1"/>
  <c r="BE87" i="1"/>
  <c r="BL79" i="1"/>
  <c r="BP60" i="1"/>
  <c r="BF86" i="1"/>
  <c r="BF85" i="1"/>
  <c r="BF83" i="1"/>
  <c r="BF76" i="1"/>
  <c r="BF84" i="1"/>
  <c r="BF80" i="1"/>
  <c r="BF82" i="1"/>
  <c r="BF81" i="1"/>
  <c r="BF78" i="1"/>
  <c r="BF77" i="1"/>
  <c r="AK59" i="1"/>
  <c r="BJ79" i="1"/>
  <c r="BD87" i="1"/>
  <c r="BO79" i="1"/>
  <c r="BC74" i="1"/>
  <c r="BH96" i="1"/>
  <c r="AV84" i="1"/>
  <c r="AV81" i="1"/>
  <c r="AV76" i="1"/>
  <c r="AV85" i="1"/>
  <c r="AV83" i="1"/>
  <c r="AV78" i="1"/>
  <c r="AV86" i="1"/>
  <c r="AV77" i="1"/>
  <c r="AV82" i="1"/>
  <c r="AV80" i="1"/>
  <c r="AQ59" i="1"/>
  <c r="BA74" i="1"/>
  <c r="BA79" i="1" s="1"/>
  <c r="BQ74" i="1"/>
  <c r="BQ87" i="1" s="1"/>
  <c r="BT73" i="1"/>
  <c r="BT65" i="1"/>
  <c r="S6" i="1"/>
  <c r="T6" i="1"/>
  <c r="U6" i="1"/>
  <c r="R6" i="1"/>
  <c r="AL61" i="1" l="1"/>
  <c r="AN60" i="1"/>
  <c r="BM91" i="1"/>
  <c r="BM117" i="1" s="1"/>
  <c r="BM96" i="1"/>
  <c r="BM97" i="1"/>
  <c r="BM94" i="1"/>
  <c r="BM95" i="1" s="1"/>
  <c r="BM101" i="1" s="1"/>
  <c r="BM102" i="1" s="1"/>
  <c r="BM88" i="1"/>
  <c r="AN73" i="1"/>
  <c r="AX87" i="1"/>
  <c r="AN61" i="1"/>
  <c r="AL73" i="1"/>
  <c r="AL74" i="1" s="1"/>
  <c r="AL60" i="1"/>
  <c r="AN74" i="1"/>
  <c r="AN87" i="1" s="1"/>
  <c r="AR58" i="1"/>
  <c r="BF97" i="1"/>
  <c r="AO58" i="1"/>
  <c r="BW87" i="1"/>
  <c r="BM108" i="1"/>
  <c r="BM109" i="1"/>
  <c r="AV97" i="1"/>
  <c r="BH97" i="1"/>
  <c r="BA96" i="1"/>
  <c r="BT74" i="1"/>
  <c r="BT87" i="1" s="1"/>
  <c r="AX96" i="1"/>
  <c r="BU74" i="1"/>
  <c r="BU79" i="1" s="1"/>
  <c r="AW86" i="1"/>
  <c r="AW84" i="1"/>
  <c r="AW82" i="1"/>
  <c r="AW83" i="1"/>
  <c r="AW76" i="1"/>
  <c r="AW85" i="1"/>
  <c r="AW78" i="1"/>
  <c r="AW77" i="1"/>
  <c r="AW81" i="1"/>
  <c r="AW80" i="1"/>
  <c r="BW96" i="1"/>
  <c r="BG106" i="1"/>
  <c r="BG107" i="1" s="1"/>
  <c r="BG88" i="1"/>
  <c r="BE94" i="1"/>
  <c r="BE91" i="1"/>
  <c r="BE117" i="1" s="1"/>
  <c r="AZ94" i="1"/>
  <c r="AZ91" i="1"/>
  <c r="AZ117" i="1" s="1"/>
  <c r="AT60" i="1"/>
  <c r="AT73" i="1"/>
  <c r="AT65" i="1"/>
  <c r="BO106" i="1"/>
  <c r="BO107" i="1" s="1"/>
  <c r="BO88" i="1"/>
  <c r="AS58" i="1"/>
  <c r="BL94" i="1"/>
  <c r="BL91" i="1"/>
  <c r="BL117" i="1" s="1"/>
  <c r="BC76" i="1"/>
  <c r="BC84" i="1"/>
  <c r="BC77" i="1"/>
  <c r="BC78" i="1"/>
  <c r="BC82" i="1"/>
  <c r="BC85" i="1"/>
  <c r="BC86" i="1"/>
  <c r="BC83" i="1"/>
  <c r="BC80" i="1"/>
  <c r="BC81" i="1"/>
  <c r="AV91" i="1"/>
  <c r="AV117" i="1" s="1"/>
  <c r="AV94" i="1"/>
  <c r="BC79" i="1"/>
  <c r="BJ98" i="1"/>
  <c r="BJ96" i="1"/>
  <c r="BJ97" i="1"/>
  <c r="BE96" i="1"/>
  <c r="BE97" i="1"/>
  <c r="BH106" i="1"/>
  <c r="BH107" i="1" s="1"/>
  <c r="BH88" i="1"/>
  <c r="BC87" i="1"/>
  <c r="AZ96" i="1"/>
  <c r="AZ97" i="1"/>
  <c r="AW79" i="1"/>
  <c r="BS84" i="1"/>
  <c r="BS77" i="1"/>
  <c r="BS78" i="1"/>
  <c r="BS76" i="1"/>
  <c r="BS80" i="1"/>
  <c r="BS83" i="1"/>
  <c r="BS82" i="1"/>
  <c r="BS85" i="1"/>
  <c r="BS81" i="1"/>
  <c r="BS86" i="1"/>
  <c r="AO59" i="1"/>
  <c r="AO61" i="1" s="1"/>
  <c r="AP58" i="1"/>
  <c r="BS87" i="1"/>
  <c r="AR59" i="1"/>
  <c r="AR61" i="1" s="1"/>
  <c r="AS59" i="1"/>
  <c r="BA86" i="1"/>
  <c r="BA85" i="1"/>
  <c r="BA83" i="1"/>
  <c r="BA76" i="1"/>
  <c r="BA81" i="1"/>
  <c r="BA80" i="1"/>
  <c r="BA82" i="1"/>
  <c r="BA84" i="1"/>
  <c r="BA77" i="1"/>
  <c r="BA78" i="1"/>
  <c r="BG96" i="1"/>
  <c r="BG97" i="1"/>
  <c r="BQ81" i="1"/>
  <c r="BQ83" i="1"/>
  <c r="BQ76" i="1"/>
  <c r="BQ106" i="1" s="1"/>
  <c r="BQ107" i="1" s="1"/>
  <c r="BQ80" i="1"/>
  <c r="BQ77" i="1"/>
  <c r="BQ85" i="1"/>
  <c r="BQ84" i="1"/>
  <c r="BQ86" i="1"/>
  <c r="BQ82" i="1"/>
  <c r="BQ78" i="1"/>
  <c r="AQ73" i="1"/>
  <c r="AQ65" i="1"/>
  <c r="AQ60" i="1"/>
  <c r="AQ61" i="1"/>
  <c r="AK60" i="1"/>
  <c r="AK73" i="1"/>
  <c r="AK65" i="1"/>
  <c r="BF106" i="1"/>
  <c r="BF107" i="1" s="1"/>
  <c r="BF88" i="1"/>
  <c r="BH94" i="1"/>
  <c r="BH91" i="1"/>
  <c r="BH117" i="1" s="1"/>
  <c r="AY81" i="1"/>
  <c r="AY82" i="1"/>
  <c r="AY76" i="1"/>
  <c r="AY85" i="1"/>
  <c r="AY77" i="1"/>
  <c r="AY86" i="1"/>
  <c r="AY83" i="1"/>
  <c r="AY84" i="1"/>
  <c r="AY80" i="1"/>
  <c r="AY78" i="1"/>
  <c r="AM58" i="1"/>
  <c r="BS79" i="1"/>
  <c r="BG94" i="1"/>
  <c r="BG91" i="1"/>
  <c r="BG117" i="1" s="1"/>
  <c r="BK98" i="1"/>
  <c r="BK96" i="1"/>
  <c r="BE88" i="1"/>
  <c r="BE106" i="1"/>
  <c r="BE107" i="1" s="1"/>
  <c r="BB76" i="1"/>
  <c r="BB78" i="1"/>
  <c r="BB83" i="1"/>
  <c r="BB85" i="1"/>
  <c r="BB84" i="1"/>
  <c r="BB81" i="1"/>
  <c r="BB80" i="1"/>
  <c r="BB82" i="1"/>
  <c r="BB77" i="1"/>
  <c r="BB86" i="1"/>
  <c r="AZ106" i="1"/>
  <c r="AZ107" i="1" s="1"/>
  <c r="AZ88" i="1"/>
  <c r="AW87" i="1"/>
  <c r="BO94" i="1"/>
  <c r="BO91" i="1"/>
  <c r="BO117" i="1" s="1"/>
  <c r="BJ91" i="1"/>
  <c r="BJ117" i="1" s="1"/>
  <c r="BJ94" i="1"/>
  <c r="BJ88" i="1"/>
  <c r="BJ106" i="1"/>
  <c r="BJ107" i="1" s="1"/>
  <c r="BD106" i="1"/>
  <c r="BD107" i="1" s="1"/>
  <c r="BD88" i="1"/>
  <c r="BD94" i="1"/>
  <c r="BD91" i="1"/>
  <c r="BD117" i="1" s="1"/>
  <c r="BQ79" i="1"/>
  <c r="AV88" i="1"/>
  <c r="AV106" i="1"/>
  <c r="AV107" i="1" s="1"/>
  <c r="BO96" i="1"/>
  <c r="BO98" i="1"/>
  <c r="BO97" i="1"/>
  <c r="AK61" i="1"/>
  <c r="BF94" i="1"/>
  <c r="BF91" i="1"/>
  <c r="BF117" i="1" s="1"/>
  <c r="BL96" i="1"/>
  <c r="BL97" i="1"/>
  <c r="BL98" i="1"/>
  <c r="BA87" i="1"/>
  <c r="AX84" i="1"/>
  <c r="AX83" i="1"/>
  <c r="AX81" i="1"/>
  <c r="AX76" i="1"/>
  <c r="AX82" i="1"/>
  <c r="AX85" i="1"/>
  <c r="AX80" i="1"/>
  <c r="AX77" i="1"/>
  <c r="AX86" i="1"/>
  <c r="AX78" i="1"/>
  <c r="AY79" i="1"/>
  <c r="BW76" i="1"/>
  <c r="BW106" i="1" s="1"/>
  <c r="BW107" i="1" s="1"/>
  <c r="BW84" i="1"/>
  <c r="BW83" i="1"/>
  <c r="BW77" i="1"/>
  <c r="BW82" i="1"/>
  <c r="BW85" i="1"/>
  <c r="BW78" i="1"/>
  <c r="BW80" i="1"/>
  <c r="BW86" i="1"/>
  <c r="BW81" i="1"/>
  <c r="BK87" i="1"/>
  <c r="BK76" i="1"/>
  <c r="BK81" i="1"/>
  <c r="BK85" i="1"/>
  <c r="BK77" i="1"/>
  <c r="BK82" i="1"/>
  <c r="BK86" i="1"/>
  <c r="BK78" i="1"/>
  <c r="BK83" i="1"/>
  <c r="BK80" i="1"/>
  <c r="BK84" i="1"/>
  <c r="BB79" i="1"/>
  <c r="BD96" i="1"/>
  <c r="BD97" i="1"/>
  <c r="AP59" i="1"/>
  <c r="AM59" i="1"/>
  <c r="AM60" i="1" s="1"/>
  <c r="AT61" i="1"/>
  <c r="BP74" i="1"/>
  <c r="BP87" i="1" s="1"/>
  <c r="BL106" i="1"/>
  <c r="BL107" i="1" s="1"/>
  <c r="BL88" i="1"/>
  <c r="L6" i="1"/>
  <c r="M6" i="1"/>
  <c r="N6" i="1"/>
  <c r="O6" i="1"/>
  <c r="P6" i="1"/>
  <c r="Q6" i="1"/>
  <c r="F18" i="1"/>
  <c r="AN83" i="1" l="1"/>
  <c r="AN82" i="1"/>
  <c r="AN76" i="1"/>
  <c r="AN85" i="1"/>
  <c r="AN81" i="1"/>
  <c r="AN86" i="1"/>
  <c r="AN79" i="1"/>
  <c r="BU87" i="1"/>
  <c r="AN80" i="1"/>
  <c r="AN84" i="1"/>
  <c r="AN77" i="1"/>
  <c r="AN78" i="1"/>
  <c r="AN94" i="1" s="1"/>
  <c r="AL80" i="1"/>
  <c r="AL77" i="1"/>
  <c r="AL78" i="1"/>
  <c r="AL85" i="1"/>
  <c r="AL76" i="1"/>
  <c r="AL106" i="1" s="1"/>
  <c r="AL107" i="1" s="1"/>
  <c r="AL86" i="1"/>
  <c r="AL87" i="1"/>
  <c r="AL82" i="1"/>
  <c r="AL84" i="1"/>
  <c r="AL83" i="1"/>
  <c r="AL79" i="1"/>
  <c r="AL96" i="1" s="1"/>
  <c r="AL81" i="1"/>
  <c r="BH95" i="1"/>
  <c r="BH101" i="1" s="1"/>
  <c r="BD95" i="1"/>
  <c r="BD101" i="1" s="1"/>
  <c r="BS91" i="1"/>
  <c r="BS117" i="1" s="1"/>
  <c r="BP79" i="1"/>
  <c r="BP96" i="1" s="1"/>
  <c r="BL95" i="1"/>
  <c r="BL101" i="1" s="1"/>
  <c r="BL102" i="1" s="1"/>
  <c r="BO95" i="1"/>
  <c r="BO101" i="1" s="1"/>
  <c r="BO102" i="1" s="1"/>
  <c r="BJ95" i="1"/>
  <c r="BJ101" i="1" s="1"/>
  <c r="BJ102" i="1" s="1"/>
  <c r="BW97" i="1"/>
  <c r="BA97" i="1"/>
  <c r="BM110" i="1"/>
  <c r="BM111" i="1"/>
  <c r="BM114" i="1" s="1"/>
  <c r="BK97" i="1"/>
  <c r="AX97" i="1"/>
  <c r="AQ74" i="1"/>
  <c r="AQ83" i="1" s="1"/>
  <c r="BK94" i="1"/>
  <c r="BK91" i="1"/>
  <c r="BK117" i="1" s="1"/>
  <c r="BW91" i="1"/>
  <c r="BW117" i="1" s="1"/>
  <c r="BW94" i="1"/>
  <c r="AY96" i="1"/>
  <c r="AY97" i="1"/>
  <c r="AV108" i="1"/>
  <c r="AV109" i="1"/>
  <c r="AV110" i="1" s="1"/>
  <c r="BE108" i="1"/>
  <c r="BE109" i="1"/>
  <c r="BE110" i="1" s="1"/>
  <c r="AY94" i="1"/>
  <c r="AY91" i="1"/>
  <c r="AY117" i="1" s="1"/>
  <c r="AY106" i="1"/>
  <c r="AY107" i="1" s="1"/>
  <c r="AY88" i="1"/>
  <c r="BF108" i="1"/>
  <c r="BF109" i="1"/>
  <c r="BF110" i="1" s="1"/>
  <c r="BQ94" i="1"/>
  <c r="BQ91" i="1"/>
  <c r="BQ117" i="1" s="1"/>
  <c r="AN106" i="1"/>
  <c r="AN107" i="1" s="1"/>
  <c r="AN96" i="1"/>
  <c r="AN97" i="1"/>
  <c r="BS94" i="1"/>
  <c r="AW96" i="1"/>
  <c r="AW97" i="1"/>
  <c r="BC96" i="1"/>
  <c r="BC97" i="1"/>
  <c r="AT74" i="1"/>
  <c r="AT87" i="1" s="1"/>
  <c r="AZ95" i="1"/>
  <c r="AZ101" i="1" s="1"/>
  <c r="AZ102" i="1" s="1"/>
  <c r="BG108" i="1"/>
  <c r="BG109" i="1"/>
  <c r="BG110" i="1" s="1"/>
  <c r="BU96" i="1"/>
  <c r="BT86" i="1"/>
  <c r="BT77" i="1"/>
  <c r="BT85" i="1"/>
  <c r="BT82" i="1"/>
  <c r="BT78" i="1"/>
  <c r="BT84" i="1"/>
  <c r="BT81" i="1"/>
  <c r="BT83" i="1"/>
  <c r="BT80" i="1"/>
  <c r="BT76" i="1"/>
  <c r="BB96" i="1"/>
  <c r="BB97" i="1"/>
  <c r="AX106" i="1"/>
  <c r="AX107" i="1" s="1"/>
  <c r="AX88" i="1"/>
  <c r="AZ108" i="1"/>
  <c r="AZ109" i="1"/>
  <c r="AZ110" i="1" s="1"/>
  <c r="BB94" i="1"/>
  <c r="BB91" i="1"/>
  <c r="BB117" i="1" s="1"/>
  <c r="AK74" i="1"/>
  <c r="AK79" i="1" s="1"/>
  <c r="BQ88" i="1"/>
  <c r="BA88" i="1"/>
  <c r="BA106" i="1"/>
  <c r="BA107" i="1" s="1"/>
  <c r="AS73" i="1"/>
  <c r="AS65" i="1"/>
  <c r="BH108" i="1"/>
  <c r="BH109" i="1"/>
  <c r="BH110" i="1" s="1"/>
  <c r="AV95" i="1"/>
  <c r="AV101" i="1" s="1"/>
  <c r="AV102" i="1" s="1"/>
  <c r="BC106" i="1"/>
  <c r="BC107" i="1" s="1"/>
  <c r="BC88" i="1"/>
  <c r="BO108" i="1"/>
  <c r="BO109" i="1"/>
  <c r="BO110" i="1" s="1"/>
  <c r="BU84" i="1"/>
  <c r="BU82" i="1"/>
  <c r="BU86" i="1"/>
  <c r="BU77" i="1"/>
  <c r="BU83" i="1"/>
  <c r="BU85" i="1"/>
  <c r="BU80" i="1"/>
  <c r="BU78" i="1"/>
  <c r="BU81" i="1"/>
  <c r="BU76" i="1"/>
  <c r="BU106" i="1" s="1"/>
  <c r="BU107" i="1" s="1"/>
  <c r="BT79" i="1"/>
  <c r="BL108" i="1"/>
  <c r="BL109" i="1"/>
  <c r="BL110" i="1" s="1"/>
  <c r="AP65" i="1"/>
  <c r="AP73" i="1"/>
  <c r="BW108" i="1"/>
  <c r="BW109" i="1"/>
  <c r="BW110" i="1" s="1"/>
  <c r="BQ97" i="1"/>
  <c r="BQ96" i="1"/>
  <c r="BD108" i="1"/>
  <c r="BD109" i="1"/>
  <c r="BD110" i="1" s="1"/>
  <c r="BG95" i="1"/>
  <c r="BG101" i="1" s="1"/>
  <c r="AQ76" i="1"/>
  <c r="AQ85" i="1"/>
  <c r="AQ81" i="1"/>
  <c r="AN91" i="1"/>
  <c r="AN117" i="1" s="1"/>
  <c r="BA94" i="1"/>
  <c r="BA91" i="1"/>
  <c r="BA117" i="1" s="1"/>
  <c r="AR60" i="1"/>
  <c r="AR73" i="1"/>
  <c r="AR65" i="1"/>
  <c r="BS88" i="1"/>
  <c r="BS106" i="1"/>
  <c r="BS107" i="1" s="1"/>
  <c r="BC94" i="1"/>
  <c r="BC91" i="1"/>
  <c r="BC117" i="1" s="1"/>
  <c r="AS61" i="1"/>
  <c r="AP60" i="1"/>
  <c r="BE95" i="1"/>
  <c r="BE101" i="1" s="1"/>
  <c r="AW88" i="1"/>
  <c r="AW106" i="1"/>
  <c r="AW107" i="1" s="1"/>
  <c r="AM61" i="1"/>
  <c r="AM65" i="1"/>
  <c r="AM73" i="1"/>
  <c r="BP84" i="1"/>
  <c r="BP77" i="1"/>
  <c r="BP86" i="1"/>
  <c r="BP82" i="1"/>
  <c r="BP81" i="1"/>
  <c r="BP85" i="1"/>
  <c r="BP80" i="1"/>
  <c r="BP83" i="1"/>
  <c r="BP78" i="1"/>
  <c r="BP76" i="1"/>
  <c r="BP106" i="1" s="1"/>
  <c r="BP107" i="1" s="1"/>
  <c r="BK106" i="1"/>
  <c r="BK107" i="1" s="1"/>
  <c r="BK88" i="1"/>
  <c r="BW88" i="1"/>
  <c r="AX94" i="1"/>
  <c r="AX91" i="1"/>
  <c r="AX117" i="1" s="1"/>
  <c r="BF95" i="1"/>
  <c r="BF101" i="1" s="1"/>
  <c r="BJ108" i="1"/>
  <c r="BJ109" i="1"/>
  <c r="BJ110" i="1" s="1"/>
  <c r="BB106" i="1"/>
  <c r="BB107" i="1" s="1"/>
  <c r="BB88" i="1"/>
  <c r="BS96" i="1"/>
  <c r="BS97" i="1"/>
  <c r="BQ108" i="1"/>
  <c r="BQ109" i="1"/>
  <c r="BQ110" i="1" s="1"/>
  <c r="AO60" i="1"/>
  <c r="AO65" i="1"/>
  <c r="AO73" i="1"/>
  <c r="AS60" i="1"/>
  <c r="AP61" i="1"/>
  <c r="AW94" i="1"/>
  <c r="AW91" i="1"/>
  <c r="AW117" i="1" s="1"/>
  <c r="AL91" i="1" l="1"/>
  <c r="AL117" i="1" s="1"/>
  <c r="AN88" i="1"/>
  <c r="AK87" i="1"/>
  <c r="AQ78" i="1"/>
  <c r="AL94" i="1"/>
  <c r="AL95" i="1" s="1"/>
  <c r="AL97" i="1"/>
  <c r="AL88" i="1"/>
  <c r="AQ87" i="1"/>
  <c r="AQ77" i="1"/>
  <c r="AQ84" i="1"/>
  <c r="AQ82" i="1"/>
  <c r="AQ86" i="1"/>
  <c r="AQ79" i="1"/>
  <c r="AQ80" i="1"/>
  <c r="BQ111" i="1"/>
  <c r="BQ114" i="1" s="1"/>
  <c r="BQ115" i="1" s="1"/>
  <c r="BU97" i="1"/>
  <c r="AN95" i="1"/>
  <c r="AN101" i="1" s="1"/>
  <c r="BS95" i="1"/>
  <c r="BS101" i="1" s="1"/>
  <c r="BQ95" i="1"/>
  <c r="BQ101" i="1" s="1"/>
  <c r="BW95" i="1"/>
  <c r="BW101" i="1" s="1"/>
  <c r="BK95" i="1"/>
  <c r="BK101" i="1" s="1"/>
  <c r="BK102" i="1" s="1"/>
  <c r="BG111" i="1"/>
  <c r="BW111" i="1"/>
  <c r="BW114" i="1" s="1"/>
  <c r="BW118" i="1" s="1"/>
  <c r="BW119" i="1" s="1"/>
  <c r="BM118" i="1"/>
  <c r="BM119" i="1" s="1"/>
  <c r="BM115" i="1"/>
  <c r="AZ111" i="1"/>
  <c r="BT91" i="1"/>
  <c r="BT117" i="1" s="1"/>
  <c r="BJ111" i="1"/>
  <c r="BP97" i="1"/>
  <c r="BL111" i="1"/>
  <c r="BL114" i="1" s="1"/>
  <c r="AK96" i="1"/>
  <c r="AW95" i="1"/>
  <c r="AW101" i="1" s="1"/>
  <c r="AW102" i="1" s="1"/>
  <c r="BB108" i="1"/>
  <c r="BB109" i="1"/>
  <c r="BB110" i="1" s="1"/>
  <c r="AW108" i="1"/>
  <c r="AW109" i="1"/>
  <c r="AW110" i="1" s="1"/>
  <c r="BC95" i="1"/>
  <c r="BC101" i="1" s="1"/>
  <c r="AR74" i="1"/>
  <c r="AR79" i="1" s="1"/>
  <c r="BA95" i="1"/>
  <c r="BA101" i="1" s="1"/>
  <c r="AQ106" i="1"/>
  <c r="AQ107" i="1" s="1"/>
  <c r="AP74" i="1"/>
  <c r="BT96" i="1"/>
  <c r="BT97" i="1"/>
  <c r="AS74" i="1"/>
  <c r="AS87" i="1" s="1"/>
  <c r="BT88" i="1"/>
  <c r="BT106" i="1"/>
  <c r="BT107" i="1" s="1"/>
  <c r="AT82" i="1"/>
  <c r="AT81" i="1"/>
  <c r="AT76" i="1"/>
  <c r="AT84" i="1"/>
  <c r="AT83" i="1"/>
  <c r="AT78" i="1"/>
  <c r="AT86" i="1"/>
  <c r="AT85" i="1"/>
  <c r="AT80" i="1"/>
  <c r="AT77" i="1"/>
  <c r="BP94" i="1"/>
  <c r="BP91" i="1"/>
  <c r="BP117" i="1" s="1"/>
  <c r="BU108" i="1"/>
  <c r="BU109" i="1"/>
  <c r="BU110" i="1" s="1"/>
  <c r="BO111" i="1"/>
  <c r="BO114" i="1" s="1"/>
  <c r="BC108" i="1"/>
  <c r="BC109" i="1"/>
  <c r="BC110" i="1" s="1"/>
  <c r="BH111" i="1"/>
  <c r="BH114" i="1" s="1"/>
  <c r="AY108" i="1"/>
  <c r="AY109" i="1"/>
  <c r="AY110" i="1" s="1"/>
  <c r="BE111" i="1"/>
  <c r="BE114" i="1" s="1"/>
  <c r="AO74" i="1"/>
  <c r="AO87" i="1" s="1"/>
  <c r="BK108" i="1"/>
  <c r="BK109" i="1"/>
  <c r="BK110" i="1" s="1"/>
  <c r="AM74" i="1"/>
  <c r="AM79" i="1" s="1"/>
  <c r="BS108" i="1"/>
  <c r="BS109" i="1"/>
  <c r="BS110" i="1" s="1"/>
  <c r="BU91" i="1"/>
  <c r="BU117" i="1" s="1"/>
  <c r="BU94" i="1"/>
  <c r="BA108" i="1"/>
  <c r="BA109" i="1"/>
  <c r="BA110" i="1" s="1"/>
  <c r="AK78" i="1"/>
  <c r="AK86" i="1"/>
  <c r="AK85" i="1"/>
  <c r="AK77" i="1"/>
  <c r="AK80" i="1"/>
  <c r="AK82" i="1"/>
  <c r="AK81" i="1"/>
  <c r="AK76" i="1"/>
  <c r="AK84" i="1"/>
  <c r="AK83" i="1"/>
  <c r="BB95" i="1"/>
  <c r="BB101" i="1" s="1"/>
  <c r="BT94" i="1"/>
  <c r="AN108" i="1"/>
  <c r="AN109" i="1"/>
  <c r="AN110" i="1" s="1"/>
  <c r="BF111" i="1"/>
  <c r="BF114" i="1" s="1"/>
  <c r="AV111" i="1"/>
  <c r="AV114" i="1" s="1"/>
  <c r="AL108" i="1"/>
  <c r="AL109" i="1"/>
  <c r="AL110" i="1" s="1"/>
  <c r="AX95" i="1"/>
  <c r="AX101" i="1" s="1"/>
  <c r="AX102" i="1" s="1"/>
  <c r="BP108" i="1"/>
  <c r="BP109" i="1"/>
  <c r="BP110" i="1" s="1"/>
  <c r="BP88" i="1"/>
  <c r="BD111" i="1"/>
  <c r="BD114" i="1" s="1"/>
  <c r="BU88" i="1"/>
  <c r="AX108" i="1"/>
  <c r="AX109" i="1"/>
  <c r="AX110" i="1" s="1"/>
  <c r="AT79" i="1"/>
  <c r="AY95" i="1"/>
  <c r="AY101" i="1" s="1"/>
  <c r="AY102" i="1" s="1"/>
  <c r="E113" i="1"/>
  <c r="F113" i="1"/>
  <c r="G113" i="1"/>
  <c r="H113" i="1"/>
  <c r="I113" i="1"/>
  <c r="J113" i="1"/>
  <c r="K113" i="1"/>
  <c r="L113" i="1"/>
  <c r="M113" i="1"/>
  <c r="N113" i="1"/>
  <c r="O113" i="1"/>
  <c r="P113" i="1"/>
  <c r="Q113" i="1"/>
  <c r="R113" i="1"/>
  <c r="S113" i="1"/>
  <c r="T113" i="1"/>
  <c r="U113" i="1"/>
  <c r="W113" i="1"/>
  <c r="X113" i="1"/>
  <c r="Y113" i="1"/>
  <c r="Z113" i="1"/>
  <c r="AA113" i="1"/>
  <c r="AB113" i="1"/>
  <c r="AC113" i="1"/>
  <c r="AD113" i="1"/>
  <c r="AE113" i="1"/>
  <c r="AG113" i="1"/>
  <c r="AH113" i="1"/>
  <c r="AI113" i="1"/>
  <c r="AJ113" i="1"/>
  <c r="E93" i="1"/>
  <c r="F93" i="1"/>
  <c r="G93" i="1"/>
  <c r="H93" i="1"/>
  <c r="I93" i="1"/>
  <c r="J93" i="1"/>
  <c r="K93" i="1"/>
  <c r="L93" i="1"/>
  <c r="M93" i="1"/>
  <c r="N93" i="1"/>
  <c r="O93" i="1"/>
  <c r="P93" i="1"/>
  <c r="Q93" i="1"/>
  <c r="R93" i="1"/>
  <c r="S93" i="1"/>
  <c r="T93" i="1"/>
  <c r="U93" i="1"/>
  <c r="W93" i="1"/>
  <c r="X93" i="1"/>
  <c r="Y93" i="1"/>
  <c r="Z93" i="1"/>
  <c r="AA93" i="1"/>
  <c r="AB93" i="1"/>
  <c r="AC93" i="1"/>
  <c r="AD93" i="1"/>
  <c r="AE93" i="1"/>
  <c r="AG93" i="1"/>
  <c r="AH93" i="1"/>
  <c r="AI93" i="1"/>
  <c r="AJ93" i="1"/>
  <c r="D6" i="1"/>
  <c r="E6" i="1"/>
  <c r="F6" i="1"/>
  <c r="G6" i="1"/>
  <c r="H6" i="1"/>
  <c r="I6" i="1"/>
  <c r="J6" i="1"/>
  <c r="K6" i="1"/>
  <c r="D22" i="1"/>
  <c r="D35" i="1" s="1"/>
  <c r="D63" i="1" s="1"/>
  <c r="E18" i="1"/>
  <c r="E21" i="1" s="1"/>
  <c r="F21" i="1"/>
  <c r="G18" i="1"/>
  <c r="G21" i="1" s="1"/>
  <c r="H18" i="1"/>
  <c r="H22" i="1" s="1"/>
  <c r="H35" i="1" s="1"/>
  <c r="H63" i="1" s="1"/>
  <c r="I18" i="1"/>
  <c r="I21" i="1" s="1"/>
  <c r="J18" i="1"/>
  <c r="J21" i="1" s="1"/>
  <c r="K18" i="1"/>
  <c r="K24" i="1" s="1"/>
  <c r="K37" i="1" s="1"/>
  <c r="M18" i="1"/>
  <c r="N18" i="1"/>
  <c r="N22" i="1" s="1"/>
  <c r="N35" i="1" s="1"/>
  <c r="O18" i="1"/>
  <c r="P18" i="1"/>
  <c r="P21" i="1" s="1"/>
  <c r="P34" i="1" s="1"/>
  <c r="Q18" i="1"/>
  <c r="Q23" i="1" s="1"/>
  <c r="Q36" i="1" s="1"/>
  <c r="R18" i="1"/>
  <c r="R21" i="1" s="1"/>
  <c r="S18" i="1"/>
  <c r="T18" i="1"/>
  <c r="T21" i="1" s="1"/>
  <c r="T34" i="1" s="1"/>
  <c r="U18" i="1"/>
  <c r="U21" i="1" s="1"/>
  <c r="W18" i="1"/>
  <c r="W29" i="1" s="1"/>
  <c r="W42" i="1" s="1"/>
  <c r="X18" i="1"/>
  <c r="Y18" i="1"/>
  <c r="Y21" i="1" s="1"/>
  <c r="Y34" i="1" s="1"/>
  <c r="Z18" i="1"/>
  <c r="AA18" i="1"/>
  <c r="AA28" i="1" s="1"/>
  <c r="AA41" i="1" s="1"/>
  <c r="AB18" i="1"/>
  <c r="AC18" i="1"/>
  <c r="AC21" i="1" s="1"/>
  <c r="AC34" i="1" s="1"/>
  <c r="AD18" i="1"/>
  <c r="AD30" i="1" s="1"/>
  <c r="AD43" i="1" s="1"/>
  <c r="AE18" i="1"/>
  <c r="AE27" i="1" s="1"/>
  <c r="AE40" i="1" s="1"/>
  <c r="AG18" i="1"/>
  <c r="AG21" i="1" s="1"/>
  <c r="AG34" i="1" s="1"/>
  <c r="AH18" i="1"/>
  <c r="AI18" i="1"/>
  <c r="AI26" i="1" s="1"/>
  <c r="AI39" i="1" s="1"/>
  <c r="AJ18" i="1"/>
  <c r="AQ88" i="1" l="1"/>
  <c r="AQ91" i="1"/>
  <c r="AQ117" i="1" s="1"/>
  <c r="AL101" i="1"/>
  <c r="AQ97" i="1"/>
  <c r="AQ94" i="1"/>
  <c r="AQ95" i="1" s="1"/>
  <c r="AQ96" i="1"/>
  <c r="BQ118" i="1"/>
  <c r="BQ119" i="1" s="1"/>
  <c r="AZ114" i="1"/>
  <c r="AZ118" i="1" s="1"/>
  <c r="AZ119" i="1" s="1"/>
  <c r="BG114" i="1"/>
  <c r="BG118" i="1" s="1"/>
  <c r="BG119" i="1" s="1"/>
  <c r="BU95" i="1"/>
  <c r="BU101" i="1" s="1"/>
  <c r="BQ121" i="1"/>
  <c r="BT95" i="1"/>
  <c r="BT101" i="1" s="1"/>
  <c r="BP95" i="1"/>
  <c r="BP101" i="1" s="1"/>
  <c r="BW115" i="1"/>
  <c r="BW121" i="1" s="1"/>
  <c r="BJ114" i="1"/>
  <c r="BJ118" i="1" s="1"/>
  <c r="BJ119" i="1" s="1"/>
  <c r="BA111" i="1"/>
  <c r="BA114" i="1" s="1"/>
  <c r="BA118" i="1" s="1"/>
  <c r="BA119" i="1" s="1"/>
  <c r="AL111" i="1"/>
  <c r="AL114" i="1" s="1"/>
  <c r="AL115" i="1" s="1"/>
  <c r="BL115" i="1"/>
  <c r="BL118" i="1"/>
  <c r="BL119" i="1" s="1"/>
  <c r="BU111" i="1"/>
  <c r="BU114" i="1" s="1"/>
  <c r="AX111" i="1"/>
  <c r="AK97" i="1"/>
  <c r="BC111" i="1"/>
  <c r="BP111" i="1"/>
  <c r="BS111" i="1"/>
  <c r="BS114" i="1" s="1"/>
  <c r="BS118" i="1" s="1"/>
  <c r="BS119" i="1" s="1"/>
  <c r="AO79" i="1"/>
  <c r="AO96" i="1" s="1"/>
  <c r="BB111" i="1"/>
  <c r="BB114" i="1" s="1"/>
  <c r="BM121" i="1"/>
  <c r="BF115" i="1"/>
  <c r="BF118" i="1"/>
  <c r="BF119" i="1" s="1"/>
  <c r="AT94" i="1"/>
  <c r="AT91" i="1"/>
  <c r="AT117" i="1" s="1"/>
  <c r="AR96" i="1"/>
  <c r="AN111" i="1"/>
  <c r="AN114" i="1" s="1"/>
  <c r="AK94" i="1"/>
  <c r="AK91" i="1"/>
  <c r="AK117" i="1" s="1"/>
  <c r="AM77" i="1"/>
  <c r="AM76" i="1"/>
  <c r="AM84" i="1"/>
  <c r="AM81" i="1"/>
  <c r="AM78" i="1"/>
  <c r="AM86" i="1"/>
  <c r="AM83" i="1"/>
  <c r="AM80" i="1"/>
  <c r="AM85" i="1"/>
  <c r="AM82" i="1"/>
  <c r="BE115" i="1"/>
  <c r="BE118" i="1"/>
  <c r="BE119" i="1" s="1"/>
  <c r="BT108" i="1"/>
  <c r="BT109" i="1"/>
  <c r="BT110" i="1" s="1"/>
  <c r="AQ108" i="1"/>
  <c r="AQ109" i="1"/>
  <c r="AQ110" i="1" s="1"/>
  <c r="AR87" i="1"/>
  <c r="AR77" i="1"/>
  <c r="AR76" i="1"/>
  <c r="AR84" i="1"/>
  <c r="AR81" i="1"/>
  <c r="AR78" i="1"/>
  <c r="AR86" i="1"/>
  <c r="AR83" i="1"/>
  <c r="AR80" i="1"/>
  <c r="AR85" i="1"/>
  <c r="AR82" i="1"/>
  <c r="AW111" i="1"/>
  <c r="AW114" i="1" s="1"/>
  <c r="AT97" i="1"/>
  <c r="AT96" i="1"/>
  <c r="AV115" i="1"/>
  <c r="AV118" i="1"/>
  <c r="AV119" i="1" s="1"/>
  <c r="AM96" i="1"/>
  <c r="BH115" i="1"/>
  <c r="BH118" i="1"/>
  <c r="BH119" i="1" s="1"/>
  <c r="BO115" i="1"/>
  <c r="BO118" i="1"/>
  <c r="BO119" i="1" s="1"/>
  <c r="AM87" i="1"/>
  <c r="AT106" i="1"/>
  <c r="AT107" i="1" s="1"/>
  <c r="AT88" i="1"/>
  <c r="AS78" i="1"/>
  <c r="AS86" i="1"/>
  <c r="AS85" i="1"/>
  <c r="AS80" i="1"/>
  <c r="AS77" i="1"/>
  <c r="AS82" i="1"/>
  <c r="AS81" i="1"/>
  <c r="AS76" i="1"/>
  <c r="AS84" i="1"/>
  <c r="AS83" i="1"/>
  <c r="AP87" i="1"/>
  <c r="AP80" i="1"/>
  <c r="AP77" i="1"/>
  <c r="AP81" i="1"/>
  <c r="AP83" i="1"/>
  <c r="AP82" i="1"/>
  <c r="AP78" i="1"/>
  <c r="AP86" i="1"/>
  <c r="AP85" i="1"/>
  <c r="AP84" i="1"/>
  <c r="AP76" i="1"/>
  <c r="BD115" i="1"/>
  <c r="BD118" i="1"/>
  <c r="BD119" i="1" s="1"/>
  <c r="AK106" i="1"/>
  <c r="AK107" i="1" s="1"/>
  <c r="AK88" i="1"/>
  <c r="BK111" i="1"/>
  <c r="BK114" i="1" s="1"/>
  <c r="AO83" i="1"/>
  <c r="AO80" i="1"/>
  <c r="AO85" i="1"/>
  <c r="AO82" i="1"/>
  <c r="AO77" i="1"/>
  <c r="AO76" i="1"/>
  <c r="AO84" i="1"/>
  <c r="AO81" i="1"/>
  <c r="AO78" i="1"/>
  <c r="AO86" i="1"/>
  <c r="AY111" i="1"/>
  <c r="AY114" i="1" s="1"/>
  <c r="AS79" i="1"/>
  <c r="AP79" i="1"/>
  <c r="W27" i="1"/>
  <c r="W40" i="1" s="1"/>
  <c r="W68" i="1" s="1"/>
  <c r="AI23" i="1"/>
  <c r="AI36" i="1" s="1"/>
  <c r="AI22" i="1"/>
  <c r="AI35" i="1" s="1"/>
  <c r="AI63" i="1" s="1"/>
  <c r="AE29" i="1"/>
  <c r="AE42" i="1" s="1"/>
  <c r="AE70" i="1" s="1"/>
  <c r="AI28" i="1"/>
  <c r="AI41" i="1" s="1"/>
  <c r="AI69" i="1" s="1"/>
  <c r="AA31" i="1"/>
  <c r="AA44" i="1" s="1"/>
  <c r="AA26" i="1"/>
  <c r="AA39" i="1" s="1"/>
  <c r="AA67" i="1" s="1"/>
  <c r="AH21" i="1"/>
  <c r="AH34" i="1" s="1"/>
  <c r="AH27" i="1"/>
  <c r="AH40" i="1" s="1"/>
  <c r="AH68" i="1" s="1"/>
  <c r="AH29" i="1"/>
  <c r="AH42" i="1" s="1"/>
  <c r="AH70" i="1" s="1"/>
  <c r="AH25" i="1"/>
  <c r="AH38" i="1" s="1"/>
  <c r="AH66" i="1" s="1"/>
  <c r="AH30" i="1"/>
  <c r="AH43" i="1" s="1"/>
  <c r="AH71" i="1" s="1"/>
  <c r="AH22" i="1"/>
  <c r="AH35" i="1" s="1"/>
  <c r="AH63" i="1" s="1"/>
  <c r="AH23" i="1"/>
  <c r="AH36" i="1" s="1"/>
  <c r="AH64" i="1" s="1"/>
  <c r="Z22" i="1"/>
  <c r="Z35" i="1" s="1"/>
  <c r="Z63" i="1" s="1"/>
  <c r="Z27" i="1"/>
  <c r="Z40" i="1" s="1"/>
  <c r="Z68" i="1" s="1"/>
  <c r="Z29" i="1"/>
  <c r="Z42" i="1" s="1"/>
  <c r="Z70" i="1" s="1"/>
  <c r="Z25" i="1"/>
  <c r="Z38" i="1" s="1"/>
  <c r="Z66" i="1" s="1"/>
  <c r="Z30" i="1"/>
  <c r="Z43" i="1" s="1"/>
  <c r="Z71" i="1" s="1"/>
  <c r="Z23" i="1"/>
  <c r="Z36" i="1" s="1"/>
  <c r="Z64" i="1" s="1"/>
  <c r="AH24" i="1"/>
  <c r="AH37" i="1" s="1"/>
  <c r="AA30" i="1"/>
  <c r="AA43" i="1" s="1"/>
  <c r="AA71" i="1" s="1"/>
  <c r="AA25" i="1"/>
  <c r="AA38" i="1" s="1"/>
  <c r="AA66" i="1" s="1"/>
  <c r="AD23" i="1"/>
  <c r="AD36" i="1" s="1"/>
  <c r="AD64" i="1" s="1"/>
  <c r="AD26" i="1"/>
  <c r="AD39" i="1" s="1"/>
  <c r="AD67" i="1" s="1"/>
  <c r="AD28" i="1"/>
  <c r="AD41" i="1" s="1"/>
  <c r="AD69" i="1" s="1"/>
  <c r="AD31" i="1"/>
  <c r="AD44" i="1" s="1"/>
  <c r="AD72" i="1" s="1"/>
  <c r="AD21" i="1"/>
  <c r="AD34" i="1" s="1"/>
  <c r="AD62" i="1" s="1"/>
  <c r="AD22" i="1"/>
  <c r="AD35" i="1" s="1"/>
  <c r="AD63" i="1" s="1"/>
  <c r="AD24" i="1"/>
  <c r="AD37" i="1" s="1"/>
  <c r="M22" i="1"/>
  <c r="M35" i="1" s="1"/>
  <c r="M63" i="1" s="1"/>
  <c r="M29" i="1"/>
  <c r="M42" i="1" s="1"/>
  <c r="M70" i="1" s="1"/>
  <c r="Z31" i="1"/>
  <c r="Z44" i="1" s="1"/>
  <c r="Z72" i="1" s="1"/>
  <c r="AD29" i="1"/>
  <c r="AD42" i="1" s="1"/>
  <c r="AD70" i="1" s="1"/>
  <c r="AH28" i="1"/>
  <c r="AH41" i="1" s="1"/>
  <c r="AH69" i="1" s="1"/>
  <c r="Q28" i="1"/>
  <c r="Q41" i="1" s="1"/>
  <c r="Q69" i="1" s="1"/>
  <c r="Z26" i="1"/>
  <c r="Z39" i="1" s="1"/>
  <c r="Z67" i="1" s="1"/>
  <c r="AE24" i="1"/>
  <c r="AE37" i="1" s="1"/>
  <c r="AA23" i="1"/>
  <c r="AA36" i="1" s="1"/>
  <c r="AA64" i="1" s="1"/>
  <c r="AI31" i="1"/>
  <c r="AI44" i="1" s="1"/>
  <c r="AI72" i="1" s="1"/>
  <c r="Z24" i="1"/>
  <c r="Z37" i="1" s="1"/>
  <c r="AD25" i="1"/>
  <c r="AD38" i="1" s="1"/>
  <c r="AD66" i="1" s="1"/>
  <c r="AI24" i="1"/>
  <c r="AI37" i="1" s="1"/>
  <c r="AI27" i="1"/>
  <c r="AI40" i="1" s="1"/>
  <c r="AI68" i="1" s="1"/>
  <c r="AI29" i="1"/>
  <c r="AI42" i="1" s="1"/>
  <c r="AI70" i="1" s="1"/>
  <c r="AI21" i="1"/>
  <c r="AI34" i="1" s="1"/>
  <c r="AI62" i="1" s="1"/>
  <c r="AE21" i="1"/>
  <c r="AE25" i="1"/>
  <c r="AE38" i="1" s="1"/>
  <c r="AE66" i="1" s="1"/>
  <c r="AE30" i="1"/>
  <c r="AE43" i="1" s="1"/>
  <c r="AE71" i="1" s="1"/>
  <c r="AE23" i="1"/>
  <c r="AE36" i="1" s="1"/>
  <c r="AE64" i="1" s="1"/>
  <c r="AE26" i="1"/>
  <c r="AE39" i="1" s="1"/>
  <c r="AE67" i="1" s="1"/>
  <c r="AE28" i="1"/>
  <c r="AE41" i="1" s="1"/>
  <c r="AE69" i="1" s="1"/>
  <c r="AE31" i="1"/>
  <c r="AE44" i="1" s="1"/>
  <c r="AE72" i="1" s="1"/>
  <c r="AA22" i="1"/>
  <c r="AA35" i="1" s="1"/>
  <c r="AA63" i="1" s="1"/>
  <c r="AA21" i="1"/>
  <c r="AA34" i="1" s="1"/>
  <c r="AA24" i="1"/>
  <c r="AA37" i="1" s="1"/>
  <c r="AA27" i="1"/>
  <c r="AA40" i="1" s="1"/>
  <c r="AA68" i="1" s="1"/>
  <c r="AA29" i="1"/>
  <c r="AA42" i="1" s="1"/>
  <c r="AA70" i="1" s="1"/>
  <c r="W21" i="1"/>
  <c r="W34" i="1" s="1"/>
  <c r="W22" i="1"/>
  <c r="W35" i="1" s="1"/>
  <c r="W25" i="1"/>
  <c r="W38" i="1" s="1"/>
  <c r="W66" i="1" s="1"/>
  <c r="W30" i="1"/>
  <c r="W43" i="1" s="1"/>
  <c r="W71" i="1" s="1"/>
  <c r="W23" i="1"/>
  <c r="W36" i="1" s="1"/>
  <c r="W64" i="1" s="1"/>
  <c r="W26" i="1"/>
  <c r="W39" i="1" s="1"/>
  <c r="W67" i="1" s="1"/>
  <c r="W28" i="1"/>
  <c r="W41" i="1" s="1"/>
  <c r="W69" i="1" s="1"/>
  <c r="W31" i="1"/>
  <c r="W44" i="1" s="1"/>
  <c r="W72" i="1" s="1"/>
  <c r="AH31" i="1"/>
  <c r="AH44" i="1" s="1"/>
  <c r="AH72" i="1" s="1"/>
  <c r="AI30" i="1"/>
  <c r="AI43" i="1" s="1"/>
  <c r="AI71" i="1" s="1"/>
  <c r="Z28" i="1"/>
  <c r="Z41" i="1" s="1"/>
  <c r="Z69" i="1" s="1"/>
  <c r="AD27" i="1"/>
  <c r="AD40" i="1" s="1"/>
  <c r="AD68" i="1" s="1"/>
  <c r="AH26" i="1"/>
  <c r="AH39" i="1" s="1"/>
  <c r="AH67" i="1" s="1"/>
  <c r="AI25" i="1"/>
  <c r="AI38" i="1" s="1"/>
  <c r="AI66" i="1" s="1"/>
  <c r="W24" i="1"/>
  <c r="W37" i="1" s="1"/>
  <c r="N25" i="1"/>
  <c r="N38" i="1" s="1"/>
  <c r="N66" i="1" s="1"/>
  <c r="N27" i="1"/>
  <c r="N40" i="1" s="1"/>
  <c r="N68" i="1" s="1"/>
  <c r="R30" i="1"/>
  <c r="R43" i="1" s="1"/>
  <c r="R71" i="1" s="1"/>
  <c r="U31" i="1"/>
  <c r="U44" i="1" s="1"/>
  <c r="U72" i="1" s="1"/>
  <c r="U30" i="1"/>
  <c r="U43" i="1" s="1"/>
  <c r="U71" i="1" s="1"/>
  <c r="R29" i="1"/>
  <c r="R42" i="1" s="1"/>
  <c r="R70" i="1" s="1"/>
  <c r="R28" i="1"/>
  <c r="R41" i="1" s="1"/>
  <c r="R69" i="1" s="1"/>
  <c r="R27" i="1"/>
  <c r="R40" i="1" s="1"/>
  <c r="R68" i="1" s="1"/>
  <c r="R26" i="1"/>
  <c r="R39" i="1" s="1"/>
  <c r="R67" i="1" s="1"/>
  <c r="U23" i="1"/>
  <c r="U36" i="1" s="1"/>
  <c r="U64" i="1" s="1"/>
  <c r="R31" i="1"/>
  <c r="R44" i="1" s="1"/>
  <c r="R72" i="1" s="1"/>
  <c r="U25" i="1"/>
  <c r="U38" i="1" s="1"/>
  <c r="U66" i="1" s="1"/>
  <c r="U24" i="1"/>
  <c r="U37" i="1" s="1"/>
  <c r="U22" i="1"/>
  <c r="U35" i="1" s="1"/>
  <c r="U63" i="1" s="1"/>
  <c r="U29" i="1"/>
  <c r="U42" i="1" s="1"/>
  <c r="U70" i="1" s="1"/>
  <c r="U28" i="1"/>
  <c r="U41" i="1" s="1"/>
  <c r="U69" i="1" s="1"/>
  <c r="U27" i="1"/>
  <c r="U40" i="1" s="1"/>
  <c r="U68" i="1" s="1"/>
  <c r="U26" i="1"/>
  <c r="U39" i="1" s="1"/>
  <c r="U67" i="1" s="1"/>
  <c r="R25" i="1"/>
  <c r="R38" i="1" s="1"/>
  <c r="R66" i="1" s="1"/>
  <c r="R24" i="1"/>
  <c r="R37" i="1" s="1"/>
  <c r="M27" i="1"/>
  <c r="M40" i="1" s="1"/>
  <c r="M68" i="1" s="1"/>
  <c r="N23" i="1"/>
  <c r="N36" i="1" s="1"/>
  <c r="N64" i="1" s="1"/>
  <c r="N21" i="1"/>
  <c r="N34" i="1" s="1"/>
  <c r="N62" i="1" s="1"/>
  <c r="N31" i="1"/>
  <c r="N44" i="1" s="1"/>
  <c r="N72" i="1" s="1"/>
  <c r="M31" i="1"/>
  <c r="M44" i="1" s="1"/>
  <c r="M72" i="1" s="1"/>
  <c r="Q30" i="1"/>
  <c r="Q43" i="1" s="1"/>
  <c r="Q71" i="1" s="1"/>
  <c r="N29" i="1"/>
  <c r="N42" i="1" s="1"/>
  <c r="N70" i="1" s="1"/>
  <c r="Q31" i="1"/>
  <c r="Q44" i="1" s="1"/>
  <c r="Q72" i="1" s="1"/>
  <c r="M30" i="1"/>
  <c r="M43" i="1" s="1"/>
  <c r="M71" i="1" s="1"/>
  <c r="Q29" i="1"/>
  <c r="Q42" i="1" s="1"/>
  <c r="Q70" i="1" s="1"/>
  <c r="M28" i="1"/>
  <c r="M41" i="1" s="1"/>
  <c r="M69" i="1" s="1"/>
  <c r="Q27" i="1"/>
  <c r="Q40" i="1" s="1"/>
  <c r="Q68" i="1" s="1"/>
  <c r="M26" i="1"/>
  <c r="M39" i="1" s="1"/>
  <c r="M67" i="1" s="1"/>
  <c r="Q25" i="1"/>
  <c r="Q38" i="1" s="1"/>
  <c r="Q66" i="1" s="1"/>
  <c r="M24" i="1"/>
  <c r="M37" i="1" s="1"/>
  <c r="Q22" i="1"/>
  <c r="Q35" i="1" s="1"/>
  <c r="Q63" i="1" s="1"/>
  <c r="L21" i="1"/>
  <c r="L34" i="1" s="1"/>
  <c r="Q26" i="1"/>
  <c r="Q39" i="1" s="1"/>
  <c r="Q67" i="1" s="1"/>
  <c r="M25" i="1"/>
  <c r="M38" i="1" s="1"/>
  <c r="M66" i="1" s="1"/>
  <c r="Q24" i="1"/>
  <c r="Q37" i="1" s="1"/>
  <c r="N30" i="1"/>
  <c r="N43" i="1" s="1"/>
  <c r="N71" i="1" s="1"/>
  <c r="N28" i="1"/>
  <c r="N41" i="1" s="1"/>
  <c r="N69" i="1" s="1"/>
  <c r="N26" i="1"/>
  <c r="N39" i="1" s="1"/>
  <c r="N67" i="1" s="1"/>
  <c r="N24" i="1"/>
  <c r="Q21" i="1"/>
  <c r="Q34" i="1" s="1"/>
  <c r="Q62" i="1" s="1"/>
  <c r="AD71" i="1"/>
  <c r="W63" i="1"/>
  <c r="R34" i="1"/>
  <c r="AA69" i="1"/>
  <c r="AE68" i="1"/>
  <c r="AI67" i="1"/>
  <c r="U34" i="1"/>
  <c r="Q64" i="1"/>
  <c r="N63" i="1"/>
  <c r="W70" i="1"/>
  <c r="AA72" i="1"/>
  <c r="AI64" i="1"/>
  <c r="AG62" i="1"/>
  <c r="AC62" i="1"/>
  <c r="Y62" i="1"/>
  <c r="T62" i="1"/>
  <c r="P23" i="1"/>
  <c r="P36" i="1" s="1"/>
  <c r="P62" i="1"/>
  <c r="AJ21" i="1"/>
  <c r="AJ22" i="1"/>
  <c r="AJ35" i="1" s="1"/>
  <c r="S21" i="1"/>
  <c r="S22" i="1"/>
  <c r="S35" i="1" s="1"/>
  <c r="S23" i="1"/>
  <c r="S36" i="1" s="1"/>
  <c r="P22" i="1"/>
  <c r="P35" i="1" s="1"/>
  <c r="Y22" i="1"/>
  <c r="Y35" i="1" s="1"/>
  <c r="L22" i="1"/>
  <c r="L35" i="1" s="1"/>
  <c r="AB21" i="1"/>
  <c r="AB22" i="1"/>
  <c r="AB35" i="1" s="1"/>
  <c r="O21" i="1"/>
  <c r="O22" i="1"/>
  <c r="O35" i="1" s="1"/>
  <c r="O23" i="1"/>
  <c r="O36" i="1" s="1"/>
  <c r="AC22" i="1"/>
  <c r="AC35" i="1" s="1"/>
  <c r="AG31" i="1"/>
  <c r="AG44" i="1" s="1"/>
  <c r="AC31" i="1"/>
  <c r="AC44" i="1" s="1"/>
  <c r="Y31" i="1"/>
  <c r="Y44" i="1" s="1"/>
  <c r="T31" i="1"/>
  <c r="T44" i="1" s="1"/>
  <c r="P31" i="1"/>
  <c r="P44" i="1" s="1"/>
  <c r="L31" i="1"/>
  <c r="L44" i="1" s="1"/>
  <c r="AG30" i="1"/>
  <c r="AG43" i="1" s="1"/>
  <c r="AC30" i="1"/>
  <c r="AC43" i="1" s="1"/>
  <c r="Y30" i="1"/>
  <c r="Y43" i="1" s="1"/>
  <c r="T30" i="1"/>
  <c r="T43" i="1" s="1"/>
  <c r="P30" i="1"/>
  <c r="P43" i="1" s="1"/>
  <c r="L30" i="1"/>
  <c r="L43" i="1" s="1"/>
  <c r="AG29" i="1"/>
  <c r="AG42" i="1" s="1"/>
  <c r="AC29" i="1"/>
  <c r="AC42" i="1" s="1"/>
  <c r="Y29" i="1"/>
  <c r="Y42" i="1" s="1"/>
  <c r="T29" i="1"/>
  <c r="T42" i="1" s="1"/>
  <c r="P29" i="1"/>
  <c r="P42" i="1" s="1"/>
  <c r="L29" i="1"/>
  <c r="L42" i="1" s="1"/>
  <c r="AG28" i="1"/>
  <c r="AG41" i="1" s="1"/>
  <c r="AC28" i="1"/>
  <c r="AC41" i="1" s="1"/>
  <c r="Y28" i="1"/>
  <c r="Y41" i="1" s="1"/>
  <c r="T28" i="1"/>
  <c r="T41" i="1" s="1"/>
  <c r="P28" i="1"/>
  <c r="P41" i="1" s="1"/>
  <c r="L28" i="1"/>
  <c r="L41" i="1" s="1"/>
  <c r="AG27" i="1"/>
  <c r="AG40" i="1" s="1"/>
  <c r="AC27" i="1"/>
  <c r="AC40" i="1" s="1"/>
  <c r="Y27" i="1"/>
  <c r="Y40" i="1" s="1"/>
  <c r="T27" i="1"/>
  <c r="T40" i="1" s="1"/>
  <c r="P27" i="1"/>
  <c r="P40" i="1" s="1"/>
  <c r="L27" i="1"/>
  <c r="L40" i="1" s="1"/>
  <c r="AG26" i="1"/>
  <c r="AG39" i="1" s="1"/>
  <c r="AC26" i="1"/>
  <c r="AC39" i="1" s="1"/>
  <c r="Y26" i="1"/>
  <c r="Y39" i="1" s="1"/>
  <c r="T26" i="1"/>
  <c r="T39" i="1" s="1"/>
  <c r="P26" i="1"/>
  <c r="P39" i="1" s="1"/>
  <c r="L26" i="1"/>
  <c r="L39" i="1" s="1"/>
  <c r="AG25" i="1"/>
  <c r="AG38" i="1" s="1"/>
  <c r="AC25" i="1"/>
  <c r="AC38" i="1" s="1"/>
  <c r="Y25" i="1"/>
  <c r="Y38" i="1" s="1"/>
  <c r="T25" i="1"/>
  <c r="T38" i="1" s="1"/>
  <c r="P25" i="1"/>
  <c r="P38" i="1" s="1"/>
  <c r="L25" i="1"/>
  <c r="L38" i="1" s="1"/>
  <c r="AG24" i="1"/>
  <c r="AG37" i="1" s="1"/>
  <c r="AC24" i="1"/>
  <c r="AC37" i="1" s="1"/>
  <c r="Y24" i="1"/>
  <c r="Y37" i="1" s="1"/>
  <c r="T24" i="1"/>
  <c r="T37" i="1" s="1"/>
  <c r="P24" i="1"/>
  <c r="P37" i="1" s="1"/>
  <c r="L24" i="1"/>
  <c r="L37" i="1" s="1"/>
  <c r="AG23" i="1"/>
  <c r="AG36" i="1" s="1"/>
  <c r="AC23" i="1"/>
  <c r="AC36" i="1" s="1"/>
  <c r="Y23" i="1"/>
  <c r="Y36" i="1" s="1"/>
  <c r="R23" i="1"/>
  <c r="R36" i="1" s="1"/>
  <c r="M23" i="1"/>
  <c r="M36" i="1" s="1"/>
  <c r="AG22" i="1"/>
  <c r="AG35" i="1" s="1"/>
  <c r="T22" i="1"/>
  <c r="T35" i="1" s="1"/>
  <c r="Z21" i="1"/>
  <c r="M21" i="1"/>
  <c r="X21" i="1"/>
  <c r="X22" i="1"/>
  <c r="X35" i="1" s="1"/>
  <c r="T23" i="1"/>
  <c r="T36" i="1" s="1"/>
  <c r="AJ31" i="1"/>
  <c r="AJ44" i="1" s="1"/>
  <c r="AB31" i="1"/>
  <c r="AB44" i="1" s="1"/>
  <c r="X31" i="1"/>
  <c r="X44" i="1" s="1"/>
  <c r="S31" i="1"/>
  <c r="S44" i="1" s="1"/>
  <c r="O31" i="1"/>
  <c r="O44" i="1" s="1"/>
  <c r="AJ30" i="1"/>
  <c r="AJ43" i="1" s="1"/>
  <c r="AB30" i="1"/>
  <c r="AB43" i="1" s="1"/>
  <c r="X30" i="1"/>
  <c r="X43" i="1" s="1"/>
  <c r="S30" i="1"/>
  <c r="S43" i="1" s="1"/>
  <c r="O30" i="1"/>
  <c r="O43" i="1" s="1"/>
  <c r="AJ29" i="1"/>
  <c r="AJ42" i="1" s="1"/>
  <c r="AB29" i="1"/>
  <c r="AB42" i="1" s="1"/>
  <c r="X29" i="1"/>
  <c r="X42" i="1" s="1"/>
  <c r="S29" i="1"/>
  <c r="S42" i="1" s="1"/>
  <c r="O29" i="1"/>
  <c r="O42" i="1" s="1"/>
  <c r="AJ28" i="1"/>
  <c r="AJ41" i="1" s="1"/>
  <c r="AB28" i="1"/>
  <c r="AB41" i="1" s="1"/>
  <c r="X28" i="1"/>
  <c r="X41" i="1" s="1"/>
  <c r="S28" i="1"/>
  <c r="S41" i="1" s="1"/>
  <c r="O28" i="1"/>
  <c r="O41" i="1" s="1"/>
  <c r="AJ27" i="1"/>
  <c r="AJ40" i="1" s="1"/>
  <c r="AB27" i="1"/>
  <c r="AB40" i="1" s="1"/>
  <c r="X27" i="1"/>
  <c r="X40" i="1" s="1"/>
  <c r="S27" i="1"/>
  <c r="S40" i="1" s="1"/>
  <c r="O27" i="1"/>
  <c r="O40" i="1" s="1"/>
  <c r="AJ26" i="1"/>
  <c r="AJ39" i="1" s="1"/>
  <c r="AB26" i="1"/>
  <c r="AB39" i="1" s="1"/>
  <c r="X26" i="1"/>
  <c r="X39" i="1" s="1"/>
  <c r="S26" i="1"/>
  <c r="S39" i="1" s="1"/>
  <c r="O26" i="1"/>
  <c r="O39" i="1" s="1"/>
  <c r="AJ25" i="1"/>
  <c r="AJ38" i="1" s="1"/>
  <c r="AB25" i="1"/>
  <c r="AB38" i="1" s="1"/>
  <c r="X25" i="1"/>
  <c r="X38" i="1" s="1"/>
  <c r="S25" i="1"/>
  <c r="S38" i="1" s="1"/>
  <c r="O25" i="1"/>
  <c r="O38" i="1" s="1"/>
  <c r="AJ24" i="1"/>
  <c r="AJ37" i="1" s="1"/>
  <c r="AB24" i="1"/>
  <c r="AB37" i="1" s="1"/>
  <c r="X24" i="1"/>
  <c r="X37" i="1" s="1"/>
  <c r="S24" i="1"/>
  <c r="S37" i="1" s="1"/>
  <c r="O24" i="1"/>
  <c r="O37" i="1" s="1"/>
  <c r="AJ23" i="1"/>
  <c r="AJ36" i="1" s="1"/>
  <c r="AB23" i="1"/>
  <c r="AB36" i="1" s="1"/>
  <c r="X23" i="1"/>
  <c r="X36" i="1" s="1"/>
  <c r="L23" i="1"/>
  <c r="L36" i="1" s="1"/>
  <c r="AE22" i="1"/>
  <c r="AE35" i="1" s="1"/>
  <c r="R22" i="1"/>
  <c r="R35" i="1" s="1"/>
  <c r="H31" i="1"/>
  <c r="H44" i="1" s="1"/>
  <c r="H72" i="1" s="1"/>
  <c r="H29" i="1"/>
  <c r="H42" i="1" s="1"/>
  <c r="H27" i="1"/>
  <c r="H40" i="1" s="1"/>
  <c r="H68" i="1" s="1"/>
  <c r="H25" i="1"/>
  <c r="H38" i="1" s="1"/>
  <c r="H66" i="1" s="1"/>
  <c r="H23" i="1"/>
  <c r="H36" i="1" s="1"/>
  <c r="H64" i="1" s="1"/>
  <c r="H21" i="1"/>
  <c r="H34" i="1" s="1"/>
  <c r="H62" i="1" s="1"/>
  <c r="D44" i="1"/>
  <c r="D72" i="1" s="1"/>
  <c r="D29" i="1"/>
  <c r="D42" i="1" s="1"/>
  <c r="D70" i="1" s="1"/>
  <c r="D27" i="1"/>
  <c r="D40" i="1" s="1"/>
  <c r="D68" i="1" s="1"/>
  <c r="D25" i="1"/>
  <c r="D38" i="1" s="1"/>
  <c r="D66" i="1" s="1"/>
  <c r="D23" i="1"/>
  <c r="D36" i="1" s="1"/>
  <c r="D64" i="1" s="1"/>
  <c r="H30" i="1"/>
  <c r="H43" i="1" s="1"/>
  <c r="H71" i="1" s="1"/>
  <c r="H28" i="1"/>
  <c r="H41" i="1" s="1"/>
  <c r="H69" i="1" s="1"/>
  <c r="H26" i="1"/>
  <c r="H39" i="1" s="1"/>
  <c r="H67" i="1" s="1"/>
  <c r="H24" i="1"/>
  <c r="H37" i="1" s="1"/>
  <c r="D30" i="1"/>
  <c r="D43" i="1" s="1"/>
  <c r="D71" i="1" s="1"/>
  <c r="D28" i="1"/>
  <c r="D41" i="1" s="1"/>
  <c r="D69" i="1" s="1"/>
  <c r="D26" i="1"/>
  <c r="D39" i="1" s="1"/>
  <c r="D67" i="1" s="1"/>
  <c r="D24" i="1"/>
  <c r="D37" i="1" s="1"/>
  <c r="H70" i="1"/>
  <c r="J34" i="1"/>
  <c r="G34" i="1"/>
  <c r="F34" i="1"/>
  <c r="I34" i="1"/>
  <c r="E34" i="1"/>
  <c r="I31" i="1"/>
  <c r="I44" i="1" s="1"/>
  <c r="E31" i="1"/>
  <c r="E44" i="1" s="1"/>
  <c r="I30" i="1"/>
  <c r="I43" i="1" s="1"/>
  <c r="E30" i="1"/>
  <c r="E43" i="1" s="1"/>
  <c r="I29" i="1"/>
  <c r="I42" i="1" s="1"/>
  <c r="E29" i="1"/>
  <c r="E42" i="1" s="1"/>
  <c r="I28" i="1"/>
  <c r="I41" i="1" s="1"/>
  <c r="E28" i="1"/>
  <c r="E41" i="1" s="1"/>
  <c r="I27" i="1"/>
  <c r="I40" i="1" s="1"/>
  <c r="E27" i="1"/>
  <c r="E40" i="1" s="1"/>
  <c r="I26" i="1"/>
  <c r="I39" i="1" s="1"/>
  <c r="E26" i="1"/>
  <c r="E39" i="1" s="1"/>
  <c r="I25" i="1"/>
  <c r="I38" i="1" s="1"/>
  <c r="E25" i="1"/>
  <c r="E38" i="1" s="1"/>
  <c r="I24" i="1"/>
  <c r="I37" i="1" s="1"/>
  <c r="E24" i="1"/>
  <c r="E37" i="1" s="1"/>
  <c r="I23" i="1"/>
  <c r="I36" i="1" s="1"/>
  <c r="E23" i="1"/>
  <c r="E36" i="1" s="1"/>
  <c r="I22" i="1"/>
  <c r="I35" i="1" s="1"/>
  <c r="E22" i="1"/>
  <c r="E35" i="1" s="1"/>
  <c r="G31" i="1"/>
  <c r="G44" i="1" s="1"/>
  <c r="K30" i="1"/>
  <c r="K43" i="1" s="1"/>
  <c r="G29" i="1"/>
  <c r="G42" i="1" s="1"/>
  <c r="G28" i="1"/>
  <c r="G41" i="1" s="1"/>
  <c r="K27" i="1"/>
  <c r="K40" i="1" s="1"/>
  <c r="G26" i="1"/>
  <c r="G39" i="1" s="1"/>
  <c r="G25" i="1"/>
  <c r="G38" i="1" s="1"/>
  <c r="G24" i="1"/>
  <c r="G37" i="1" s="1"/>
  <c r="K23" i="1"/>
  <c r="K36" i="1" s="1"/>
  <c r="K22" i="1"/>
  <c r="K35" i="1" s="1"/>
  <c r="K21" i="1"/>
  <c r="K31" i="1"/>
  <c r="K44" i="1" s="1"/>
  <c r="G30" i="1"/>
  <c r="G43" i="1" s="1"/>
  <c r="K29" i="1"/>
  <c r="K42" i="1" s="1"/>
  <c r="K28" i="1"/>
  <c r="K41" i="1" s="1"/>
  <c r="G27" i="1"/>
  <c r="G40" i="1" s="1"/>
  <c r="K26" i="1"/>
  <c r="K39" i="1" s="1"/>
  <c r="K25" i="1"/>
  <c r="K38" i="1" s="1"/>
  <c r="G23" i="1"/>
  <c r="G36" i="1" s="1"/>
  <c r="G22" i="1"/>
  <c r="G35" i="1" s="1"/>
  <c r="J31" i="1"/>
  <c r="J44" i="1" s="1"/>
  <c r="F31" i="1"/>
  <c r="F44" i="1" s="1"/>
  <c r="J30" i="1"/>
  <c r="J43" i="1" s="1"/>
  <c r="F30" i="1"/>
  <c r="F43" i="1" s="1"/>
  <c r="J29" i="1"/>
  <c r="J42" i="1" s="1"/>
  <c r="F29" i="1"/>
  <c r="F42" i="1" s="1"/>
  <c r="J28" i="1"/>
  <c r="J41" i="1" s="1"/>
  <c r="F28" i="1"/>
  <c r="F41" i="1" s="1"/>
  <c r="J27" i="1"/>
  <c r="J40" i="1" s="1"/>
  <c r="F27" i="1"/>
  <c r="F40" i="1" s="1"/>
  <c r="J26" i="1"/>
  <c r="J39" i="1" s="1"/>
  <c r="F26" i="1"/>
  <c r="F39" i="1" s="1"/>
  <c r="J25" i="1"/>
  <c r="J38" i="1" s="1"/>
  <c r="F25" i="1"/>
  <c r="F38" i="1" s="1"/>
  <c r="J24" i="1"/>
  <c r="J37" i="1" s="1"/>
  <c r="F24" i="1"/>
  <c r="F37" i="1" s="1"/>
  <c r="J23" i="1"/>
  <c r="J36" i="1" s="1"/>
  <c r="F23" i="1"/>
  <c r="F36" i="1" s="1"/>
  <c r="J22" i="1"/>
  <c r="J35" i="1" s="1"/>
  <c r="F22" i="1"/>
  <c r="F35" i="1" s="1"/>
  <c r="AQ101" i="1" l="1"/>
  <c r="BA115" i="1"/>
  <c r="BA121" i="1" s="1"/>
  <c r="Q32" i="1"/>
  <c r="AL118" i="1"/>
  <c r="AL119" i="1" s="1"/>
  <c r="AK95" i="1"/>
  <c r="AK101" i="1" s="1"/>
  <c r="AT95" i="1"/>
  <c r="BC114" i="1"/>
  <c r="BC115" i="1" s="1"/>
  <c r="BG115" i="1"/>
  <c r="BG121" i="1" s="1"/>
  <c r="AX114" i="1"/>
  <c r="AX115" i="1" s="1"/>
  <c r="AZ115" i="1"/>
  <c r="AZ121" i="1" s="1"/>
  <c r="BU118" i="1"/>
  <c r="BU119" i="1" s="1"/>
  <c r="BU115" i="1"/>
  <c r="BS115" i="1"/>
  <c r="BS121" i="1" s="1"/>
  <c r="BP114" i="1"/>
  <c r="BP118" i="1" s="1"/>
  <c r="BP119" i="1" s="1"/>
  <c r="BL121" i="1"/>
  <c r="BJ115" i="1"/>
  <c r="BJ121" i="1" s="1"/>
  <c r="AV121" i="1"/>
  <c r="AR97" i="1"/>
  <c r="BH121" i="1"/>
  <c r="AQ111" i="1"/>
  <c r="AQ114" i="1" s="1"/>
  <c r="BT111" i="1"/>
  <c r="BT114" i="1" s="1"/>
  <c r="BT115" i="1" s="1"/>
  <c r="BB115" i="1"/>
  <c r="BB118" i="1"/>
  <c r="BB119" i="1" s="1"/>
  <c r="AO97" i="1"/>
  <c r="AX118" i="1"/>
  <c r="AX119" i="1" s="1"/>
  <c r="BO121" i="1"/>
  <c r="BE121" i="1"/>
  <c r="AY115" i="1"/>
  <c r="AY118" i="1"/>
  <c r="AY119" i="1" s="1"/>
  <c r="AS91" i="1"/>
  <c r="AS117" i="1" s="1"/>
  <c r="AS94" i="1"/>
  <c r="AM91" i="1"/>
  <c r="AM117" i="1" s="1"/>
  <c r="AM94" i="1"/>
  <c r="AP94" i="1"/>
  <c r="AP97" i="1"/>
  <c r="AP96" i="1"/>
  <c r="AO106" i="1"/>
  <c r="AO107" i="1" s="1"/>
  <c r="AO88" i="1"/>
  <c r="AP106" i="1"/>
  <c r="AP107" i="1" s="1"/>
  <c r="AP88" i="1"/>
  <c r="AT108" i="1"/>
  <c r="AT109" i="1"/>
  <c r="AT110" i="1" s="1"/>
  <c r="AM106" i="1"/>
  <c r="AM107" i="1" s="1"/>
  <c r="AM88" i="1"/>
  <c r="AN115" i="1"/>
  <c r="AN118" i="1"/>
  <c r="AN119" i="1" s="1"/>
  <c r="AL121" i="1"/>
  <c r="AS96" i="1"/>
  <c r="AS97" i="1"/>
  <c r="AO94" i="1"/>
  <c r="AO91" i="1"/>
  <c r="AO117" i="1" s="1"/>
  <c r="AK109" i="1"/>
  <c r="AK110" i="1" s="1"/>
  <c r="AK108" i="1"/>
  <c r="AS106" i="1"/>
  <c r="AS107" i="1" s="1"/>
  <c r="AS88" i="1"/>
  <c r="AW115" i="1"/>
  <c r="AW118" i="1"/>
  <c r="AW119" i="1" s="1"/>
  <c r="AR91" i="1"/>
  <c r="AR117" i="1" s="1"/>
  <c r="AR94" i="1"/>
  <c r="AQ115" i="1"/>
  <c r="AQ118" i="1"/>
  <c r="AQ119" i="1" s="1"/>
  <c r="AG45" i="1"/>
  <c r="AG47" i="1" s="1"/>
  <c r="BK115" i="1"/>
  <c r="BK118" i="1"/>
  <c r="BK119" i="1" s="1"/>
  <c r="BD121" i="1"/>
  <c r="AP91" i="1"/>
  <c r="AP117" i="1" s="1"/>
  <c r="AM97" i="1"/>
  <c r="AR106" i="1"/>
  <c r="AR107" i="1" s="1"/>
  <c r="AR88" i="1"/>
  <c r="AT101" i="1"/>
  <c r="BF121" i="1"/>
  <c r="AI32" i="1"/>
  <c r="AG32" i="1"/>
  <c r="AE32" i="1"/>
  <c r="AH32" i="1"/>
  <c r="AC45" i="1"/>
  <c r="AC47" i="1" s="1"/>
  <c r="Y45" i="1"/>
  <c r="Y47" i="1" s="1"/>
  <c r="AE34" i="1"/>
  <c r="AE62" i="1" s="1"/>
  <c r="AD32" i="1"/>
  <c r="U32" i="1"/>
  <c r="AC32" i="1"/>
  <c r="W32" i="1"/>
  <c r="AD104" i="1"/>
  <c r="AD105" i="1" s="1"/>
  <c r="AA32" i="1"/>
  <c r="Y32" i="1"/>
  <c r="AI104" i="1"/>
  <c r="AI105" i="1" s="1"/>
  <c r="AD45" i="1"/>
  <c r="AD47" i="1" s="1"/>
  <c r="AI45" i="1"/>
  <c r="AI57" i="1" s="1"/>
  <c r="Q104" i="1"/>
  <c r="Q105" i="1" s="1"/>
  <c r="T45" i="1"/>
  <c r="T47" i="1" s="1"/>
  <c r="T32" i="1"/>
  <c r="R32" i="1"/>
  <c r="H104" i="1"/>
  <c r="H105" i="1" s="1"/>
  <c r="Q45" i="1"/>
  <c r="P45" i="1"/>
  <c r="P47" i="1" s="1"/>
  <c r="L62" i="1"/>
  <c r="L45" i="1"/>
  <c r="L47" i="1" s="1"/>
  <c r="L32" i="1"/>
  <c r="P32" i="1"/>
  <c r="N37" i="1"/>
  <c r="N32" i="1"/>
  <c r="R63" i="1"/>
  <c r="AE63" i="1"/>
  <c r="X63" i="1"/>
  <c r="T63" i="1"/>
  <c r="T104" i="1"/>
  <c r="R64" i="1"/>
  <c r="AG64" i="1"/>
  <c r="AG104" i="1"/>
  <c r="L66" i="1"/>
  <c r="Y66" i="1"/>
  <c r="P67" i="1"/>
  <c r="AC67" i="1"/>
  <c r="T68" i="1"/>
  <c r="AG68" i="1"/>
  <c r="L70" i="1"/>
  <c r="Y70" i="1"/>
  <c r="P71" i="1"/>
  <c r="P104" i="1"/>
  <c r="AC71" i="1"/>
  <c r="T72" i="1"/>
  <c r="AG72" i="1"/>
  <c r="L64" i="1"/>
  <c r="L104" i="1"/>
  <c r="AB66" i="1"/>
  <c r="AJ68" i="1"/>
  <c r="X69" i="1"/>
  <c r="O70" i="1"/>
  <c r="AB70" i="1"/>
  <c r="S71" i="1"/>
  <c r="AJ72" i="1"/>
  <c r="X34" i="1"/>
  <c r="X32" i="1"/>
  <c r="M34" i="1"/>
  <c r="M32" i="1"/>
  <c r="P66" i="1"/>
  <c r="AC66" i="1"/>
  <c r="T67" i="1"/>
  <c r="AG67" i="1"/>
  <c r="S67" i="1"/>
  <c r="X64" i="1"/>
  <c r="S66" i="1"/>
  <c r="AJ67" i="1"/>
  <c r="X68" i="1"/>
  <c r="O69" i="1"/>
  <c r="AB69" i="1"/>
  <c r="S70" i="1"/>
  <c r="AJ71" i="1"/>
  <c r="X72" i="1"/>
  <c r="O64" i="1"/>
  <c r="AB34" i="1"/>
  <c r="AB32" i="1"/>
  <c r="AJ64" i="1"/>
  <c r="O66" i="1"/>
  <c r="AB64" i="1"/>
  <c r="AJ66" i="1"/>
  <c r="X67" i="1"/>
  <c r="O68" i="1"/>
  <c r="AB68" i="1"/>
  <c r="S69" i="1"/>
  <c r="AJ70" i="1"/>
  <c r="X71" i="1"/>
  <c r="O72" i="1"/>
  <c r="AB72" i="1"/>
  <c r="T64" i="1"/>
  <c r="Z34" i="1"/>
  <c r="Z32" i="1"/>
  <c r="M64" i="1"/>
  <c r="AC64" i="1"/>
  <c r="L67" i="1"/>
  <c r="Y67" i="1"/>
  <c r="P68" i="1"/>
  <c r="AC68" i="1"/>
  <c r="T69" i="1"/>
  <c r="AG69" i="1"/>
  <c r="L71" i="1"/>
  <c r="Y71" i="1"/>
  <c r="P72" i="1"/>
  <c r="AC72" i="1"/>
  <c r="AC63" i="1"/>
  <c r="AC104" i="1"/>
  <c r="O63" i="1"/>
  <c r="S34" i="1"/>
  <c r="S32" i="1"/>
  <c r="AJ34" i="1"/>
  <c r="AJ32" i="1"/>
  <c r="Y63" i="1"/>
  <c r="Y104" i="1"/>
  <c r="U104" i="1"/>
  <c r="U62" i="1"/>
  <c r="U45" i="1"/>
  <c r="U47" i="1" s="1"/>
  <c r="AH104" i="1"/>
  <c r="AH62" i="1"/>
  <c r="AH45" i="1"/>
  <c r="AH47" i="1" s="1"/>
  <c r="L69" i="1"/>
  <c r="Y69" i="1"/>
  <c r="P70" i="1"/>
  <c r="AC70" i="1"/>
  <c r="T71" i="1"/>
  <c r="AG71" i="1"/>
  <c r="O34" i="1"/>
  <c r="O32" i="1"/>
  <c r="AA104" i="1"/>
  <c r="AA62" i="1"/>
  <c r="AA45" i="1"/>
  <c r="S64" i="1"/>
  <c r="X66" i="1"/>
  <c r="O67" i="1"/>
  <c r="AB67" i="1"/>
  <c r="S68" i="1"/>
  <c r="AJ69" i="1"/>
  <c r="X70" i="1"/>
  <c r="O71" i="1"/>
  <c r="AB71" i="1"/>
  <c r="S72" i="1"/>
  <c r="AG63" i="1"/>
  <c r="Y64" i="1"/>
  <c r="T66" i="1"/>
  <c r="AG66" i="1"/>
  <c r="L68" i="1"/>
  <c r="Y68" i="1"/>
  <c r="P69" i="1"/>
  <c r="AC69" i="1"/>
  <c r="T70" i="1"/>
  <c r="AG70" i="1"/>
  <c r="L72" i="1"/>
  <c r="Y72" i="1"/>
  <c r="AB63" i="1"/>
  <c r="L63" i="1"/>
  <c r="P63" i="1"/>
  <c r="S63" i="1"/>
  <c r="AJ63" i="1"/>
  <c r="P64" i="1"/>
  <c r="R104" i="1"/>
  <c r="R62" i="1"/>
  <c r="R45" i="1"/>
  <c r="R48" i="1" s="1"/>
  <c r="W104" i="1"/>
  <c r="W62" i="1"/>
  <c r="W45" i="1"/>
  <c r="W47" i="1" s="1"/>
  <c r="H32" i="1"/>
  <c r="G32" i="1"/>
  <c r="D32" i="1"/>
  <c r="I32" i="1"/>
  <c r="F32" i="1"/>
  <c r="J32" i="1"/>
  <c r="H45" i="1"/>
  <c r="E32" i="1"/>
  <c r="J68" i="1"/>
  <c r="E68" i="1"/>
  <c r="K67" i="1"/>
  <c r="E72" i="1"/>
  <c r="J64" i="1"/>
  <c r="J72" i="1"/>
  <c r="K68" i="1"/>
  <c r="E64" i="1"/>
  <c r="E70" i="1"/>
  <c r="F69" i="1"/>
  <c r="G63" i="1"/>
  <c r="G68" i="1"/>
  <c r="G69" i="1"/>
  <c r="I68" i="1"/>
  <c r="F104" i="1"/>
  <c r="F45" i="1"/>
  <c r="F54" i="1" s="1"/>
  <c r="F62" i="1"/>
  <c r="G64" i="1"/>
  <c r="J66" i="1"/>
  <c r="J70" i="1"/>
  <c r="G71" i="1"/>
  <c r="K64" i="1"/>
  <c r="G72" i="1"/>
  <c r="E66" i="1"/>
  <c r="F63" i="1"/>
  <c r="F67" i="1"/>
  <c r="F71" i="1"/>
  <c r="K72" i="1"/>
  <c r="I64" i="1"/>
  <c r="I66" i="1"/>
  <c r="I70" i="1"/>
  <c r="I72" i="1"/>
  <c r="I104" i="1"/>
  <c r="I62" i="1"/>
  <c r="I45" i="1"/>
  <c r="I53" i="1" s="1"/>
  <c r="J104" i="1"/>
  <c r="J45" i="1"/>
  <c r="J52" i="1" s="1"/>
  <c r="J62" i="1"/>
  <c r="J63" i="1"/>
  <c r="J67" i="1"/>
  <c r="J69" i="1"/>
  <c r="J71" i="1"/>
  <c r="K69" i="1"/>
  <c r="K32" i="1"/>
  <c r="K34" i="1"/>
  <c r="G66" i="1"/>
  <c r="G70" i="1"/>
  <c r="E63" i="1"/>
  <c r="E67" i="1"/>
  <c r="E69" i="1"/>
  <c r="E71" i="1"/>
  <c r="G104" i="1"/>
  <c r="G62" i="1"/>
  <c r="G45" i="1"/>
  <c r="G49" i="1" s="1"/>
  <c r="F64" i="1"/>
  <c r="F66" i="1"/>
  <c r="F68" i="1"/>
  <c r="F70" i="1"/>
  <c r="F72" i="1"/>
  <c r="K66" i="1"/>
  <c r="K70" i="1"/>
  <c r="K63" i="1"/>
  <c r="G67" i="1"/>
  <c r="K71" i="1"/>
  <c r="I63" i="1"/>
  <c r="I67" i="1"/>
  <c r="I69" i="1"/>
  <c r="I71" i="1"/>
  <c r="E62" i="1"/>
  <c r="E45" i="1"/>
  <c r="E54" i="1" s="1"/>
  <c r="D104" i="1" l="1"/>
  <c r="AG54" i="1"/>
  <c r="AG48" i="1"/>
  <c r="AE104" i="1"/>
  <c r="AE105" i="1" s="1"/>
  <c r="Y53" i="1"/>
  <c r="AG49" i="1"/>
  <c r="Y49" i="1"/>
  <c r="AC56" i="1"/>
  <c r="AI53" i="1"/>
  <c r="AC55" i="1"/>
  <c r="AC51" i="1"/>
  <c r="AG57" i="1"/>
  <c r="AC52" i="1"/>
  <c r="AG55" i="1"/>
  <c r="AG59" i="1" s="1"/>
  <c r="AG60" i="1" s="1"/>
  <c r="AI48" i="1"/>
  <c r="AG56" i="1"/>
  <c r="AG51" i="1"/>
  <c r="AI47" i="1"/>
  <c r="AI50" i="1"/>
  <c r="AC48" i="1"/>
  <c r="AG50" i="1"/>
  <c r="AG52" i="1"/>
  <c r="AG53" i="1"/>
  <c r="AX121" i="1"/>
  <c r="AI49" i="1"/>
  <c r="AP95" i="1"/>
  <c r="AP101" i="1" s="1"/>
  <c r="BC118" i="1"/>
  <c r="BC119" i="1" s="1"/>
  <c r="BC121" i="1" s="1"/>
  <c r="AS95" i="1"/>
  <c r="AS101" i="1" s="1"/>
  <c r="AR95" i="1"/>
  <c r="AR101" i="1" s="1"/>
  <c r="AK111" i="1"/>
  <c r="AK114" i="1" s="1"/>
  <c r="AK115" i="1" s="1"/>
  <c r="AO95" i="1"/>
  <c r="AO101" i="1" s="1"/>
  <c r="BB121" i="1"/>
  <c r="BU121" i="1"/>
  <c r="BT118" i="1"/>
  <c r="BT119" i="1" s="1"/>
  <c r="BT121" i="1" s="1"/>
  <c r="BP115" i="1"/>
  <c r="BP121" i="1" s="1"/>
  <c r="AN121" i="1"/>
  <c r="BK121" i="1"/>
  <c r="AS108" i="1"/>
  <c r="AS109" i="1"/>
  <c r="AS110" i="1" s="1"/>
  <c r="AM109" i="1"/>
  <c r="AM110" i="1" s="1"/>
  <c r="AM108" i="1"/>
  <c r="AO108" i="1"/>
  <c r="AO109" i="1"/>
  <c r="AO110" i="1" s="1"/>
  <c r="AR109" i="1"/>
  <c r="AR110" i="1" s="1"/>
  <c r="AR108" i="1"/>
  <c r="AM95" i="1"/>
  <c r="AM101" i="1" s="1"/>
  <c r="AQ121" i="1"/>
  <c r="AW121" i="1"/>
  <c r="AT111" i="1"/>
  <c r="AT114" i="1" s="1"/>
  <c r="AP108" i="1"/>
  <c r="AP109" i="1"/>
  <c r="AP110" i="1" s="1"/>
  <c r="AY121" i="1"/>
  <c r="AI54" i="1"/>
  <c r="Y57" i="1"/>
  <c r="AI52" i="1"/>
  <c r="AI56" i="1"/>
  <c r="P50" i="1"/>
  <c r="Y50" i="1"/>
  <c r="AC57" i="1"/>
  <c r="P57" i="1"/>
  <c r="AC49" i="1"/>
  <c r="P51" i="1"/>
  <c r="P56" i="1"/>
  <c r="AC50" i="1"/>
  <c r="AE45" i="1"/>
  <c r="AE49" i="1" s="1"/>
  <c r="AI55" i="1"/>
  <c r="AC54" i="1"/>
  <c r="P54" i="1"/>
  <c r="AC53" i="1"/>
  <c r="AI51" i="1"/>
  <c r="I52" i="1"/>
  <c r="Y54" i="1"/>
  <c r="Y48" i="1"/>
  <c r="Y52" i="1"/>
  <c r="Y55" i="1"/>
  <c r="Y51" i="1"/>
  <c r="Y56" i="1"/>
  <c r="AD54" i="1"/>
  <c r="AD50" i="1"/>
  <c r="I56" i="1"/>
  <c r="I50" i="1"/>
  <c r="L48" i="1"/>
  <c r="AD52" i="1"/>
  <c r="T55" i="1"/>
  <c r="L53" i="1"/>
  <c r="AD51" i="1"/>
  <c r="AD48" i="1"/>
  <c r="AD49" i="1"/>
  <c r="AD57" i="1"/>
  <c r="AD53" i="1"/>
  <c r="AD55" i="1"/>
  <c r="AD56" i="1"/>
  <c r="T54" i="1"/>
  <c r="L57" i="1"/>
  <c r="T51" i="1"/>
  <c r="L54" i="1"/>
  <c r="L49" i="1"/>
  <c r="T56" i="1"/>
  <c r="L56" i="1"/>
  <c r="T50" i="1"/>
  <c r="T49" i="1"/>
  <c r="F56" i="1"/>
  <c r="T53" i="1"/>
  <c r="T52" i="1"/>
  <c r="T57" i="1"/>
  <c r="T48" i="1"/>
  <c r="P48" i="1"/>
  <c r="P55" i="1"/>
  <c r="Q52" i="1"/>
  <c r="Q49" i="1"/>
  <c r="Q55" i="1"/>
  <c r="Q53" i="1"/>
  <c r="Q50" i="1"/>
  <c r="Q48" i="1"/>
  <c r="Q51" i="1"/>
  <c r="Q57" i="1"/>
  <c r="Q47" i="1"/>
  <c r="P53" i="1"/>
  <c r="P52" i="1"/>
  <c r="Q56" i="1"/>
  <c r="P49" i="1"/>
  <c r="Q54" i="1"/>
  <c r="L51" i="1"/>
  <c r="N104" i="1"/>
  <c r="N105" i="1" s="1"/>
  <c r="N45" i="1"/>
  <c r="L52" i="1"/>
  <c r="L50" i="1"/>
  <c r="L55" i="1"/>
  <c r="F55" i="1"/>
  <c r="F51" i="1"/>
  <c r="F52" i="1"/>
  <c r="F57" i="1"/>
  <c r="F53" i="1"/>
  <c r="R47" i="1"/>
  <c r="AA48" i="1"/>
  <c r="AA55" i="1"/>
  <c r="AA51" i="1"/>
  <c r="AA56" i="1"/>
  <c r="AA49" i="1"/>
  <c r="AA50" i="1"/>
  <c r="AA57" i="1"/>
  <c r="AA53" i="1"/>
  <c r="AA54" i="1"/>
  <c r="AA52" i="1"/>
  <c r="AH105" i="1"/>
  <c r="AJ104" i="1"/>
  <c r="AJ62" i="1"/>
  <c r="AJ45" i="1"/>
  <c r="L105" i="1"/>
  <c r="AA47" i="1"/>
  <c r="O104" i="1"/>
  <c r="O62" i="1"/>
  <c r="O45" i="1"/>
  <c r="Y105" i="1"/>
  <c r="Z104" i="1"/>
  <c r="Z62" i="1"/>
  <c r="Z45" i="1"/>
  <c r="P105" i="1"/>
  <c r="T105" i="1"/>
  <c r="W105" i="1"/>
  <c r="R105" i="1"/>
  <c r="AH50" i="1"/>
  <c r="AH49" i="1"/>
  <c r="AH51" i="1"/>
  <c r="AH57" i="1"/>
  <c r="AH55" i="1"/>
  <c r="AH53" i="1"/>
  <c r="AH56" i="1"/>
  <c r="AH54" i="1"/>
  <c r="AH48" i="1"/>
  <c r="AH52" i="1"/>
  <c r="U105" i="1"/>
  <c r="S104" i="1"/>
  <c r="S62" i="1"/>
  <c r="S45" i="1"/>
  <c r="M104" i="1"/>
  <c r="M62" i="1"/>
  <c r="M45" i="1"/>
  <c r="M47" i="1" s="1"/>
  <c r="X104" i="1"/>
  <c r="X62" i="1"/>
  <c r="X45" i="1"/>
  <c r="AG105" i="1"/>
  <c r="W53" i="1"/>
  <c r="W55" i="1"/>
  <c r="W54" i="1"/>
  <c r="W51" i="1"/>
  <c r="W57" i="1"/>
  <c r="W56" i="1"/>
  <c r="W52" i="1"/>
  <c r="W48" i="1"/>
  <c r="W49" i="1"/>
  <c r="W50" i="1"/>
  <c r="R57" i="1"/>
  <c r="R55" i="1"/>
  <c r="R56" i="1"/>
  <c r="R52" i="1"/>
  <c r="R50" i="1"/>
  <c r="R51" i="1"/>
  <c r="R54" i="1"/>
  <c r="R53" i="1"/>
  <c r="AA105" i="1"/>
  <c r="U57" i="1"/>
  <c r="U55" i="1"/>
  <c r="U53" i="1"/>
  <c r="U48" i="1"/>
  <c r="U49" i="1"/>
  <c r="U52" i="1"/>
  <c r="U51" i="1"/>
  <c r="U56" i="1"/>
  <c r="U54" i="1"/>
  <c r="U50" i="1"/>
  <c r="AC105" i="1"/>
  <c r="AB104" i="1"/>
  <c r="AB62" i="1"/>
  <c r="AB45" i="1"/>
  <c r="AB47" i="1" s="1"/>
  <c r="R49" i="1"/>
  <c r="J48" i="1"/>
  <c r="J54" i="1"/>
  <c r="F50" i="1"/>
  <c r="F49" i="1"/>
  <c r="I57" i="1"/>
  <c r="F47" i="1"/>
  <c r="I54" i="1"/>
  <c r="I48" i="1"/>
  <c r="I47" i="1"/>
  <c r="F48" i="1"/>
  <c r="G54" i="1"/>
  <c r="J47" i="1"/>
  <c r="J55" i="1"/>
  <c r="H55" i="1"/>
  <c r="H54" i="1"/>
  <c r="H56" i="1"/>
  <c r="H49" i="1"/>
  <c r="H53" i="1"/>
  <c r="H52" i="1"/>
  <c r="H48" i="1"/>
  <c r="H57" i="1"/>
  <c r="H51" i="1"/>
  <c r="H47" i="1"/>
  <c r="H50" i="1"/>
  <c r="E47" i="1"/>
  <c r="J57" i="1"/>
  <c r="D45" i="1"/>
  <c r="G52" i="1"/>
  <c r="E52" i="1"/>
  <c r="G51" i="1"/>
  <c r="J56" i="1"/>
  <c r="J50" i="1"/>
  <c r="I51" i="1"/>
  <c r="E50" i="1"/>
  <c r="G55" i="1"/>
  <c r="K104" i="1"/>
  <c r="K62" i="1"/>
  <c r="K45" i="1"/>
  <c r="I55" i="1"/>
  <c r="I49" i="1"/>
  <c r="J51" i="1"/>
  <c r="G48" i="1"/>
  <c r="E55" i="1"/>
  <c r="J49" i="1"/>
  <c r="J53" i="1"/>
  <c r="F105" i="1"/>
  <c r="E57" i="1"/>
  <c r="E53" i="1"/>
  <c r="G105" i="1"/>
  <c r="E56" i="1"/>
  <c r="E48" i="1"/>
  <c r="J105" i="1"/>
  <c r="G50" i="1"/>
  <c r="E51" i="1"/>
  <c r="G53" i="1"/>
  <c r="E49" i="1"/>
  <c r="E105" i="1"/>
  <c r="G47" i="1"/>
  <c r="I105" i="1"/>
  <c r="G57" i="1"/>
  <c r="G56" i="1"/>
  <c r="D105" i="1" l="1"/>
  <c r="AE55" i="1"/>
  <c r="AE52" i="1"/>
  <c r="AE56" i="1"/>
  <c r="AE47" i="1"/>
  <c r="AE51" i="1"/>
  <c r="AE50" i="1"/>
  <c r="AE59" i="1" s="1"/>
  <c r="AE53" i="1"/>
  <c r="AE57" i="1"/>
  <c r="AE48" i="1"/>
  <c r="AE54" i="1"/>
  <c r="AI59" i="1"/>
  <c r="AI73" i="1" s="1"/>
  <c r="AG58" i="1"/>
  <c r="AK118" i="1"/>
  <c r="AK119" i="1" s="1"/>
  <c r="AK121" i="1" s="1"/>
  <c r="AP111" i="1"/>
  <c r="AP114" i="1" s="1"/>
  <c r="AP115" i="1" s="1"/>
  <c r="AS111" i="1"/>
  <c r="AS114" i="1" s="1"/>
  <c r="AR111" i="1"/>
  <c r="AH58" i="1"/>
  <c r="AT115" i="1"/>
  <c r="AT118" i="1"/>
  <c r="AT119" i="1" s="1"/>
  <c r="AM111" i="1"/>
  <c r="AM114" i="1" s="1"/>
  <c r="AI58" i="1"/>
  <c r="AC59" i="1"/>
  <c r="AC73" i="1" s="1"/>
  <c r="AO111" i="1"/>
  <c r="AO114" i="1" s="1"/>
  <c r="AD59" i="1"/>
  <c r="Y59" i="1"/>
  <c r="Y61" i="1" s="1"/>
  <c r="AC58" i="1"/>
  <c r="W58" i="1"/>
  <c r="AA58" i="1"/>
  <c r="Y58" i="1"/>
  <c r="AD58" i="1"/>
  <c r="AD73" i="1"/>
  <c r="T59" i="1"/>
  <c r="T60" i="1" s="1"/>
  <c r="T58" i="1"/>
  <c r="P59" i="1"/>
  <c r="P60" i="1" s="1"/>
  <c r="P58" i="1"/>
  <c r="Q58" i="1"/>
  <c r="R58" i="1"/>
  <c r="U58" i="1"/>
  <c r="L58" i="1"/>
  <c r="Q59" i="1"/>
  <c r="L59" i="1"/>
  <c r="L61" i="1" s="1"/>
  <c r="N48" i="1"/>
  <c r="N53" i="1"/>
  <c r="N51" i="1"/>
  <c r="N57" i="1"/>
  <c r="N47" i="1"/>
  <c r="N56" i="1"/>
  <c r="N55" i="1"/>
  <c r="N54" i="1"/>
  <c r="N52" i="1"/>
  <c r="N49" i="1"/>
  <c r="N50" i="1"/>
  <c r="F59" i="1"/>
  <c r="F60" i="1" s="1"/>
  <c r="R59" i="1"/>
  <c r="R61" i="1" s="1"/>
  <c r="Z53" i="1"/>
  <c r="Z48" i="1"/>
  <c r="Z57" i="1"/>
  <c r="Z56" i="1"/>
  <c r="Z55" i="1"/>
  <c r="Z52" i="1"/>
  <c r="Z49" i="1"/>
  <c r="Z51" i="1"/>
  <c r="Z54" i="1"/>
  <c r="Z50" i="1"/>
  <c r="O105" i="1"/>
  <c r="AJ57" i="1"/>
  <c r="AJ51" i="1"/>
  <c r="AJ54" i="1"/>
  <c r="AJ48" i="1"/>
  <c r="AJ53" i="1"/>
  <c r="AJ56" i="1"/>
  <c r="AJ49" i="1"/>
  <c r="AJ55" i="1"/>
  <c r="AJ50" i="1"/>
  <c r="AJ52" i="1"/>
  <c r="U59" i="1"/>
  <c r="U60" i="1" s="1"/>
  <c r="M105" i="1"/>
  <c r="O55" i="1"/>
  <c r="O57" i="1"/>
  <c r="O52" i="1"/>
  <c r="O54" i="1"/>
  <c r="O49" i="1"/>
  <c r="O53" i="1"/>
  <c r="O50" i="1"/>
  <c r="O56" i="1"/>
  <c r="O51" i="1"/>
  <c r="O48" i="1"/>
  <c r="AJ47" i="1"/>
  <c r="X105" i="1"/>
  <c r="S50" i="1"/>
  <c r="S57" i="1"/>
  <c r="S49" i="1"/>
  <c r="S53" i="1"/>
  <c r="S56" i="1"/>
  <c r="S52" i="1"/>
  <c r="S51" i="1"/>
  <c r="S55" i="1"/>
  <c r="S54" i="1"/>
  <c r="S48" i="1"/>
  <c r="AB105" i="1"/>
  <c r="X55" i="1"/>
  <c r="X50" i="1"/>
  <c r="X57" i="1"/>
  <c r="X48" i="1"/>
  <c r="X54" i="1"/>
  <c r="X56" i="1"/>
  <c r="X51" i="1"/>
  <c r="X49" i="1"/>
  <c r="X53" i="1"/>
  <c r="X52" i="1"/>
  <c r="S47" i="1"/>
  <c r="AH59" i="1"/>
  <c r="AH60" i="1" s="1"/>
  <c r="Z47" i="1"/>
  <c r="AB55" i="1"/>
  <c r="AB57" i="1"/>
  <c r="AB50" i="1"/>
  <c r="AB54" i="1"/>
  <c r="AB49" i="1"/>
  <c r="AB53" i="1"/>
  <c r="AB51" i="1"/>
  <c r="AB56" i="1"/>
  <c r="AB48" i="1"/>
  <c r="AB52" i="1"/>
  <c r="W59" i="1"/>
  <c r="W61" i="1" s="1"/>
  <c r="X47" i="1"/>
  <c r="O47" i="1"/>
  <c r="AG65" i="1"/>
  <c r="AG73" i="1"/>
  <c r="AG61" i="1"/>
  <c r="AA59" i="1"/>
  <c r="AA60" i="1" s="1"/>
  <c r="M51" i="1"/>
  <c r="M56" i="1"/>
  <c r="M54" i="1"/>
  <c r="M50" i="1"/>
  <c r="M52" i="1"/>
  <c r="M53" i="1"/>
  <c r="M48" i="1"/>
  <c r="M57" i="1"/>
  <c r="M55" i="1"/>
  <c r="M49" i="1"/>
  <c r="S105" i="1"/>
  <c r="Z105" i="1"/>
  <c r="AJ105" i="1"/>
  <c r="F58" i="1"/>
  <c r="I58" i="1"/>
  <c r="H58" i="1"/>
  <c r="J58" i="1"/>
  <c r="D50" i="1"/>
  <c r="D52" i="1"/>
  <c r="D53" i="1"/>
  <c r="D56" i="1"/>
  <c r="D51" i="1"/>
  <c r="D57" i="1"/>
  <c r="D48" i="1"/>
  <c r="D49" i="1"/>
  <c r="D54" i="1"/>
  <c r="D55" i="1"/>
  <c r="G58" i="1"/>
  <c r="J59" i="1"/>
  <c r="J61" i="1" s="1"/>
  <c r="E58" i="1"/>
  <c r="H59" i="1"/>
  <c r="H61" i="1" s="1"/>
  <c r="K105" i="1"/>
  <c r="E59" i="1"/>
  <c r="E61" i="1" s="1"/>
  <c r="K50" i="1"/>
  <c r="K52" i="1"/>
  <c r="K49" i="1"/>
  <c r="K51" i="1"/>
  <c r="K54" i="1"/>
  <c r="K53" i="1"/>
  <c r="K57" i="1"/>
  <c r="K55" i="1"/>
  <c r="K48" i="1"/>
  <c r="K56" i="1"/>
  <c r="I59" i="1"/>
  <c r="K47" i="1"/>
  <c r="G59" i="1"/>
  <c r="D61" i="1" l="1"/>
  <c r="T61" i="1"/>
  <c r="AE58" i="1"/>
  <c r="T65" i="1"/>
  <c r="T73" i="1"/>
  <c r="AI65" i="1"/>
  <c r="AI74" i="1" s="1"/>
  <c r="AI61" i="1"/>
  <c r="AC60" i="1"/>
  <c r="AI60" i="1"/>
  <c r="Y65" i="1"/>
  <c r="Y73" i="1"/>
  <c r="AC61" i="1"/>
  <c r="AC65" i="1"/>
  <c r="AC74" i="1" s="1"/>
  <c r="AC87" i="1" s="1"/>
  <c r="Y60" i="1"/>
  <c r="AP118" i="1"/>
  <c r="AP119" i="1" s="1"/>
  <c r="AP121" i="1" s="1"/>
  <c r="AR114" i="1"/>
  <c r="AR118" i="1" s="1"/>
  <c r="AR119" i="1" s="1"/>
  <c r="AS115" i="1"/>
  <c r="AS118" i="1"/>
  <c r="AS119" i="1" s="1"/>
  <c r="AM115" i="1"/>
  <c r="AM118" i="1"/>
  <c r="AM119" i="1" s="1"/>
  <c r="AO115" i="1"/>
  <c r="AO118" i="1"/>
  <c r="AO119" i="1" s="1"/>
  <c r="AT121" i="1"/>
  <c r="AG74" i="1"/>
  <c r="AB58" i="1"/>
  <c r="Z59" i="1"/>
  <c r="Z60" i="1" s="1"/>
  <c r="Z58" i="1"/>
  <c r="P61" i="1"/>
  <c r="AD60" i="1"/>
  <c r="AD65" i="1"/>
  <c r="AD74" i="1" s="1"/>
  <c r="Y74" i="1"/>
  <c r="Y87" i="1" s="1"/>
  <c r="X58" i="1"/>
  <c r="AD61" i="1"/>
  <c r="L60" i="1"/>
  <c r="L73" i="1"/>
  <c r="F61" i="1"/>
  <c r="X59" i="1"/>
  <c r="X65" i="1" s="1"/>
  <c r="L65" i="1"/>
  <c r="P73" i="1"/>
  <c r="P65" i="1"/>
  <c r="S58" i="1"/>
  <c r="U61" i="1"/>
  <c r="T74" i="1"/>
  <c r="T87" i="1" s="1"/>
  <c r="R65" i="1"/>
  <c r="Q73" i="1"/>
  <c r="Q61" i="1"/>
  <c r="Q65" i="1"/>
  <c r="Q60" i="1"/>
  <c r="M58" i="1"/>
  <c r="R73" i="1"/>
  <c r="R60" i="1"/>
  <c r="AH61" i="1"/>
  <c r="N58" i="1"/>
  <c r="O58" i="1"/>
  <c r="N59" i="1"/>
  <c r="M59" i="1"/>
  <c r="M65" i="1" s="1"/>
  <c r="AJ59" i="1"/>
  <c r="AJ73" i="1" s="1"/>
  <c r="F65" i="1"/>
  <c r="F73" i="1"/>
  <c r="AE73" i="1"/>
  <c r="AE65" i="1"/>
  <c r="AE60" i="1"/>
  <c r="AB59" i="1"/>
  <c r="AB61" i="1" s="1"/>
  <c r="S59" i="1"/>
  <c r="S61" i="1" s="1"/>
  <c r="O59" i="1"/>
  <c r="O61" i="1" s="1"/>
  <c r="U73" i="1"/>
  <c r="U65" i="1"/>
  <c r="W73" i="1"/>
  <c r="W65" i="1"/>
  <c r="W60" i="1"/>
  <c r="AJ58" i="1"/>
  <c r="AA65" i="1"/>
  <c r="AA73" i="1"/>
  <c r="AH73" i="1"/>
  <c r="AH65" i="1"/>
  <c r="AA61" i="1"/>
  <c r="AE61" i="1"/>
  <c r="J65" i="1"/>
  <c r="J73" i="1"/>
  <c r="D58" i="1"/>
  <c r="H60" i="1"/>
  <c r="K58" i="1"/>
  <c r="H65" i="1"/>
  <c r="H73" i="1"/>
  <c r="J60" i="1"/>
  <c r="G73" i="1"/>
  <c r="G65" i="1"/>
  <c r="I73" i="1"/>
  <c r="I65" i="1"/>
  <c r="I60" i="1"/>
  <c r="I61" i="1"/>
  <c r="K59" i="1"/>
  <c r="K61" i="1" s="1"/>
  <c r="G61" i="1"/>
  <c r="E73" i="1"/>
  <c r="E65" i="1"/>
  <c r="E60" i="1"/>
  <c r="G60" i="1"/>
  <c r="X73" i="1" l="1"/>
  <c r="AR115" i="1"/>
  <c r="AR121" i="1" s="1"/>
  <c r="AS121" i="1"/>
  <c r="AO121" i="1"/>
  <c r="AM121" i="1"/>
  <c r="AH74" i="1"/>
  <c r="AH87" i="1" s="1"/>
  <c r="AI78" i="1"/>
  <c r="AI86" i="1"/>
  <c r="AI83" i="1"/>
  <c r="AI81" i="1"/>
  <c r="AI85" i="1"/>
  <c r="AI77" i="1"/>
  <c r="AI80" i="1"/>
  <c r="AI82" i="1"/>
  <c r="AI76" i="1"/>
  <c r="AI84" i="1"/>
  <c r="AI87" i="1"/>
  <c r="AI79" i="1"/>
  <c r="AG76" i="1"/>
  <c r="AG86" i="1"/>
  <c r="AG83" i="1"/>
  <c r="AG80" i="1"/>
  <c r="AG82" i="1"/>
  <c r="AG81" i="1"/>
  <c r="AG78" i="1"/>
  <c r="AG85" i="1"/>
  <c r="AG77" i="1"/>
  <c r="AG84" i="1"/>
  <c r="AG87" i="1"/>
  <c r="AG79" i="1"/>
  <c r="AG96" i="1" s="1"/>
  <c r="P74" i="1"/>
  <c r="P87" i="1" s="1"/>
  <c r="AC79" i="1"/>
  <c r="AC96" i="1" s="1"/>
  <c r="AB60" i="1"/>
  <c r="F74" i="1"/>
  <c r="F79" i="1" s="1"/>
  <c r="F98" i="1" s="1"/>
  <c r="X60" i="1"/>
  <c r="AD87" i="1"/>
  <c r="AD79" i="1"/>
  <c r="AD96" i="1" s="1"/>
  <c r="X61" i="1"/>
  <c r="W74" i="1"/>
  <c r="W79" i="1" s="1"/>
  <c r="Z61" i="1"/>
  <c r="Y76" i="1"/>
  <c r="Y84" i="1"/>
  <c r="Y82" i="1"/>
  <c r="Y78" i="1"/>
  <c r="Y81" i="1"/>
  <c r="Y83" i="1"/>
  <c r="Y86" i="1"/>
  <c r="Y77" i="1"/>
  <c r="Y85" i="1"/>
  <c r="Y80" i="1"/>
  <c r="X74" i="1"/>
  <c r="X87" i="1" s="1"/>
  <c r="AA74" i="1"/>
  <c r="AA87" i="1" s="1"/>
  <c r="AE74" i="1"/>
  <c r="AC76" i="1"/>
  <c r="AC84" i="1"/>
  <c r="AC85" i="1"/>
  <c r="AC86" i="1"/>
  <c r="AC81" i="1"/>
  <c r="AC77" i="1"/>
  <c r="AC82" i="1"/>
  <c r="AC78" i="1"/>
  <c r="AC83" i="1"/>
  <c r="AC80" i="1"/>
  <c r="AD78" i="1"/>
  <c r="AD76" i="1"/>
  <c r="AD82" i="1"/>
  <c r="AD83" i="1"/>
  <c r="AD86" i="1"/>
  <c r="AD80" i="1"/>
  <c r="AD81" i="1"/>
  <c r="AD84" i="1"/>
  <c r="AD77" i="1"/>
  <c r="AD85" i="1"/>
  <c r="Y79" i="1"/>
  <c r="L74" i="1"/>
  <c r="L87" i="1" s="1"/>
  <c r="Q74" i="1"/>
  <c r="Q79" i="1" s="1"/>
  <c r="Q98" i="1" s="1"/>
  <c r="Z65" i="1"/>
  <c r="Z73" i="1"/>
  <c r="R74" i="1"/>
  <c r="U74" i="1"/>
  <c r="U79" i="1" s="1"/>
  <c r="U98" i="1" s="1"/>
  <c r="T76" i="1"/>
  <c r="T84" i="1"/>
  <c r="T77" i="1"/>
  <c r="T85" i="1"/>
  <c r="T80" i="1"/>
  <c r="T86" i="1"/>
  <c r="T81" i="1"/>
  <c r="T82" i="1"/>
  <c r="T83" i="1"/>
  <c r="T78" i="1"/>
  <c r="T79" i="1"/>
  <c r="T98" i="1" s="1"/>
  <c r="J74" i="1"/>
  <c r="J87" i="1" s="1"/>
  <c r="M61" i="1"/>
  <c r="M60" i="1"/>
  <c r="M73" i="1"/>
  <c r="M74" i="1" s="1"/>
  <c r="P85" i="1"/>
  <c r="N60" i="1"/>
  <c r="N65" i="1"/>
  <c r="N61" i="1"/>
  <c r="N73" i="1"/>
  <c r="O60" i="1"/>
  <c r="S60" i="1"/>
  <c r="AJ65" i="1"/>
  <c r="AJ60" i="1"/>
  <c r="AJ61" i="1"/>
  <c r="O65" i="1"/>
  <c r="O73" i="1"/>
  <c r="AB73" i="1"/>
  <c r="AB65" i="1"/>
  <c r="S65" i="1"/>
  <c r="S73" i="1"/>
  <c r="F85" i="1"/>
  <c r="F87" i="1"/>
  <c r="F84" i="1"/>
  <c r="I74" i="1"/>
  <c r="I87" i="1" s="1"/>
  <c r="G74" i="1"/>
  <c r="G87" i="1" s="1"/>
  <c r="E74" i="1"/>
  <c r="H74" i="1"/>
  <c r="D73" i="1"/>
  <c r="D74" i="1" s="1"/>
  <c r="K73" i="1"/>
  <c r="K65" i="1"/>
  <c r="K60" i="1"/>
  <c r="D77" i="1" l="1"/>
  <c r="D82" i="1"/>
  <c r="D78" i="1"/>
  <c r="D80" i="1"/>
  <c r="D84" i="1"/>
  <c r="D81" i="1"/>
  <c r="D83" i="1"/>
  <c r="D76" i="1"/>
  <c r="D106" i="1" s="1"/>
  <c r="D107" i="1" s="1"/>
  <c r="D79" i="1"/>
  <c r="P79" i="1"/>
  <c r="P98" i="1" s="1"/>
  <c r="P80" i="1"/>
  <c r="P86" i="1"/>
  <c r="L78" i="1"/>
  <c r="P78" i="1"/>
  <c r="P81" i="1"/>
  <c r="P84" i="1"/>
  <c r="P82" i="1"/>
  <c r="F80" i="1"/>
  <c r="F83" i="1"/>
  <c r="F82" i="1"/>
  <c r="P83" i="1"/>
  <c r="P97" i="1" s="1"/>
  <c r="P77" i="1"/>
  <c r="P76" i="1"/>
  <c r="P106" i="1" s="1"/>
  <c r="P107" i="1" s="1"/>
  <c r="F77" i="1"/>
  <c r="F78" i="1"/>
  <c r="F76" i="1"/>
  <c r="J79" i="1"/>
  <c r="J98" i="1" s="1"/>
  <c r="F86" i="1"/>
  <c r="F81" i="1"/>
  <c r="AD94" i="1"/>
  <c r="AC94" i="1"/>
  <c r="Y94" i="1"/>
  <c r="AG94" i="1"/>
  <c r="T94" i="1"/>
  <c r="AI94" i="1"/>
  <c r="AJ74" i="1"/>
  <c r="AG97" i="1"/>
  <c r="AG88" i="1"/>
  <c r="AG106" i="1"/>
  <c r="AG107" i="1" s="1"/>
  <c r="AI96" i="1"/>
  <c r="AI97" i="1"/>
  <c r="AI106" i="1"/>
  <c r="AI107" i="1" s="1"/>
  <c r="AI88" i="1"/>
  <c r="AG91" i="1"/>
  <c r="AG117" i="1" s="1"/>
  <c r="AH76" i="1"/>
  <c r="AH86" i="1"/>
  <c r="AH81" i="1"/>
  <c r="AH83" i="1"/>
  <c r="AH78" i="1"/>
  <c r="AH80" i="1"/>
  <c r="AH85" i="1"/>
  <c r="AH82" i="1"/>
  <c r="AH77" i="1"/>
  <c r="AH84" i="1"/>
  <c r="AI91" i="1"/>
  <c r="AI117" i="1" s="1"/>
  <c r="AH79" i="1"/>
  <c r="J86" i="1"/>
  <c r="L77" i="1"/>
  <c r="J82" i="1"/>
  <c r="Q81" i="1"/>
  <c r="L80" i="1"/>
  <c r="Q86" i="1"/>
  <c r="L82" i="1"/>
  <c r="L76" i="1"/>
  <c r="Q96" i="1"/>
  <c r="Q85" i="1"/>
  <c r="Q84" i="1"/>
  <c r="Q87" i="1"/>
  <c r="Q80" i="1"/>
  <c r="T91" i="1"/>
  <c r="T117" i="1" s="1"/>
  <c r="Q77" i="1"/>
  <c r="Q78" i="1"/>
  <c r="Q83" i="1"/>
  <c r="AA79" i="1"/>
  <c r="AA96" i="1" s="1"/>
  <c r="W96" i="1"/>
  <c r="AE81" i="1"/>
  <c r="AE80" i="1"/>
  <c r="AE83" i="1"/>
  <c r="AE85" i="1"/>
  <c r="AE82" i="1"/>
  <c r="AE76" i="1"/>
  <c r="AE77" i="1"/>
  <c r="AE86" i="1"/>
  <c r="AE84" i="1"/>
  <c r="AE78" i="1"/>
  <c r="AB74" i="1"/>
  <c r="AB87" i="1" s="1"/>
  <c r="AD91" i="1"/>
  <c r="AD117" i="1" s="1"/>
  <c r="AE79" i="1"/>
  <c r="W87" i="1"/>
  <c r="Y91" i="1"/>
  <c r="Y117" i="1" s="1"/>
  <c r="Z74" i="1"/>
  <c r="Z87" i="1" s="1"/>
  <c r="Y96" i="1"/>
  <c r="Y97" i="1"/>
  <c r="AD97" i="1"/>
  <c r="AC91" i="1"/>
  <c r="AC117" i="1" s="1"/>
  <c r="AC97" i="1"/>
  <c r="AC106" i="1"/>
  <c r="AC107" i="1" s="1"/>
  <c r="AC88" i="1"/>
  <c r="X76" i="1"/>
  <c r="X82" i="1"/>
  <c r="X83" i="1"/>
  <c r="X77" i="1"/>
  <c r="X78" i="1"/>
  <c r="X81" i="1"/>
  <c r="X86" i="1"/>
  <c r="X80" i="1"/>
  <c r="X84" i="1"/>
  <c r="X85" i="1"/>
  <c r="Y88" i="1"/>
  <c r="Y106" i="1"/>
  <c r="Y107" i="1" s="1"/>
  <c r="AD95" i="1"/>
  <c r="W76" i="1"/>
  <c r="W83" i="1"/>
  <c r="W80" i="1"/>
  <c r="W78" i="1"/>
  <c r="W77" i="1"/>
  <c r="W85" i="1"/>
  <c r="W82" i="1"/>
  <c r="W86" i="1"/>
  <c r="W84" i="1"/>
  <c r="W81" i="1"/>
  <c r="AD106" i="1"/>
  <c r="AD107" i="1" s="1"/>
  <c r="AD88" i="1"/>
  <c r="AA76" i="1"/>
  <c r="AA86" i="1"/>
  <c r="AA85" i="1"/>
  <c r="AA84" i="1"/>
  <c r="AA81" i="1"/>
  <c r="AA80" i="1"/>
  <c r="AA78" i="1"/>
  <c r="AA77" i="1"/>
  <c r="AA83" i="1"/>
  <c r="AA82" i="1"/>
  <c r="X79" i="1"/>
  <c r="AE87" i="1"/>
  <c r="J76" i="1"/>
  <c r="J106" i="1" s="1"/>
  <c r="J107" i="1" s="1"/>
  <c r="L84" i="1"/>
  <c r="L81" i="1"/>
  <c r="J77" i="1"/>
  <c r="J83" i="1"/>
  <c r="J80" i="1"/>
  <c r="J84" i="1"/>
  <c r="J85" i="1"/>
  <c r="J78" i="1"/>
  <c r="J81" i="1"/>
  <c r="L86" i="1"/>
  <c r="L85" i="1"/>
  <c r="L83" i="1"/>
  <c r="L79" i="1"/>
  <c r="L98" i="1" s="1"/>
  <c r="Q76" i="1"/>
  <c r="Q106" i="1" s="1"/>
  <c r="Q107" i="1" s="1"/>
  <c r="Q108" i="1" s="1"/>
  <c r="Q82" i="1"/>
  <c r="U87" i="1"/>
  <c r="U96" i="1"/>
  <c r="T88" i="1"/>
  <c r="T106" i="1"/>
  <c r="T107" i="1" s="1"/>
  <c r="R78" i="1"/>
  <c r="R77" i="1"/>
  <c r="R85" i="1"/>
  <c r="R83" i="1"/>
  <c r="R80" i="1"/>
  <c r="R84" i="1"/>
  <c r="R82" i="1"/>
  <c r="R76" i="1"/>
  <c r="R81" i="1"/>
  <c r="R86" i="1"/>
  <c r="R79" i="1"/>
  <c r="R98" i="1" s="1"/>
  <c r="S74" i="1"/>
  <c r="S87" i="1" s="1"/>
  <c r="T96" i="1"/>
  <c r="T97" i="1"/>
  <c r="U83" i="1"/>
  <c r="U86" i="1"/>
  <c r="U85" i="1"/>
  <c r="U82" i="1"/>
  <c r="U76" i="1"/>
  <c r="U78" i="1"/>
  <c r="U77" i="1"/>
  <c r="U81" i="1"/>
  <c r="U80" i="1"/>
  <c r="U84" i="1"/>
  <c r="R87" i="1"/>
  <c r="L96" i="1"/>
  <c r="O74" i="1"/>
  <c r="O87" i="1" s="1"/>
  <c r="L106" i="1"/>
  <c r="L107" i="1" s="1"/>
  <c r="N74" i="1"/>
  <c r="P96" i="1"/>
  <c r="M76" i="1"/>
  <c r="M85" i="1"/>
  <c r="M84" i="1"/>
  <c r="M80" i="1"/>
  <c r="M78" i="1"/>
  <c r="M77" i="1"/>
  <c r="M83" i="1"/>
  <c r="M82" i="1"/>
  <c r="M81" i="1"/>
  <c r="M86" i="1"/>
  <c r="M87" i="1"/>
  <c r="M79" i="1"/>
  <c r="M98" i="1" s="1"/>
  <c r="F106" i="1"/>
  <c r="F107" i="1" s="1"/>
  <c r="F96" i="1"/>
  <c r="G76" i="1"/>
  <c r="G83" i="1"/>
  <c r="G81" i="1"/>
  <c r="G80" i="1"/>
  <c r="G86" i="1"/>
  <c r="G85" i="1"/>
  <c r="G84" i="1"/>
  <c r="G78" i="1"/>
  <c r="G77" i="1"/>
  <c r="G82" i="1"/>
  <c r="E80" i="1"/>
  <c r="E83" i="1"/>
  <c r="E84" i="1"/>
  <c r="E85" i="1"/>
  <c r="E81" i="1"/>
  <c r="E86" i="1"/>
  <c r="E82" i="1"/>
  <c r="E77" i="1"/>
  <c r="E76" i="1"/>
  <c r="E78" i="1"/>
  <c r="G79" i="1"/>
  <c r="G98" i="1" s="1"/>
  <c r="E87" i="1"/>
  <c r="E79" i="1"/>
  <c r="E98" i="1" s="1"/>
  <c r="I77" i="1"/>
  <c r="I78" i="1"/>
  <c r="I82" i="1"/>
  <c r="I80" i="1"/>
  <c r="I76" i="1"/>
  <c r="I86" i="1"/>
  <c r="I81" i="1"/>
  <c r="I84" i="1"/>
  <c r="I83" i="1"/>
  <c r="I85" i="1"/>
  <c r="K74" i="1"/>
  <c r="H79" i="1"/>
  <c r="H98" i="1" s="1"/>
  <c r="H84" i="1"/>
  <c r="H83" i="1"/>
  <c r="H77" i="1"/>
  <c r="H82" i="1"/>
  <c r="H80" i="1"/>
  <c r="H76" i="1"/>
  <c r="H78" i="1"/>
  <c r="H85" i="1"/>
  <c r="H86" i="1"/>
  <c r="H81" i="1"/>
  <c r="H87" i="1"/>
  <c r="I79" i="1"/>
  <c r="I98" i="1" s="1"/>
  <c r="D98" i="1" l="1"/>
  <c r="D97" i="1"/>
  <c r="D96" i="1"/>
  <c r="D91" i="1"/>
  <c r="D117" i="1" s="1"/>
  <c r="D109" i="1"/>
  <c r="D110" i="1" s="1"/>
  <c r="P94" i="1"/>
  <c r="P95" i="1" s="1"/>
  <c r="F94" i="1"/>
  <c r="F95" i="1" s="1"/>
  <c r="P91" i="1"/>
  <c r="P117" i="1" s="1"/>
  <c r="P88" i="1"/>
  <c r="F97" i="1"/>
  <c r="F88" i="1"/>
  <c r="F91" i="1"/>
  <c r="F117" i="1" s="1"/>
  <c r="J96" i="1"/>
  <c r="AI95" i="1"/>
  <c r="M94" i="1"/>
  <c r="X94" i="1"/>
  <c r="X95" i="1" s="1"/>
  <c r="R94" i="1"/>
  <c r="W94" i="1"/>
  <c r="U94" i="1"/>
  <c r="AA94" i="1"/>
  <c r="Q91" i="1"/>
  <c r="Q117" i="1" s="1"/>
  <c r="Q94" i="1"/>
  <c r="E94" i="1"/>
  <c r="H94" i="1"/>
  <c r="I94" i="1"/>
  <c r="G94" i="1"/>
  <c r="L91" i="1"/>
  <c r="L117" i="1" s="1"/>
  <c r="L94" i="1"/>
  <c r="J94" i="1"/>
  <c r="AE94" i="1"/>
  <c r="AI101" i="1"/>
  <c r="AI102" i="1" s="1"/>
  <c r="AH94" i="1"/>
  <c r="AG95" i="1"/>
  <c r="AG101" i="1" s="1"/>
  <c r="AG102" i="1" s="1"/>
  <c r="AG109" i="1"/>
  <c r="AG110" i="1" s="1"/>
  <c r="AG108" i="1"/>
  <c r="AJ76" i="1"/>
  <c r="AJ82" i="1"/>
  <c r="AJ85" i="1"/>
  <c r="AJ86" i="1"/>
  <c r="AJ84" i="1"/>
  <c r="AJ83" i="1"/>
  <c r="AJ77" i="1"/>
  <c r="AJ81" i="1"/>
  <c r="AJ80" i="1"/>
  <c r="AJ78" i="1"/>
  <c r="AJ87" i="1"/>
  <c r="AH91" i="1"/>
  <c r="AH117" i="1" s="1"/>
  <c r="AH97" i="1"/>
  <c r="AH96" i="1"/>
  <c r="AH106" i="1"/>
  <c r="AH107" i="1" s="1"/>
  <c r="AH88" i="1"/>
  <c r="AI108" i="1"/>
  <c r="AI109" i="1"/>
  <c r="AI110" i="1" s="1"/>
  <c r="AJ79" i="1"/>
  <c r="E91" i="1"/>
  <c r="E117" i="1" s="1"/>
  <c r="Q109" i="1"/>
  <c r="Q110" i="1" s="1"/>
  <c r="R91" i="1"/>
  <c r="R117" i="1" s="1"/>
  <c r="Q95" i="1"/>
  <c r="U91" i="1"/>
  <c r="U117" i="1" s="1"/>
  <c r="Q88" i="1"/>
  <c r="J88" i="1"/>
  <c r="W97" i="1"/>
  <c r="J91" i="1"/>
  <c r="J117" i="1" s="1"/>
  <c r="J97" i="1"/>
  <c r="G91" i="1"/>
  <c r="G117" i="1" s="1"/>
  <c r="AA97" i="1"/>
  <c r="I91" i="1"/>
  <c r="I117" i="1" s="1"/>
  <c r="H91" i="1"/>
  <c r="H117" i="1" s="1"/>
  <c r="M91" i="1"/>
  <c r="M117" i="1" s="1"/>
  <c r="Z79" i="1"/>
  <c r="Z96" i="1" s="1"/>
  <c r="Y109" i="1"/>
  <c r="Y110" i="1" s="1"/>
  <c r="Y108" i="1"/>
  <c r="W91" i="1"/>
  <c r="W117" i="1" s="1"/>
  <c r="AD108" i="1"/>
  <c r="AD109" i="1"/>
  <c r="AD110" i="1" s="1"/>
  <c r="X91" i="1"/>
  <c r="X117" i="1" s="1"/>
  <c r="Y95" i="1"/>
  <c r="Y101" i="1" s="1"/>
  <c r="Y102" i="1" s="1"/>
  <c r="AA91" i="1"/>
  <c r="AA117" i="1" s="1"/>
  <c r="AA88" i="1"/>
  <c r="AA106" i="1"/>
  <c r="AA107" i="1" s="1"/>
  <c r="W106" i="1"/>
  <c r="W107" i="1" s="1"/>
  <c r="W88" i="1"/>
  <c r="AB76" i="1"/>
  <c r="AB84" i="1"/>
  <c r="AB81" i="1"/>
  <c r="AB80" i="1"/>
  <c r="AB85" i="1"/>
  <c r="AB78" i="1"/>
  <c r="AB77" i="1"/>
  <c r="AB83" i="1"/>
  <c r="AB86" i="1"/>
  <c r="AB82" i="1"/>
  <c r="X96" i="1"/>
  <c r="X97" i="1"/>
  <c r="AE97" i="1"/>
  <c r="AE96" i="1"/>
  <c r="AE106" i="1"/>
  <c r="AE107" i="1" s="1"/>
  <c r="AE88" i="1"/>
  <c r="AC109" i="1"/>
  <c r="AC110" i="1" s="1"/>
  <c r="AC108" i="1"/>
  <c r="AD101" i="1"/>
  <c r="AD102" i="1" s="1"/>
  <c r="X88" i="1"/>
  <c r="X106" i="1"/>
  <c r="X107" i="1" s="1"/>
  <c r="AC95" i="1"/>
  <c r="AC101" i="1" s="1"/>
  <c r="AC102" i="1" s="1"/>
  <c r="Z76" i="1"/>
  <c r="Z86" i="1"/>
  <c r="Z83" i="1"/>
  <c r="Z78" i="1"/>
  <c r="Z82" i="1"/>
  <c r="Z84" i="1"/>
  <c r="Z80" i="1"/>
  <c r="Z85" i="1"/>
  <c r="Z77" i="1"/>
  <c r="Z81" i="1"/>
  <c r="AB79" i="1"/>
  <c r="AE91" i="1"/>
  <c r="AE117" i="1" s="1"/>
  <c r="AE95" i="1"/>
  <c r="Q97" i="1"/>
  <c r="L97" i="1"/>
  <c r="L88" i="1"/>
  <c r="U97" i="1"/>
  <c r="R97" i="1"/>
  <c r="R96" i="1"/>
  <c r="T109" i="1"/>
  <c r="T110" i="1" s="1"/>
  <c r="T108" i="1"/>
  <c r="R106" i="1"/>
  <c r="R107" i="1" s="1"/>
  <c r="R88" i="1"/>
  <c r="T95" i="1"/>
  <c r="T101" i="1" s="1"/>
  <c r="T102" i="1" s="1"/>
  <c r="T121" i="1" s="1"/>
  <c r="U106" i="1"/>
  <c r="U107" i="1" s="1"/>
  <c r="U88" i="1"/>
  <c r="S77" i="1"/>
  <c r="S82" i="1"/>
  <c r="S86" i="1"/>
  <c r="S84" i="1"/>
  <c r="S80" i="1"/>
  <c r="S81" i="1"/>
  <c r="S83" i="1"/>
  <c r="S78" i="1"/>
  <c r="S85" i="1"/>
  <c r="S76" i="1"/>
  <c r="S79" i="1"/>
  <c r="S98" i="1" s="1"/>
  <c r="P101" i="1"/>
  <c r="P102" i="1" s="1"/>
  <c r="M95" i="1"/>
  <c r="Q111" i="1"/>
  <c r="P109" i="1"/>
  <c r="P110" i="1" s="1"/>
  <c r="P108" i="1"/>
  <c r="N81" i="1"/>
  <c r="N78" i="1"/>
  <c r="N83" i="1"/>
  <c r="N86" i="1"/>
  <c r="N77" i="1"/>
  <c r="N80" i="1"/>
  <c r="N76" i="1"/>
  <c r="N84" i="1"/>
  <c r="N82" i="1"/>
  <c r="N85" i="1"/>
  <c r="O76" i="1"/>
  <c r="O84" i="1"/>
  <c r="O78" i="1"/>
  <c r="O86" i="1"/>
  <c r="O77" i="1"/>
  <c r="O80" i="1"/>
  <c r="O82" i="1"/>
  <c r="O85" i="1"/>
  <c r="O81" i="1"/>
  <c r="O83" i="1"/>
  <c r="L108" i="1"/>
  <c r="L109" i="1"/>
  <c r="L110" i="1" s="1"/>
  <c r="M96" i="1"/>
  <c r="M97" i="1"/>
  <c r="N87" i="1"/>
  <c r="M106" i="1"/>
  <c r="M107" i="1" s="1"/>
  <c r="M88" i="1"/>
  <c r="N79" i="1"/>
  <c r="N98" i="1" s="1"/>
  <c r="O79" i="1"/>
  <c r="O98" i="1" s="1"/>
  <c r="F101" i="1"/>
  <c r="F102" i="1" s="1"/>
  <c r="F121" i="1" s="1"/>
  <c r="F108" i="1"/>
  <c r="F109" i="1"/>
  <c r="H106" i="1"/>
  <c r="H107" i="1" s="1"/>
  <c r="H88" i="1"/>
  <c r="D85" i="1"/>
  <c r="D86" i="1"/>
  <c r="D87" i="1"/>
  <c r="D94" i="1" s="1"/>
  <c r="G88" i="1"/>
  <c r="G106" i="1"/>
  <c r="G107" i="1" s="1"/>
  <c r="H95" i="1"/>
  <c r="I106" i="1"/>
  <c r="I107" i="1" s="1"/>
  <c r="I88" i="1"/>
  <c r="E106" i="1"/>
  <c r="E107" i="1" s="1"/>
  <c r="E88" i="1"/>
  <c r="H96" i="1"/>
  <c r="K83" i="1"/>
  <c r="K81" i="1"/>
  <c r="K80" i="1"/>
  <c r="K85" i="1"/>
  <c r="K84" i="1"/>
  <c r="K77" i="1"/>
  <c r="K82" i="1"/>
  <c r="K86" i="1"/>
  <c r="K76" i="1"/>
  <c r="K78" i="1"/>
  <c r="E96" i="1"/>
  <c r="E97" i="1"/>
  <c r="J109" i="1"/>
  <c r="J110" i="1" s="1"/>
  <c r="J108" i="1"/>
  <c r="I95" i="1"/>
  <c r="I97" i="1"/>
  <c r="I96" i="1"/>
  <c r="H97" i="1"/>
  <c r="J95" i="1"/>
  <c r="K79" i="1"/>
  <c r="K98" i="1" s="1"/>
  <c r="G97" i="1"/>
  <c r="G96" i="1"/>
  <c r="K87" i="1"/>
  <c r="D95" i="1" l="1"/>
  <c r="D101" i="1" s="1"/>
  <c r="D102" i="1" s="1"/>
  <c r="D121" i="1" s="1"/>
  <c r="D111" i="1"/>
  <c r="D114" i="1" s="1"/>
  <c r="J101" i="1"/>
  <c r="J102" i="1" s="1"/>
  <c r="J121" i="1" s="1"/>
  <c r="Q114" i="1"/>
  <c r="N94" i="1"/>
  <c r="S94" i="1"/>
  <c r="S95" i="1" s="1"/>
  <c r="Z94" i="1"/>
  <c r="AB94" i="1"/>
  <c r="K94" i="1"/>
  <c r="O94" i="1"/>
  <c r="Q118" i="1"/>
  <c r="Q119" i="1" s="1"/>
  <c r="AJ94" i="1"/>
  <c r="Q101" i="1"/>
  <c r="Q102" i="1" s="1"/>
  <c r="Q121" i="1" s="1"/>
  <c r="AI111" i="1"/>
  <c r="AI114" i="1" s="1"/>
  <c r="AG111" i="1"/>
  <c r="AG114" i="1" s="1"/>
  <c r="AJ96" i="1"/>
  <c r="AJ97" i="1"/>
  <c r="AH108" i="1"/>
  <c r="AH109" i="1"/>
  <c r="AH110" i="1" s="1"/>
  <c r="AH95" i="1"/>
  <c r="AH101" i="1" s="1"/>
  <c r="AH102" i="1" s="1"/>
  <c r="AJ106" i="1"/>
  <c r="AJ107" i="1" s="1"/>
  <c r="AJ88" i="1"/>
  <c r="AJ91" i="1"/>
  <c r="AJ117" i="1" s="1"/>
  <c r="O91" i="1"/>
  <c r="O117" i="1" s="1"/>
  <c r="N91" i="1"/>
  <c r="N117" i="1" s="1"/>
  <c r="L95" i="1"/>
  <c r="L101" i="1" s="1"/>
  <c r="L102" i="1" s="1"/>
  <c r="K91" i="1"/>
  <c r="K117" i="1" s="1"/>
  <c r="S91" i="1"/>
  <c r="S117" i="1" s="1"/>
  <c r="Z97" i="1"/>
  <c r="Y111" i="1"/>
  <c r="Y114" i="1" s="1"/>
  <c r="X109" i="1"/>
  <c r="X110" i="1" s="1"/>
  <c r="X108" i="1"/>
  <c r="AA95" i="1"/>
  <c r="AA101" i="1" s="1"/>
  <c r="AA102" i="1" s="1"/>
  <c r="X101" i="1"/>
  <c r="X102" i="1" s="1"/>
  <c r="AE101" i="1"/>
  <c r="AE102" i="1" s="1"/>
  <c r="Z106" i="1"/>
  <c r="Z107" i="1" s="1"/>
  <c r="Z88" i="1"/>
  <c r="W108" i="1"/>
  <c r="W109" i="1"/>
  <c r="W110" i="1" s="1"/>
  <c r="AB106" i="1"/>
  <c r="AB107" i="1" s="1"/>
  <c r="AB88" i="1"/>
  <c r="AA108" i="1"/>
  <c r="AA109" i="1"/>
  <c r="AA110" i="1" s="1"/>
  <c r="AB97" i="1"/>
  <c r="AB96" i="1"/>
  <c r="Z91" i="1"/>
  <c r="Z117" i="1" s="1"/>
  <c r="Z95" i="1"/>
  <c r="AC111" i="1"/>
  <c r="AC114" i="1" s="1"/>
  <c r="AE109" i="1"/>
  <c r="AE110" i="1" s="1"/>
  <c r="AE108" i="1"/>
  <c r="AB91" i="1"/>
  <c r="AB117" i="1" s="1"/>
  <c r="AD111" i="1"/>
  <c r="W95" i="1"/>
  <c r="W101" i="1" s="1"/>
  <c r="W102" i="1" s="1"/>
  <c r="U109" i="1"/>
  <c r="U110" i="1" s="1"/>
  <c r="U108" i="1"/>
  <c r="R109" i="1"/>
  <c r="R110" i="1" s="1"/>
  <c r="R108" i="1"/>
  <c r="R95" i="1"/>
  <c r="R101" i="1" s="1"/>
  <c r="R102" i="1" s="1"/>
  <c r="R121" i="1" s="1"/>
  <c r="S106" i="1"/>
  <c r="S107" i="1" s="1"/>
  <c r="S88" i="1"/>
  <c r="S96" i="1"/>
  <c r="S97" i="1"/>
  <c r="T111" i="1"/>
  <c r="T114" i="1" s="1"/>
  <c r="U95" i="1"/>
  <c r="U101" i="1" s="1"/>
  <c r="U102" i="1" s="1"/>
  <c r="U121" i="1" s="1"/>
  <c r="L111" i="1"/>
  <c r="L114" i="1" s="1"/>
  <c r="N96" i="1"/>
  <c r="N97" i="1"/>
  <c r="O96" i="1"/>
  <c r="O97" i="1"/>
  <c r="M109" i="1"/>
  <c r="M110" i="1" s="1"/>
  <c r="M108" i="1"/>
  <c r="O106" i="1"/>
  <c r="O107" i="1" s="1"/>
  <c r="O88" i="1"/>
  <c r="N88" i="1"/>
  <c r="N106" i="1"/>
  <c r="N107" i="1" s="1"/>
  <c r="P111" i="1"/>
  <c r="P114" i="1" s="1"/>
  <c r="M101" i="1"/>
  <c r="M102" i="1" s="1"/>
  <c r="F110" i="1"/>
  <c r="F111" i="1"/>
  <c r="F114" i="1" s="1"/>
  <c r="I109" i="1"/>
  <c r="I110" i="1" s="1"/>
  <c r="I108" i="1"/>
  <c r="G108" i="1"/>
  <c r="G109" i="1"/>
  <c r="G110" i="1" s="1"/>
  <c r="D88" i="1"/>
  <c r="I101" i="1"/>
  <c r="I102" i="1" s="1"/>
  <c r="I121" i="1" s="1"/>
  <c r="G95" i="1"/>
  <c r="G101" i="1" s="1"/>
  <c r="G102" i="1" s="1"/>
  <c r="G121" i="1" s="1"/>
  <c r="K106" i="1"/>
  <c r="K107" i="1" s="1"/>
  <c r="K88" i="1"/>
  <c r="K95" i="1"/>
  <c r="E108" i="1"/>
  <c r="E109" i="1"/>
  <c r="E110" i="1" s="1"/>
  <c r="E95" i="1"/>
  <c r="E101" i="1" s="1"/>
  <c r="E102" i="1" s="1"/>
  <c r="E121" i="1" s="1"/>
  <c r="K96" i="1"/>
  <c r="K97" i="1"/>
  <c r="J111" i="1"/>
  <c r="J114" i="1" s="1"/>
  <c r="H101" i="1"/>
  <c r="H102" i="1" s="1"/>
  <c r="H121" i="1" s="1"/>
  <c r="H108" i="1"/>
  <c r="H109" i="1"/>
  <c r="H110" i="1" s="1"/>
  <c r="D115" i="1" l="1"/>
  <c r="D118" i="1"/>
  <c r="D119" i="1" s="1"/>
  <c r="Z101" i="1"/>
  <c r="Z102" i="1" s="1"/>
  <c r="AD114" i="1"/>
  <c r="AD115" i="1" s="1"/>
  <c r="AJ95" i="1"/>
  <c r="AJ101" i="1" s="1"/>
  <c r="AJ102" i="1" s="1"/>
  <c r="Q115" i="1"/>
  <c r="J115" i="1"/>
  <c r="T118" i="1"/>
  <c r="T119" i="1" s="1"/>
  <c r="AG115" i="1"/>
  <c r="Y115" i="1"/>
  <c r="AI118" i="1"/>
  <c r="AI119" i="1" s="1"/>
  <c r="AH111" i="1"/>
  <c r="AJ108" i="1"/>
  <c r="AJ109" i="1"/>
  <c r="AJ110" i="1" s="1"/>
  <c r="W111" i="1"/>
  <c r="W114" i="1" s="1"/>
  <c r="Y118" i="1"/>
  <c r="Y119" i="1" s="1"/>
  <c r="J118" i="1"/>
  <c r="J119" i="1" s="1"/>
  <c r="F115" i="1"/>
  <c r="F118" i="1"/>
  <c r="F119" i="1" s="1"/>
  <c r="P115" i="1"/>
  <c r="P118" i="1"/>
  <c r="P119" i="1" s="1"/>
  <c r="L118" i="1"/>
  <c r="L119" i="1" s="1"/>
  <c r="AE111" i="1"/>
  <c r="AE114" i="1" s="1"/>
  <c r="AA111" i="1"/>
  <c r="AA114" i="1" s="1"/>
  <c r="AC115" i="1"/>
  <c r="AC118" i="1"/>
  <c r="AC119" i="1" s="1"/>
  <c r="AB108" i="1"/>
  <c r="AB109" i="1"/>
  <c r="AB110" i="1" s="1"/>
  <c r="Z109" i="1"/>
  <c r="Z110" i="1" s="1"/>
  <c r="Z108" i="1"/>
  <c r="AD118" i="1"/>
  <c r="AD119" i="1" s="1"/>
  <c r="AB95" i="1"/>
  <c r="AB101" i="1" s="1"/>
  <c r="AB102" i="1" s="1"/>
  <c r="X111" i="1"/>
  <c r="X114" i="1" s="1"/>
  <c r="U111" i="1"/>
  <c r="U114" i="1" s="1"/>
  <c r="T115" i="1"/>
  <c r="R111" i="1"/>
  <c r="R114" i="1" s="1"/>
  <c r="S101" i="1"/>
  <c r="S102" i="1" s="1"/>
  <c r="S121" i="1" s="1"/>
  <c r="S108" i="1"/>
  <c r="S109" i="1"/>
  <c r="S110" i="1" s="1"/>
  <c r="N95" i="1"/>
  <c r="N101" i="1" s="1"/>
  <c r="N102" i="1" s="1"/>
  <c r="O95" i="1"/>
  <c r="O101" i="1" s="1"/>
  <c r="O102" i="1" s="1"/>
  <c r="O108" i="1"/>
  <c r="O109" i="1"/>
  <c r="O110" i="1" s="1"/>
  <c r="N108" i="1"/>
  <c r="N109" i="1"/>
  <c r="N110" i="1" s="1"/>
  <c r="M111" i="1"/>
  <c r="M114" i="1" s="1"/>
  <c r="G111" i="1"/>
  <c r="G114" i="1" s="1"/>
  <c r="H111" i="1"/>
  <c r="H114" i="1" s="1"/>
  <c r="D108" i="1"/>
  <c r="K109" i="1"/>
  <c r="K110" i="1" s="1"/>
  <c r="K108" i="1"/>
  <c r="K101" i="1"/>
  <c r="K102" i="1" s="1"/>
  <c r="K121" i="1" s="1"/>
  <c r="E111" i="1"/>
  <c r="E114" i="1" s="1"/>
  <c r="I111" i="1"/>
  <c r="I114" i="1" s="1"/>
  <c r="AH114" i="1" l="1"/>
  <c r="AH118" i="1" s="1"/>
  <c r="AH119" i="1" s="1"/>
  <c r="I118" i="1"/>
  <c r="I119" i="1" s="1"/>
  <c r="W118" i="1"/>
  <c r="W119" i="1" s="1"/>
  <c r="R118" i="1"/>
  <c r="R119" i="1" s="1"/>
  <c r="Y121" i="1"/>
  <c r="AA115" i="1"/>
  <c r="AG118" i="1"/>
  <c r="AG119" i="1" s="1"/>
  <c r="AG121" i="1" s="1"/>
  <c r="AE115" i="1"/>
  <c r="AI115" i="1"/>
  <c r="AI121" i="1" s="1"/>
  <c r="AC121" i="1"/>
  <c r="AJ111" i="1"/>
  <c r="AJ114" i="1" s="1"/>
  <c r="AD121" i="1"/>
  <c r="E115" i="1"/>
  <c r="E118" i="1"/>
  <c r="E119" i="1" s="1"/>
  <c r="P121" i="1"/>
  <c r="L115" i="1"/>
  <c r="L121" i="1" s="1"/>
  <c r="M115" i="1"/>
  <c r="M118" i="1"/>
  <c r="M119" i="1" s="1"/>
  <c r="H115" i="1"/>
  <c r="H118" i="1"/>
  <c r="H119" i="1" s="1"/>
  <c r="G115" i="1"/>
  <c r="G118" i="1"/>
  <c r="G119" i="1" s="1"/>
  <c r="U118" i="1"/>
  <c r="U119" i="1" s="1"/>
  <c r="Z111" i="1"/>
  <c r="Z114" i="1" s="1"/>
  <c r="AB111" i="1"/>
  <c r="AB114" i="1" s="1"/>
  <c r="X115" i="1"/>
  <c r="X118" i="1"/>
  <c r="X119" i="1" s="1"/>
  <c r="U115" i="1"/>
  <c r="I115" i="1"/>
  <c r="R115" i="1"/>
  <c r="S111" i="1"/>
  <c r="S114" i="1" s="1"/>
  <c r="N111" i="1"/>
  <c r="N114" i="1" s="1"/>
  <c r="O111" i="1"/>
  <c r="O114" i="1" s="1"/>
  <c r="K111" i="1"/>
  <c r="K114" i="1" s="1"/>
  <c r="AH115" i="1" l="1"/>
  <c r="AH121" i="1" s="1"/>
  <c r="AE118" i="1"/>
  <c r="AE119" i="1" s="1"/>
  <c r="AE121" i="1" s="1"/>
  <c r="AA118" i="1"/>
  <c r="AA119" i="1" s="1"/>
  <c r="AA121" i="1" s="1"/>
  <c r="Z115" i="1"/>
  <c r="S118" i="1"/>
  <c r="S119" i="1" s="1"/>
  <c r="AB118" i="1"/>
  <c r="AB119" i="1" s="1"/>
  <c r="W115" i="1"/>
  <c r="W121" i="1" s="1"/>
  <c r="AJ115" i="1"/>
  <c r="AJ118" i="1"/>
  <c r="AJ119" i="1" s="1"/>
  <c r="X121" i="1"/>
  <c r="Z118" i="1"/>
  <c r="Z119" i="1" s="1"/>
  <c r="M121" i="1"/>
  <c r="N115" i="1"/>
  <c r="N118" i="1"/>
  <c r="N119" i="1" s="1"/>
  <c r="K115" i="1"/>
  <c r="K118" i="1"/>
  <c r="K119" i="1" s="1"/>
  <c r="O115" i="1"/>
  <c r="O118" i="1"/>
  <c r="O119" i="1" s="1"/>
  <c r="S115" i="1" l="1"/>
  <c r="Z121" i="1"/>
  <c r="AB115" i="1"/>
  <c r="AB121" i="1" s="1"/>
  <c r="N121" i="1"/>
  <c r="AJ121" i="1"/>
  <c r="O121" i="1"/>
</calcChain>
</file>

<file path=xl/sharedStrings.xml><?xml version="1.0" encoding="utf-8"?>
<sst xmlns="http://schemas.openxmlformats.org/spreadsheetml/2006/main" count="198" uniqueCount="150">
  <si>
    <t>#input P,T,fO2,melt composiiton</t>
  </si>
  <si>
    <t>P(bar)</t>
  </si>
  <si>
    <t>T(deg C)</t>
  </si>
  <si>
    <t>logfO2</t>
    <phoneticPr fontId="0" type="noConversion"/>
  </si>
  <si>
    <t>SiO2</t>
  </si>
  <si>
    <t>TiO2</t>
  </si>
  <si>
    <t>Al2O3</t>
  </si>
  <si>
    <t>FeO</t>
  </si>
  <si>
    <t>MnO</t>
    <phoneticPr fontId="0" type="noConversion"/>
  </si>
  <si>
    <t>MgO</t>
  </si>
  <si>
    <t>CaO</t>
  </si>
  <si>
    <t>Na2O</t>
  </si>
  <si>
    <t>K2O</t>
    <phoneticPr fontId="0" type="noConversion"/>
  </si>
  <si>
    <t>P2O5</t>
    <phoneticPr fontId="0" type="noConversion"/>
  </si>
  <si>
    <t>#leave this row blank</t>
  </si>
  <si>
    <t>sum</t>
  </si>
  <si>
    <t>wt%</t>
  </si>
  <si>
    <t>H2O</t>
  </si>
  <si>
    <t>total</t>
  </si>
  <si>
    <t>moles</t>
  </si>
  <si>
    <t>mole fraction oxide</t>
  </si>
  <si>
    <t>FeOt</t>
  </si>
  <si>
    <t>ln(XFe2O3/XFeO)</t>
    <phoneticPr fontId="0" type="noConversion"/>
  </si>
  <si>
    <t>FeO</t>
    <phoneticPr fontId="0" type="noConversion"/>
  </si>
  <si>
    <t>Fe2O3</t>
    <phoneticPr fontId="0" type="noConversion"/>
  </si>
  <si>
    <t>moles cation</t>
  </si>
  <si>
    <t>Si</t>
  </si>
  <si>
    <t>Ti</t>
  </si>
  <si>
    <t>Al</t>
  </si>
  <si>
    <t>Fe</t>
  </si>
  <si>
    <t>Mn</t>
    <phoneticPr fontId="0" type="noConversion"/>
  </si>
  <si>
    <t>Mg</t>
  </si>
  <si>
    <t>Ca</t>
  </si>
  <si>
    <t>Na</t>
  </si>
  <si>
    <t>K</t>
    <phoneticPr fontId="0" type="noConversion"/>
  </si>
  <si>
    <t>P</t>
    <phoneticPr fontId="0" type="noConversion"/>
  </si>
  <si>
    <t>H</t>
  </si>
  <si>
    <t>Fe3</t>
    <phoneticPr fontId="0" type="noConversion"/>
  </si>
  <si>
    <t>mole fraction cation</t>
  </si>
  <si>
    <t>#input melt H2O content</t>
  </si>
  <si>
    <t>H2O(wt%)</t>
  </si>
  <si>
    <t>Na+K-Al</t>
    <phoneticPr fontId="0" type="noConversion"/>
  </si>
  <si>
    <t>#parameters from SCSS model for anhydrous melt of O'Neill (2020)</t>
  </si>
  <si>
    <t>delt G/RT</t>
    <phoneticPr fontId="0" type="noConversion"/>
  </si>
  <si>
    <t>∑XM*AM</t>
  </si>
  <si>
    <t>lnCs</t>
    <phoneticPr fontId="0" type="noConversion"/>
  </si>
  <si>
    <t>#different formula for po and sulfide melt</t>
  </si>
  <si>
    <t>(C1P+C2erf(P))/T</t>
  </si>
  <si>
    <t>#calculate S2- contribution</t>
  </si>
  <si>
    <t>ln [S]</t>
  </si>
  <si>
    <t>#calculate the H2O term, i.e., ln(XOH+XH2O)</t>
  </si>
  <si>
    <t>XH2Ot</t>
  </si>
  <si>
    <t>lnXH2Ot</t>
  </si>
  <si>
    <t>XOH</t>
    <phoneticPr fontId="0" type="noConversion"/>
  </si>
  <si>
    <t>lnXOH</t>
    <phoneticPr fontId="0" type="noConversion"/>
  </si>
  <si>
    <t>XH2Om</t>
  </si>
  <si>
    <t>lnXH2Om</t>
  </si>
  <si>
    <t>ln(XOH+XH2O)</t>
  </si>
  <si>
    <t>#calculate HS-/H2S contribution</t>
  </si>
  <si>
    <t>1/T</t>
    <phoneticPr fontId="0" type="noConversion"/>
  </si>
  <si>
    <t>lnCHS cal</t>
    <phoneticPr fontId="0" type="noConversion"/>
  </si>
  <si>
    <t>HS cal</t>
  </si>
  <si>
    <t>#calculate HS-/H2S contribution when Na+K-Al term is required</t>
  </si>
  <si>
    <t>#the coefficients used are different when &lt;=-0.015</t>
  </si>
  <si>
    <t>Na+K-Al term</t>
  </si>
  <si>
    <t>lnCHS cal+NKA term</t>
  </si>
  <si>
    <t>S total cal</t>
  </si>
  <si>
    <t>Sample No.</t>
  </si>
  <si>
    <t>FeS</t>
  </si>
  <si>
    <t>Fe90</t>
  </si>
  <si>
    <t>Fe80</t>
  </si>
  <si>
    <t>Fe80-24h</t>
  </si>
  <si>
    <t>Fe80-3h</t>
  </si>
  <si>
    <t>Fe70</t>
  </si>
  <si>
    <t>Fe50</t>
  </si>
  <si>
    <t xml:space="preserve">measured S(ppm) </t>
  </si>
  <si>
    <t>Fe/(Fe+Cu+Ni)</t>
  </si>
  <si>
    <t>#input sulfide composition</t>
  </si>
  <si>
    <t>0H</t>
  </si>
  <si>
    <t>5H</t>
  </si>
  <si>
    <t>4H</t>
  </si>
  <si>
    <t>3H</t>
  </si>
  <si>
    <t>2H</t>
  </si>
  <si>
    <t>1H</t>
  </si>
  <si>
    <t>NiS</t>
  </si>
  <si>
    <t>#calculate total S</t>
  </si>
  <si>
    <t>1400FeS</t>
  </si>
  <si>
    <t>1400Fe90</t>
  </si>
  <si>
    <t>1400Fe80</t>
  </si>
  <si>
    <t>1400Fe70</t>
  </si>
  <si>
    <t>#considered negligible when FeO in hydrous melt&lt;5 wt%</t>
  </si>
  <si>
    <t>#calculate sum excluding H2O</t>
  </si>
  <si>
    <t>#for comparison</t>
  </si>
  <si>
    <t>C1F</t>
  </si>
  <si>
    <t>C2F</t>
  </si>
  <si>
    <t>C3F</t>
  </si>
  <si>
    <t>C4F</t>
  </si>
  <si>
    <t>C5F</t>
  </si>
  <si>
    <t>C6F</t>
  </si>
  <si>
    <t>C7F</t>
  </si>
  <si>
    <t>C8F</t>
  </si>
  <si>
    <t>C9F</t>
  </si>
  <si>
    <t>S-100</t>
  </si>
  <si>
    <t>S-101</t>
  </si>
  <si>
    <t>S-102</t>
  </si>
  <si>
    <t>ClS-88</t>
  </si>
  <si>
    <t>ClS-79</t>
  </si>
  <si>
    <t>ClS-80</t>
  </si>
  <si>
    <t>ClS-78</t>
  </si>
  <si>
    <t>ClS-104</t>
  </si>
  <si>
    <t>ClS-103</t>
  </si>
  <si>
    <t>ClS-76</t>
  </si>
  <si>
    <t>ClS-75</t>
  </si>
  <si>
    <t>ClS-74</t>
  </si>
  <si>
    <t>ClS-105</t>
  </si>
  <si>
    <t>ClS-73</t>
  </si>
  <si>
    <t>ΔNNO</t>
  </si>
  <si>
    <t>C82b</t>
  </si>
  <si>
    <t>C105b</t>
  </si>
  <si>
    <t>C85b</t>
  </si>
  <si>
    <t>C82a</t>
  </si>
  <si>
    <t>C105a</t>
  </si>
  <si>
    <t>C85a</t>
  </si>
  <si>
    <t>C97a</t>
  </si>
  <si>
    <t>C97b</t>
  </si>
  <si>
    <t>C99a</t>
  </si>
  <si>
    <t>C99b</t>
  </si>
  <si>
    <t>C141a</t>
  </si>
  <si>
    <t>C141c</t>
  </si>
  <si>
    <t>C126a</t>
  </si>
  <si>
    <t>#additional pressure term for po</t>
  </si>
  <si>
    <r>
      <t>Tholeiite 0.5wt% H</t>
    </r>
    <r>
      <rPr>
        <vertAlign val="subscript"/>
        <sz val="12"/>
        <color theme="1"/>
        <rFont val="Calibri (Body)"/>
      </rPr>
      <t>2</t>
    </r>
    <r>
      <rPr>
        <sz val="12"/>
        <color theme="1"/>
        <rFont val="Calibri"/>
        <family val="2"/>
        <scheme val="minor"/>
      </rPr>
      <t>O 1200℃</t>
    </r>
  </si>
  <si>
    <r>
      <t>Rhyolite H</t>
    </r>
    <r>
      <rPr>
        <vertAlign val="subscript"/>
        <sz val="12"/>
        <color theme="1"/>
        <rFont val="Calibri (Body)"/>
      </rPr>
      <t>2</t>
    </r>
    <r>
      <rPr>
        <sz val="12"/>
        <color theme="1"/>
        <rFont val="Calibri"/>
        <family val="2"/>
        <scheme val="minor"/>
      </rPr>
      <t>O-saturated 800℃</t>
    </r>
  </si>
  <si>
    <r>
      <t>Rhyolite H</t>
    </r>
    <r>
      <rPr>
        <vertAlign val="subscript"/>
        <sz val="12"/>
        <color theme="1"/>
        <rFont val="Calibri (Body)"/>
      </rPr>
      <t>2</t>
    </r>
    <r>
      <rPr>
        <sz val="12"/>
        <color theme="1"/>
        <rFont val="Calibri"/>
        <family val="2"/>
        <scheme val="minor"/>
      </rPr>
      <t>O-saturated 1000℃</t>
    </r>
  </si>
  <si>
    <t>Liu et al. (2021)</t>
  </si>
  <si>
    <t>Jégo and Pichavant (2012)</t>
  </si>
  <si>
    <t>Carroll and Rutherford (1987)</t>
  </si>
  <si>
    <t>Moretti and Baker (2008)</t>
  </si>
  <si>
    <t>Botcharnikov et al. (2004)</t>
  </si>
  <si>
    <t>ΔFMQ</t>
  </si>
  <si>
    <t>S2- cal</t>
  </si>
  <si>
    <t>Table S.2 SCSS calculator for hydrous silicate melts with model testing results shown as examples.</t>
  </si>
  <si>
    <t>Note: Data input required in the grey-shaded area:  P, T, fO2, major element composition of the melt, sulfide compsition and melt H2O content. Input for fO2 can be either ΔFMQ, ΔNNO, or absolute fO2 value. The absolute fO2 value is calculated from ΔFMQ and ΔNNO according to O'Neill (1987), O'Neill and Pownceby (1993) and Ballhaus et al. (1991).</t>
  </si>
  <si>
    <t>Only uses temp</t>
  </si>
  <si>
    <t>HS cal2</t>
  </si>
  <si>
    <t>-lnXFeO</t>
  </si>
  <si>
    <t>-lnrFeO</t>
  </si>
  <si>
    <t>lnaFeS</t>
  </si>
  <si>
    <t>K(OH)</t>
  </si>
  <si>
    <t>Test_Diff_FeO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</si>
</sst>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_ "/>
    <numFmt numFmtId="167" formatCode="0.0000"/>
    <numFmt numFmtId="168" formatCode="0.00000000"/>
  </numFmts>
  <fonts count="10">
    <font>
      <sz val="12"/>
      <color theme="1"/>
      <name val="Calibri"/>
      <family val="2"/>
      <scheme val="minor"/>
    </font>
    <font>
      <sz val="11"/>
      <color theme="1"/>
      <name val="Calibri"/>
      <family val="2"/>
      <scheme val="minor"/>
    </font>
    <font>
      <sz val="12"/>
      <color rgb="FFFF0000"/>
      <name val="Calibri"/>
      <family val="2"/>
      <scheme val="minor"/>
    </font>
    <font>
      <b/>
      <sz val="11"/>
      <color rgb="FFFF0000"/>
      <name val="Calibri"/>
      <family val="2"/>
      <scheme val="minor"/>
    </font>
    <font>
      <sz val="11"/>
      <color rgb="FFFF0000"/>
      <name val="Calibri"/>
      <family val="2"/>
      <scheme val="minor"/>
    </font>
    <font>
      <sz val="11"/>
      <color rgb="FFFF0000"/>
      <name val="Calibri"/>
      <family val="3"/>
      <charset val="134"/>
      <scheme val="minor"/>
    </font>
    <font>
      <sz val="11"/>
      <color theme="1"/>
      <name val="Calibri"/>
      <family val="2"/>
      <scheme val="minor"/>
    </font>
    <font>
      <b/>
      <sz val="12"/>
      <color theme="1"/>
      <name val="Calibri"/>
      <family val="2"/>
      <scheme val="minor"/>
    </font>
    <font>
      <sz val="10.5"/>
      <color rgb="FF000000"/>
      <name val="Calibri"/>
      <family val="2"/>
      <scheme val="minor"/>
    </font>
    <font>
      <vertAlign val="subscript"/>
      <sz val="12"/>
      <color theme="1"/>
      <name val="Calibri (Body)"/>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5">
    <xf numFmtId="0" fontId="0" fillId="0" borderId="0" xfId="0"/>
    <xf numFmtId="0" fontId="0" fillId="0" borderId="0" xfId="0" applyFill="1"/>
    <xf numFmtId="0" fontId="0" fillId="0" borderId="0" xfId="0" applyFill="1" applyAlignment="1">
      <alignment horizontal="center"/>
    </xf>
    <xf numFmtId="164" fontId="0" fillId="0" borderId="0" xfId="0" applyNumberFormat="1" applyFill="1" applyAlignment="1">
      <alignment horizontal="center"/>
    </xf>
    <xf numFmtId="165" fontId="0" fillId="0" borderId="0" xfId="0" applyNumberFormat="1" applyFill="1" applyAlignment="1">
      <alignment horizontal="center"/>
    </xf>
    <xf numFmtId="2" fontId="0" fillId="0" borderId="0" xfId="0" applyNumberFormat="1" applyFill="1" applyAlignment="1">
      <alignment horizontal="center"/>
    </xf>
    <xf numFmtId="0" fontId="2" fillId="0" borderId="0" xfId="0" applyFont="1" applyFill="1"/>
    <xf numFmtId="0" fontId="3" fillId="0" borderId="0" xfId="0" applyFont="1" applyFill="1" applyAlignment="1">
      <alignment horizontal="center"/>
    </xf>
    <xf numFmtId="2" fontId="4" fillId="0" borderId="0" xfId="0" applyNumberFormat="1" applyFont="1" applyFill="1" applyAlignment="1">
      <alignment horizontal="center"/>
    </xf>
    <xf numFmtId="0" fontId="4" fillId="0" borderId="0" xfId="0" applyFont="1" applyFill="1"/>
    <xf numFmtId="0" fontId="4" fillId="0" borderId="0" xfId="0" applyFont="1" applyFill="1" applyAlignment="1">
      <alignment horizontal="center"/>
    </xf>
    <xf numFmtId="2" fontId="5" fillId="0" borderId="0" xfId="0" applyNumberFormat="1" applyFont="1" applyFill="1" applyAlignment="1">
      <alignment horizontal="center"/>
    </xf>
    <xf numFmtId="2" fontId="5" fillId="0" borderId="0" xfId="0" applyNumberFormat="1" applyFont="1" applyFill="1"/>
    <xf numFmtId="0" fontId="0" fillId="2" borderId="0" xfId="0" applyFill="1"/>
    <xf numFmtId="0" fontId="0" fillId="3" borderId="0" xfId="0" applyFill="1"/>
    <xf numFmtId="0" fontId="4" fillId="3" borderId="0" xfId="0" applyFont="1" applyFill="1"/>
    <xf numFmtId="167" fontId="0" fillId="3" borderId="0" xfId="0" applyNumberFormat="1" applyFill="1"/>
    <xf numFmtId="0" fontId="0" fillId="3" borderId="0" xfId="0" quotePrefix="1" applyFill="1"/>
    <xf numFmtId="0" fontId="6" fillId="3" borderId="0" xfId="0" applyFont="1" applyFill="1"/>
    <xf numFmtId="167" fontId="6" fillId="3" borderId="0" xfId="0" applyNumberFormat="1" applyFont="1" applyFill="1"/>
    <xf numFmtId="0" fontId="2" fillId="3" borderId="0" xfId="0" applyFont="1" applyFill="1"/>
    <xf numFmtId="1" fontId="2" fillId="3" borderId="0" xfId="0" applyNumberFormat="1" applyFont="1" applyFill="1"/>
    <xf numFmtId="167" fontId="0" fillId="2" borderId="0" xfId="0" applyNumberFormat="1" applyFill="1"/>
    <xf numFmtId="0" fontId="0" fillId="4" borderId="0" xfId="0" applyFill="1"/>
    <xf numFmtId="167" fontId="0" fillId="4" borderId="0" xfId="0" applyNumberFormat="1" applyFill="1"/>
    <xf numFmtId="1" fontId="0" fillId="4" borderId="0" xfId="0" applyNumberFormat="1" applyFill="1"/>
    <xf numFmtId="0" fontId="0" fillId="5" borderId="0" xfId="0" applyFill="1"/>
    <xf numFmtId="0" fontId="2" fillId="5" borderId="0" xfId="0" applyFont="1" applyFill="1"/>
    <xf numFmtId="167" fontId="0" fillId="5" borderId="0" xfId="0" applyNumberFormat="1" applyFont="1" applyFill="1"/>
    <xf numFmtId="0" fontId="0" fillId="6" borderId="0" xfId="0" applyFill="1"/>
    <xf numFmtId="0" fontId="0" fillId="0" borderId="0" xfId="0" applyAlignment="1">
      <alignment vertical="center"/>
    </xf>
    <xf numFmtId="165" fontId="5" fillId="0" borderId="0" xfId="0" applyNumberFormat="1" applyFont="1" applyFill="1"/>
    <xf numFmtId="165" fontId="5" fillId="0" borderId="0" xfId="0" applyNumberFormat="1" applyFont="1" applyFill="1" applyAlignment="1">
      <alignment horizontal="center"/>
    </xf>
    <xf numFmtId="0" fontId="7" fillId="0" borderId="0" xfId="0" applyFont="1" applyFill="1"/>
    <xf numFmtId="167" fontId="0" fillId="0" borderId="0" xfId="0" applyNumberFormat="1" applyFill="1"/>
    <xf numFmtId="0" fontId="2" fillId="2" borderId="0" xfId="0" applyFont="1" applyFill="1"/>
    <xf numFmtId="0" fontId="0" fillId="3" borderId="0" xfId="0" applyFont="1" applyFill="1"/>
    <xf numFmtId="0" fontId="0" fillId="0" borderId="0" xfId="0" applyFont="1"/>
    <xf numFmtId="0" fontId="2" fillId="0" borderId="0" xfId="0" applyFont="1"/>
    <xf numFmtId="0" fontId="0" fillId="5" borderId="0" xfId="0" applyFont="1" applyFill="1"/>
    <xf numFmtId="0" fontId="0" fillId="2" borderId="0" xfId="0" applyFill="1" applyAlignment="1">
      <alignment horizontal="center"/>
    </xf>
    <xf numFmtId="0" fontId="7" fillId="2" borderId="0" xfId="0" applyFont="1" applyFill="1"/>
    <xf numFmtId="1" fontId="0" fillId="0" borderId="0" xfId="0" applyNumberFormat="1"/>
    <xf numFmtId="0" fontId="8" fillId="0" borderId="0" xfId="0" applyFont="1"/>
    <xf numFmtId="0" fontId="0" fillId="0" borderId="0" xfId="0" applyFont="1" applyFill="1"/>
    <xf numFmtId="2" fontId="6" fillId="0" borderId="0" xfId="0" applyNumberFormat="1" applyFont="1" applyFill="1" applyAlignment="1">
      <alignment horizontal="center"/>
    </xf>
    <xf numFmtId="0" fontId="6" fillId="0" borderId="0" xfId="0" applyFont="1" applyFill="1" applyAlignment="1">
      <alignment horizontal="center"/>
    </xf>
    <xf numFmtId="167" fontId="6" fillId="5" borderId="0" xfId="0" applyNumberFormat="1" applyFont="1" applyFill="1"/>
    <xf numFmtId="0" fontId="0" fillId="2" borderId="0" xfId="0" applyFont="1" applyFill="1"/>
    <xf numFmtId="166" fontId="0" fillId="2" borderId="0" xfId="0" applyNumberFormat="1" applyFont="1" applyFill="1" applyAlignment="1">
      <alignment horizontal="right"/>
    </xf>
    <xf numFmtId="0" fontId="7" fillId="7" borderId="0" xfId="0" applyFont="1" applyFill="1"/>
    <xf numFmtId="0" fontId="0" fillId="7" borderId="0" xfId="0" applyFill="1"/>
    <xf numFmtId="1" fontId="0" fillId="7" borderId="0" xfId="0" applyNumberFormat="1" applyFill="1"/>
    <xf numFmtId="0" fontId="0" fillId="7" borderId="0" xfId="0" applyFill="1" applyBorder="1" applyAlignment="1">
      <alignment horizontal="left" vertical="top"/>
    </xf>
    <xf numFmtId="0" fontId="0" fillId="7" borderId="0" xfId="0" applyFill="1" applyAlignment="1">
      <alignment vertical="center"/>
    </xf>
    <xf numFmtId="164" fontId="0" fillId="7" borderId="0" xfId="0" applyNumberFormat="1" applyFill="1"/>
    <xf numFmtId="2" fontId="0" fillId="7" borderId="0" xfId="0" applyNumberFormat="1" applyFill="1" applyBorder="1" applyAlignment="1">
      <alignment horizontal="left" vertical="top"/>
    </xf>
    <xf numFmtId="2" fontId="0" fillId="7" borderId="0" xfId="0" applyNumberFormat="1" applyFill="1" applyAlignment="1">
      <alignment horizontal="right"/>
    </xf>
    <xf numFmtId="2" fontId="0" fillId="7" borderId="0" xfId="0" applyNumberFormat="1" applyFill="1" applyBorder="1" applyAlignment="1">
      <alignment horizontal="right" vertical="top"/>
    </xf>
    <xf numFmtId="0" fontId="0" fillId="7" borderId="0" xfId="0" applyFill="1" applyAlignment="1">
      <alignment horizontal="center"/>
    </xf>
    <xf numFmtId="2" fontId="0" fillId="7" borderId="0" xfId="0" applyNumberFormat="1" applyFill="1"/>
    <xf numFmtId="165" fontId="0" fillId="7" borderId="0" xfId="0" applyNumberFormat="1" applyFill="1"/>
    <xf numFmtId="0" fontId="7" fillId="0" borderId="0" xfId="0" applyFont="1"/>
    <xf numFmtId="0" fontId="0" fillId="7" borderId="0" xfId="0" applyFill="1" applyAlignment="1">
      <alignment horizontal="right" vertical="top"/>
    </xf>
    <xf numFmtId="0" fontId="0" fillId="7" borderId="0" xfId="0" applyFill="1" applyBorder="1" applyAlignment="1">
      <alignment horizontal="right" vertical="top"/>
    </xf>
    <xf numFmtId="1" fontId="2" fillId="5" borderId="0" xfId="0" applyNumberFormat="1" applyFont="1" applyFill="1"/>
    <xf numFmtId="0" fontId="2" fillId="6" borderId="0" xfId="0" applyFont="1" applyFill="1"/>
    <xf numFmtId="1" fontId="2" fillId="6" borderId="0" xfId="0" applyNumberFormat="1" applyFont="1" applyFill="1"/>
    <xf numFmtId="168" fontId="0" fillId="0" borderId="0" xfId="0" applyNumberFormat="1"/>
    <xf numFmtId="168" fontId="0" fillId="7" borderId="0" xfId="0" applyNumberFormat="1" applyFill="1"/>
    <xf numFmtId="168" fontId="0" fillId="2" borderId="0" xfId="0" applyNumberFormat="1" applyFill="1"/>
    <xf numFmtId="168" fontId="0" fillId="0" borderId="0" xfId="0" applyNumberFormat="1" applyFill="1" applyAlignment="1">
      <alignment horizontal="center"/>
    </xf>
    <xf numFmtId="168" fontId="4" fillId="0" borderId="0" xfId="0" applyNumberFormat="1" applyFont="1" applyFill="1" applyAlignment="1">
      <alignment horizontal="center"/>
    </xf>
    <xf numFmtId="168" fontId="6" fillId="0" borderId="0" xfId="0" applyNumberFormat="1" applyFont="1" applyFill="1" applyAlignment="1">
      <alignment horizontal="center"/>
    </xf>
    <xf numFmtId="168" fontId="5" fillId="0" borderId="0" xfId="0" applyNumberFormat="1" applyFont="1" applyFill="1" applyAlignment="1">
      <alignment horizontal="center"/>
    </xf>
    <xf numFmtId="168" fontId="5" fillId="0" borderId="0" xfId="0" applyNumberFormat="1" applyFont="1" applyFill="1"/>
    <xf numFmtId="168" fontId="0" fillId="0" borderId="0" xfId="0" applyNumberFormat="1" applyFill="1"/>
    <xf numFmtId="168" fontId="0" fillId="2" borderId="0" xfId="0" applyNumberFormat="1" applyFont="1" applyFill="1" applyAlignment="1">
      <alignment horizontal="right"/>
    </xf>
    <xf numFmtId="168" fontId="0" fillId="3" borderId="0" xfId="0" applyNumberFormat="1" applyFill="1"/>
    <xf numFmtId="168" fontId="6" fillId="3" borderId="0" xfId="0" applyNumberFormat="1" applyFont="1" applyFill="1"/>
    <xf numFmtId="168" fontId="2" fillId="3" borderId="0" xfId="0" applyNumberFormat="1" applyFont="1" applyFill="1"/>
    <xf numFmtId="168" fontId="0" fillId="4" borderId="0" xfId="0" applyNumberFormat="1" applyFill="1"/>
    <xf numFmtId="168" fontId="6" fillId="5" borderId="0" xfId="0" applyNumberFormat="1" applyFont="1" applyFill="1"/>
    <xf numFmtId="168" fontId="0" fillId="5" borderId="0" xfId="0" applyNumberFormat="1" applyFont="1" applyFill="1"/>
    <xf numFmtId="168" fontId="2" fillId="5" borderId="0" xfId="0" applyNumberFormat="1" applyFont="1" applyFill="1"/>
    <xf numFmtId="168" fontId="2" fillId="6" borderId="0" xfId="0" applyNumberFormat="1" applyFont="1" applyFill="1"/>
    <xf numFmtId="168" fontId="0" fillId="8" borderId="0" xfId="0" applyNumberFormat="1" applyFill="1" applyAlignment="1">
      <alignment horizontal="center"/>
    </xf>
    <xf numFmtId="168" fontId="2" fillId="9" borderId="0" xfId="0" applyNumberFormat="1" applyFont="1" applyFill="1"/>
    <xf numFmtId="168" fontId="0" fillId="9" borderId="0" xfId="0" applyNumberFormat="1" applyFill="1"/>
    <xf numFmtId="0" fontId="0" fillId="9" borderId="0" xfId="0" applyFill="1"/>
    <xf numFmtId="0" fontId="0" fillId="9" borderId="0" xfId="0" applyFill="1" applyAlignment="1">
      <alignment horizontal="center"/>
    </xf>
    <xf numFmtId="2" fontId="0" fillId="9" borderId="0" xfId="0" applyNumberFormat="1" applyFill="1"/>
    <xf numFmtId="0" fontId="4" fillId="9" borderId="0" xfId="0" applyFont="1" applyFill="1"/>
    <xf numFmtId="0" fontId="4" fillId="9" borderId="0" xfId="0" applyFont="1" applyFill="1" applyAlignment="1">
      <alignment horizontal="center"/>
    </xf>
    <xf numFmtId="168" fontId="5" fillId="9" borderId="0" xfId="0" applyNumberFormat="1" applyFont="1" applyFill="1"/>
    <xf numFmtId="165" fontId="5" fillId="9" borderId="0" xfId="0" applyNumberFormat="1" applyFont="1" applyFill="1"/>
    <xf numFmtId="2" fontId="5" fillId="9" borderId="0" xfId="0" applyNumberFormat="1" applyFont="1" applyFill="1"/>
    <xf numFmtId="0" fontId="1" fillId="3" borderId="0" xfId="0" quotePrefix="1" applyFont="1" applyFill="1"/>
    <xf numFmtId="0" fontId="1" fillId="3" borderId="0" xfId="0" applyFont="1" applyFill="1"/>
    <xf numFmtId="168" fontId="5" fillId="9" borderId="0" xfId="0" applyNumberFormat="1" applyFont="1" applyFill="1" applyAlignment="1">
      <alignment horizontal="center"/>
    </xf>
    <xf numFmtId="2" fontId="5" fillId="9" borderId="0" xfId="0" applyNumberFormat="1" applyFont="1" applyFill="1" applyAlignment="1">
      <alignment horizontal="center"/>
    </xf>
    <xf numFmtId="168" fontId="4" fillId="0" borderId="0" xfId="0" applyNumberFormat="1" applyFont="1" applyFill="1"/>
    <xf numFmtId="0" fontId="0" fillId="10" borderId="0" xfId="0" applyFill="1"/>
    <xf numFmtId="0" fontId="0" fillId="10" borderId="0" xfId="0" applyFill="1" applyAlignment="1">
      <alignment horizontal="center"/>
    </xf>
    <xf numFmtId="168" fontId="0" fillId="1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0009254120304526?via%3Dihub" TargetMode="External"/><Relationship Id="rId2" Type="http://schemas.openxmlformats.org/officeDocument/2006/relationships/hyperlink" Target="https://www.sciencedirect.com/science/article/pii/S0009254120304526?via%3Dihub" TargetMode="External"/><Relationship Id="rId1" Type="http://schemas.openxmlformats.org/officeDocument/2006/relationships/hyperlink" Target="https://www.sciencedirect.com/science/article/pii/S0009254120304526?via%3Dihub" TargetMode="External"/><Relationship Id="rId4" Type="http://schemas.openxmlformats.org/officeDocument/2006/relationships/hyperlink" Target="https://www.sciencedirect.com/science/article/pii/S0009254120304526?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DB58-F626-714A-BA27-5856EB4ED3C5}">
  <dimension ref="A1:BW125"/>
  <sheetViews>
    <sheetView tabSelected="1" topLeftCell="A59" zoomScale="85" zoomScaleNormal="85" workbookViewId="0">
      <selection activeCell="D64" sqref="D64"/>
    </sheetView>
  </sheetViews>
  <sheetFormatPr defaultColWidth="10.6640625" defaultRowHeight="15.5"/>
  <cols>
    <col min="1" max="1" width="49.83203125" customWidth="1"/>
    <col min="4" max="5" width="15.08203125" style="68" bestFit="1" customWidth="1"/>
  </cols>
  <sheetData>
    <row r="1" spans="1:75">
      <c r="A1" s="33" t="s">
        <v>141</v>
      </c>
      <c r="B1" s="1"/>
      <c r="C1" s="1"/>
      <c r="D1" s="68" t="s">
        <v>134</v>
      </c>
      <c r="V1" s="43" t="s">
        <v>135</v>
      </c>
      <c r="AF1" t="s">
        <v>138</v>
      </c>
      <c r="AG1" s="30"/>
      <c r="AU1" t="s">
        <v>136</v>
      </c>
      <c r="BI1" t="s">
        <v>137</v>
      </c>
    </row>
    <row r="2" spans="1:75" s="51" customFormat="1" ht="16.5">
      <c r="A2" s="50" t="s">
        <v>0</v>
      </c>
      <c r="C2" s="51" t="s">
        <v>67</v>
      </c>
      <c r="D2" s="69" t="s">
        <v>68</v>
      </c>
      <c r="E2" s="69" t="s">
        <v>69</v>
      </c>
      <c r="F2" s="51" t="s">
        <v>70</v>
      </c>
      <c r="G2" s="51" t="s">
        <v>71</v>
      </c>
      <c r="H2" s="51" t="s">
        <v>72</v>
      </c>
      <c r="I2" s="51" t="s">
        <v>73</v>
      </c>
      <c r="J2" s="51" t="s">
        <v>74</v>
      </c>
      <c r="K2" s="51" t="s">
        <v>84</v>
      </c>
      <c r="L2" s="51" t="s">
        <v>79</v>
      </c>
      <c r="M2" s="51" t="s">
        <v>80</v>
      </c>
      <c r="N2" s="51" t="s">
        <v>81</v>
      </c>
      <c r="O2" s="51" t="s">
        <v>82</v>
      </c>
      <c r="P2" s="51" t="s">
        <v>83</v>
      </c>
      <c r="Q2" s="51" t="s">
        <v>78</v>
      </c>
      <c r="R2" s="51" t="s">
        <v>86</v>
      </c>
      <c r="S2" s="51" t="s">
        <v>87</v>
      </c>
      <c r="T2" s="51" t="s">
        <v>88</v>
      </c>
      <c r="U2" s="51" t="s">
        <v>89</v>
      </c>
      <c r="W2" s="51" t="s">
        <v>93</v>
      </c>
      <c r="X2" s="51" t="s">
        <v>94</v>
      </c>
      <c r="Y2" s="51" t="s">
        <v>95</v>
      </c>
      <c r="Z2" s="51" t="s">
        <v>96</v>
      </c>
      <c r="AA2" s="51" t="s">
        <v>97</v>
      </c>
      <c r="AB2" s="51" t="s">
        <v>98</v>
      </c>
      <c r="AC2" s="51" t="s">
        <v>99</v>
      </c>
      <c r="AD2" s="51" t="s">
        <v>100</v>
      </c>
      <c r="AE2" s="51" t="s">
        <v>101</v>
      </c>
      <c r="AG2" s="51" t="s">
        <v>102</v>
      </c>
      <c r="AH2" s="51" t="s">
        <v>103</v>
      </c>
      <c r="AI2" s="51" t="s">
        <v>104</v>
      </c>
      <c r="AJ2" s="51" t="s">
        <v>105</v>
      </c>
      <c r="AK2" s="51" t="s">
        <v>106</v>
      </c>
      <c r="AL2" s="51" t="s">
        <v>107</v>
      </c>
      <c r="AM2" s="51" t="s">
        <v>108</v>
      </c>
      <c r="AN2" s="51" t="s">
        <v>109</v>
      </c>
      <c r="AO2" s="51" t="s">
        <v>110</v>
      </c>
      <c r="AP2" s="51" t="s">
        <v>111</v>
      </c>
      <c r="AQ2" s="51" t="s">
        <v>112</v>
      </c>
      <c r="AR2" s="51" t="s">
        <v>113</v>
      </c>
      <c r="AS2" s="51" t="s">
        <v>114</v>
      </c>
      <c r="AT2" s="51" t="s">
        <v>115</v>
      </c>
      <c r="AV2" s="51" t="s">
        <v>117</v>
      </c>
      <c r="AW2" s="51" t="s">
        <v>118</v>
      </c>
      <c r="AX2" s="51" t="s">
        <v>119</v>
      </c>
      <c r="AY2" s="51" t="s">
        <v>120</v>
      </c>
      <c r="AZ2" s="51" t="s">
        <v>121</v>
      </c>
      <c r="BA2" s="51" t="s">
        <v>122</v>
      </c>
      <c r="BB2" s="51" t="s">
        <v>123</v>
      </c>
      <c r="BC2" s="51" t="s">
        <v>124</v>
      </c>
      <c r="BD2" s="51" t="s">
        <v>125</v>
      </c>
      <c r="BE2" s="51" t="s">
        <v>126</v>
      </c>
      <c r="BF2" s="51" t="s">
        <v>127</v>
      </c>
      <c r="BG2" s="51" t="s">
        <v>128</v>
      </c>
      <c r="BH2" s="51" t="s">
        <v>129</v>
      </c>
      <c r="BJ2" s="51" t="s">
        <v>131</v>
      </c>
      <c r="BP2" s="51" t="s">
        <v>132</v>
      </c>
      <c r="BT2" s="51" t="s">
        <v>133</v>
      </c>
    </row>
    <row r="3" spans="1:75" s="51" customFormat="1">
      <c r="C3" s="51" t="s">
        <v>1</v>
      </c>
      <c r="D3" s="69">
        <v>10000</v>
      </c>
      <c r="E3" s="69">
        <v>10000</v>
      </c>
      <c r="F3" s="51">
        <v>10000</v>
      </c>
      <c r="G3" s="51">
        <v>10000</v>
      </c>
      <c r="H3" s="51">
        <v>10000</v>
      </c>
      <c r="I3" s="51">
        <v>10000</v>
      </c>
      <c r="J3" s="51">
        <v>10000</v>
      </c>
      <c r="K3" s="51">
        <v>10000</v>
      </c>
      <c r="L3" s="51">
        <v>10000</v>
      </c>
      <c r="M3" s="51">
        <v>10000</v>
      </c>
      <c r="N3" s="51">
        <v>10000</v>
      </c>
      <c r="O3" s="51">
        <v>10000</v>
      </c>
      <c r="P3" s="51">
        <v>10000</v>
      </c>
      <c r="Q3" s="51">
        <v>10000</v>
      </c>
      <c r="R3" s="51">
        <v>25000</v>
      </c>
      <c r="S3" s="51">
        <v>25000</v>
      </c>
      <c r="T3" s="51">
        <v>25000</v>
      </c>
      <c r="U3" s="51">
        <v>25000</v>
      </c>
      <c r="W3" s="51">
        <v>3950</v>
      </c>
      <c r="X3" s="51">
        <v>3950</v>
      </c>
      <c r="Y3" s="51">
        <v>3950</v>
      </c>
      <c r="Z3" s="51">
        <v>3950</v>
      </c>
      <c r="AA3" s="51">
        <v>3950</v>
      </c>
      <c r="AB3" s="51">
        <v>3950</v>
      </c>
      <c r="AC3" s="51">
        <v>3950</v>
      </c>
      <c r="AD3" s="51">
        <v>3950</v>
      </c>
      <c r="AE3" s="51">
        <v>3950</v>
      </c>
      <c r="AG3" s="51">
        <v>2000</v>
      </c>
      <c r="AH3" s="51">
        <v>2000</v>
      </c>
      <c r="AI3" s="51">
        <v>2000</v>
      </c>
      <c r="AJ3" s="51">
        <v>2000</v>
      </c>
      <c r="AK3" s="51">
        <v>2000</v>
      </c>
      <c r="AL3" s="51">
        <v>2000</v>
      </c>
      <c r="AM3" s="51">
        <v>2000</v>
      </c>
      <c r="AN3" s="51">
        <v>2000</v>
      </c>
      <c r="AO3" s="51">
        <v>2000</v>
      </c>
      <c r="AP3" s="51">
        <v>2000</v>
      </c>
      <c r="AQ3" s="51">
        <v>2000</v>
      </c>
      <c r="AR3" s="51">
        <v>2000</v>
      </c>
      <c r="AS3" s="51">
        <v>2000</v>
      </c>
      <c r="AT3" s="51">
        <v>2000</v>
      </c>
      <c r="AV3" s="52">
        <v>2009.9999999999998</v>
      </c>
      <c r="AW3" s="52">
        <v>2020</v>
      </c>
      <c r="AX3" s="51">
        <v>2080</v>
      </c>
      <c r="AY3" s="52">
        <v>2009.9999999999998</v>
      </c>
      <c r="AZ3" s="52">
        <v>2020</v>
      </c>
      <c r="BA3" s="51">
        <v>2080</v>
      </c>
      <c r="BB3" s="51">
        <v>2029.9999999999998</v>
      </c>
      <c r="BC3" s="51">
        <v>2029.9999999999998</v>
      </c>
      <c r="BD3" s="51">
        <v>1960</v>
      </c>
      <c r="BE3" s="51">
        <v>1960</v>
      </c>
      <c r="BF3" s="51">
        <v>2040</v>
      </c>
      <c r="BG3" s="51">
        <v>2040</v>
      </c>
      <c r="BH3" s="51">
        <v>1050</v>
      </c>
      <c r="BJ3" s="51">
        <v>1</v>
      </c>
      <c r="BK3" s="51">
        <v>1000</v>
      </c>
      <c r="BL3" s="51">
        <v>5000</v>
      </c>
      <c r="BM3" s="51">
        <v>10000</v>
      </c>
      <c r="BN3" s="51">
        <v>15000</v>
      </c>
      <c r="BO3" s="51">
        <v>20000</v>
      </c>
      <c r="BP3" s="51">
        <v>1</v>
      </c>
      <c r="BQ3" s="51">
        <v>1000</v>
      </c>
      <c r="BR3" s="51">
        <v>3000</v>
      </c>
      <c r="BS3" s="51">
        <v>5000</v>
      </c>
      <c r="BT3" s="51">
        <v>1</v>
      </c>
      <c r="BU3" s="51">
        <v>1000</v>
      </c>
      <c r="BV3" s="51">
        <v>3000</v>
      </c>
      <c r="BW3" s="51">
        <v>5000</v>
      </c>
    </row>
    <row r="4" spans="1:75" s="51" customFormat="1">
      <c r="C4" s="51" t="s">
        <v>2</v>
      </c>
      <c r="D4" s="69">
        <v>1250</v>
      </c>
      <c r="E4" s="69">
        <v>1250</v>
      </c>
      <c r="F4" s="51">
        <v>1250</v>
      </c>
      <c r="G4" s="51">
        <v>1250</v>
      </c>
      <c r="H4" s="51">
        <v>1250</v>
      </c>
      <c r="I4" s="51">
        <v>1250</v>
      </c>
      <c r="J4" s="51">
        <v>1250</v>
      </c>
      <c r="K4" s="51">
        <v>1250</v>
      </c>
      <c r="L4" s="51">
        <v>1250</v>
      </c>
      <c r="M4" s="51">
        <v>1250</v>
      </c>
      <c r="N4" s="51">
        <v>1250</v>
      </c>
      <c r="O4" s="51">
        <v>1250</v>
      </c>
      <c r="P4" s="51">
        <v>1250</v>
      </c>
      <c r="Q4" s="51">
        <v>1250</v>
      </c>
      <c r="R4" s="51">
        <v>1400</v>
      </c>
      <c r="S4" s="51">
        <v>1400</v>
      </c>
      <c r="T4" s="51">
        <v>1400</v>
      </c>
      <c r="U4" s="51">
        <v>1400</v>
      </c>
      <c r="W4" s="51">
        <v>1000</v>
      </c>
      <c r="X4" s="51">
        <v>1000</v>
      </c>
      <c r="Y4" s="51">
        <v>1000</v>
      </c>
      <c r="Z4" s="51">
        <v>1000</v>
      </c>
      <c r="AA4" s="51">
        <v>1000</v>
      </c>
      <c r="AB4" s="51">
        <v>1000</v>
      </c>
      <c r="AC4" s="51">
        <v>1000</v>
      </c>
      <c r="AD4" s="51">
        <v>1000</v>
      </c>
      <c r="AE4" s="51">
        <v>1000</v>
      </c>
      <c r="AG4" s="51">
        <v>850</v>
      </c>
      <c r="AH4" s="51">
        <v>850</v>
      </c>
      <c r="AI4" s="51">
        <v>850</v>
      </c>
      <c r="AJ4" s="51">
        <v>850</v>
      </c>
      <c r="AK4" s="51">
        <v>850</v>
      </c>
      <c r="AL4" s="51">
        <v>850</v>
      </c>
      <c r="AM4" s="51">
        <v>850</v>
      </c>
      <c r="AN4" s="51">
        <v>850</v>
      </c>
      <c r="AO4" s="51">
        <v>850</v>
      </c>
      <c r="AP4" s="51">
        <v>850</v>
      </c>
      <c r="AQ4" s="51">
        <v>850</v>
      </c>
      <c r="AR4" s="51">
        <v>850</v>
      </c>
      <c r="AS4" s="51">
        <v>850</v>
      </c>
      <c r="AT4" s="51">
        <v>850</v>
      </c>
      <c r="AV4" s="51">
        <v>1025</v>
      </c>
      <c r="AW4" s="51">
        <v>955</v>
      </c>
      <c r="AX4" s="51">
        <v>929</v>
      </c>
      <c r="AY4" s="51">
        <v>1025</v>
      </c>
      <c r="AZ4" s="51">
        <v>955</v>
      </c>
      <c r="BA4" s="51">
        <v>929</v>
      </c>
      <c r="BB4" s="51">
        <v>890</v>
      </c>
      <c r="BC4" s="51">
        <v>890</v>
      </c>
      <c r="BD4" s="51">
        <v>850</v>
      </c>
      <c r="BE4" s="51">
        <v>850</v>
      </c>
      <c r="BF4" s="51">
        <v>927</v>
      </c>
      <c r="BG4" s="51">
        <v>927</v>
      </c>
      <c r="BH4" s="51">
        <v>910</v>
      </c>
      <c r="BJ4" s="51">
        <v>1200</v>
      </c>
      <c r="BK4" s="51">
        <v>1200</v>
      </c>
      <c r="BL4" s="51">
        <v>1200</v>
      </c>
      <c r="BM4" s="51">
        <v>1200</v>
      </c>
      <c r="BN4" s="51">
        <v>1200</v>
      </c>
      <c r="BO4" s="51">
        <v>1200</v>
      </c>
      <c r="BP4" s="51">
        <v>800</v>
      </c>
      <c r="BQ4" s="51">
        <v>800</v>
      </c>
      <c r="BR4" s="51">
        <v>800</v>
      </c>
      <c r="BS4" s="51">
        <v>800</v>
      </c>
      <c r="BT4" s="51">
        <v>1000</v>
      </c>
      <c r="BU4" s="51">
        <v>1000</v>
      </c>
      <c r="BV4" s="51">
        <v>1000</v>
      </c>
      <c r="BW4" s="51">
        <v>1000</v>
      </c>
    </row>
    <row r="5" spans="1:75" s="51" customFormat="1">
      <c r="C5" s="53" t="s">
        <v>139</v>
      </c>
      <c r="D5" s="69">
        <v>-2</v>
      </c>
      <c r="E5" s="69">
        <v>-2</v>
      </c>
      <c r="F5" s="51">
        <v>-2</v>
      </c>
      <c r="G5" s="51">
        <v>-2</v>
      </c>
      <c r="H5" s="51">
        <v>-2</v>
      </c>
      <c r="I5" s="51">
        <v>-2</v>
      </c>
      <c r="J5" s="51">
        <v>-2</v>
      </c>
      <c r="K5" s="51">
        <v>-2</v>
      </c>
      <c r="L5" s="51">
        <v>-2</v>
      </c>
      <c r="M5" s="51">
        <v>-2</v>
      </c>
      <c r="N5" s="51">
        <v>-2</v>
      </c>
      <c r="O5" s="51">
        <v>-2</v>
      </c>
      <c r="P5" s="51">
        <v>-2</v>
      </c>
      <c r="Q5" s="51">
        <v>-2</v>
      </c>
      <c r="R5" s="51">
        <v>-2</v>
      </c>
      <c r="S5" s="51">
        <v>-2</v>
      </c>
      <c r="T5" s="51">
        <v>-2</v>
      </c>
      <c r="U5" s="51">
        <v>-2</v>
      </c>
      <c r="V5" s="54"/>
      <c r="W5" s="54"/>
      <c r="X5" s="54"/>
      <c r="Y5" s="54"/>
      <c r="Z5" s="54"/>
      <c r="AA5" s="54"/>
      <c r="AB5" s="54"/>
      <c r="AC5" s="54"/>
      <c r="AD5" s="54"/>
      <c r="AE5" s="54"/>
      <c r="AF5" s="64" t="s">
        <v>116</v>
      </c>
      <c r="AG5" s="51">
        <v>0</v>
      </c>
      <c r="AH5" s="51">
        <v>0</v>
      </c>
      <c r="AI5" s="51">
        <v>0</v>
      </c>
      <c r="AJ5" s="51">
        <v>0</v>
      </c>
      <c r="AK5" s="51">
        <v>0</v>
      </c>
      <c r="AL5" s="51">
        <v>0</v>
      </c>
      <c r="AM5" s="51">
        <v>0</v>
      </c>
      <c r="AN5" s="51">
        <v>0</v>
      </c>
      <c r="AO5" s="51">
        <v>0</v>
      </c>
      <c r="AP5" s="51">
        <v>0</v>
      </c>
      <c r="AQ5" s="51">
        <v>0</v>
      </c>
      <c r="AR5" s="51">
        <v>0</v>
      </c>
      <c r="AS5" s="51">
        <v>0</v>
      </c>
      <c r="AT5" s="51">
        <v>0</v>
      </c>
      <c r="AU5" s="63" t="s">
        <v>116</v>
      </c>
      <c r="AV5" s="51">
        <v>0</v>
      </c>
      <c r="AW5" s="51">
        <v>0</v>
      </c>
      <c r="AX5" s="51">
        <v>0</v>
      </c>
      <c r="AY5" s="51">
        <v>0</v>
      </c>
      <c r="AZ5" s="51">
        <v>0</v>
      </c>
      <c r="BA5" s="51">
        <v>0</v>
      </c>
      <c r="BB5" s="51">
        <v>0</v>
      </c>
      <c r="BC5" s="51">
        <v>0</v>
      </c>
      <c r="BD5" s="51">
        <v>0</v>
      </c>
      <c r="BE5" s="51">
        <v>0</v>
      </c>
      <c r="BI5" s="64" t="s">
        <v>139</v>
      </c>
      <c r="BJ5" s="51">
        <v>-2</v>
      </c>
      <c r="BK5" s="51">
        <v>-2</v>
      </c>
      <c r="BL5" s="51">
        <v>-2</v>
      </c>
      <c r="BM5" s="51">
        <v>-2</v>
      </c>
      <c r="BN5" s="51">
        <v>-2</v>
      </c>
      <c r="BO5" s="51">
        <v>-2</v>
      </c>
      <c r="BP5" s="51">
        <v>-2</v>
      </c>
      <c r="BQ5" s="51">
        <v>-2</v>
      </c>
      <c r="BR5" s="51">
        <v>-2</v>
      </c>
      <c r="BS5" s="51">
        <v>-2</v>
      </c>
      <c r="BT5" s="51">
        <v>-2</v>
      </c>
      <c r="BU5" s="51">
        <v>-2</v>
      </c>
      <c r="BV5" s="51">
        <v>-2</v>
      </c>
      <c r="BW5" s="51">
        <v>-2</v>
      </c>
    </row>
    <row r="6" spans="1:75" s="51" customFormat="1">
      <c r="C6" s="53" t="s">
        <v>3</v>
      </c>
      <c r="D6" s="69">
        <f>(-587474+1584.427*(D4+273)-203.31648*(D4+273)*LN(D4+273)+0.09271*(D4+273)^2)/8.31441/(D4+273)/LN(10)+(940*D3/(D4+273)-0.02*D3)/10000+D5</f>
        <v>-9.2432432008135059</v>
      </c>
      <c r="E6" s="69">
        <f t="shared" ref="E6:R6" si="0">(-587474+1584.427*(E4+273)-203.31648*(E4+273)*LN(E4+273)+0.09271*(E4+273)^2)/8.31441/(E4+273)/LN(10)+(940*E3/(E4+273)-0.02*E3)/10000+E5</f>
        <v>-9.2432432008135059</v>
      </c>
      <c r="F6" s="55">
        <f t="shared" si="0"/>
        <v>-9.2432432008135059</v>
      </c>
      <c r="G6" s="55">
        <f t="shared" si="0"/>
        <v>-9.2432432008135059</v>
      </c>
      <c r="H6" s="55">
        <f t="shared" si="0"/>
        <v>-9.2432432008135059</v>
      </c>
      <c r="I6" s="55">
        <f t="shared" si="0"/>
        <v>-9.2432432008135059</v>
      </c>
      <c r="J6" s="55">
        <f t="shared" si="0"/>
        <v>-9.2432432008135059</v>
      </c>
      <c r="K6" s="55">
        <f t="shared" si="0"/>
        <v>-9.2432432008135059</v>
      </c>
      <c r="L6" s="55">
        <f t="shared" si="0"/>
        <v>-9.2432432008135059</v>
      </c>
      <c r="M6" s="55">
        <f t="shared" si="0"/>
        <v>-9.2432432008135059</v>
      </c>
      <c r="N6" s="55">
        <f t="shared" si="0"/>
        <v>-9.2432432008135059</v>
      </c>
      <c r="O6" s="55">
        <f t="shared" si="0"/>
        <v>-9.2432432008135059</v>
      </c>
      <c r="P6" s="55">
        <f t="shared" si="0"/>
        <v>-9.2432432008135059</v>
      </c>
      <c r="Q6" s="55">
        <f t="shared" si="0"/>
        <v>-9.2432432008135059</v>
      </c>
      <c r="R6" s="55">
        <f t="shared" si="0"/>
        <v>-6.9505028145028662</v>
      </c>
      <c r="S6" s="55">
        <f t="shared" ref="S6:U6" si="1">(-587474+1584.427*(S4+273)-203.31648*(S4+273)*LN(S4+273)+0.09271*(S4+273)^2)/8.31441/(S4+273)/LN(10)+(940*S3/(S4+273)-0.02*S3)/10000+S5</f>
        <v>-6.9505028145028662</v>
      </c>
      <c r="T6" s="55">
        <f t="shared" si="1"/>
        <v>-6.9505028145028662</v>
      </c>
      <c r="U6" s="55">
        <f t="shared" si="1"/>
        <v>-6.9505028145028662</v>
      </c>
      <c r="V6" s="56"/>
      <c r="W6" s="57">
        <v>-11.23</v>
      </c>
      <c r="X6" s="57">
        <v>-11.3</v>
      </c>
      <c r="Y6" s="58">
        <v>-11.26</v>
      </c>
      <c r="Z6" s="58">
        <v>-11.26</v>
      </c>
      <c r="AA6" s="58">
        <v>-11.27</v>
      </c>
      <c r="AB6" s="58">
        <v>-11.35</v>
      </c>
      <c r="AC6" s="58">
        <v>-11.28</v>
      </c>
      <c r="AD6" s="58">
        <v>-11.39</v>
      </c>
      <c r="AE6" s="58">
        <v>-11.31</v>
      </c>
      <c r="AG6" s="55">
        <f>(-478967+248.514*(AG4+273)-9.7961*(AG4+273)*LN(AG4+273))/8.31441/(AG4+273)/LN(10)+(450*AG3/(AG4+273)-0.025*AG3)/10000+AG5</f>
        <v>-12.816098543303719</v>
      </c>
      <c r="AH6" s="55">
        <f>(-478967+248.514*(AH4+273)-9.7961*(AH4+273)*LN(AH4+273))/8.31441/(AH4+273)/LN(10)+(450*AH3/(AH4+273)-0.025*AH3)/10000+AH5</f>
        <v>-12.816098543303719</v>
      </c>
      <c r="AI6" s="55">
        <f t="shared" ref="AI6:AT6" si="2">(-478967+248.514*(AI4+273)-9.7961*(AI4+273)*LN(AI4+273))/8.31441/(AI4+273)/LN(10)+(450*AI3/(AI4+273)-0.025*AI3)/10000+AI5</f>
        <v>-12.816098543303719</v>
      </c>
      <c r="AJ6" s="55">
        <f t="shared" si="2"/>
        <v>-12.816098543303719</v>
      </c>
      <c r="AK6" s="55">
        <f t="shared" si="2"/>
        <v>-12.816098543303719</v>
      </c>
      <c r="AL6" s="55">
        <f t="shared" si="2"/>
        <v>-12.816098543303719</v>
      </c>
      <c r="AM6" s="55">
        <f t="shared" si="2"/>
        <v>-12.816098543303719</v>
      </c>
      <c r="AN6" s="55">
        <f t="shared" si="2"/>
        <v>-12.816098543303719</v>
      </c>
      <c r="AO6" s="55">
        <f t="shared" si="2"/>
        <v>-12.816098543303719</v>
      </c>
      <c r="AP6" s="55">
        <f t="shared" si="2"/>
        <v>-12.816098543303719</v>
      </c>
      <c r="AQ6" s="55">
        <f t="shared" si="2"/>
        <v>-12.816098543303719</v>
      </c>
      <c r="AR6" s="55">
        <f t="shared" si="2"/>
        <v>-12.816098543303719</v>
      </c>
      <c r="AS6" s="55">
        <f t="shared" si="2"/>
        <v>-12.816098543303719</v>
      </c>
      <c r="AT6" s="55">
        <f t="shared" si="2"/>
        <v>-12.816098543303719</v>
      </c>
      <c r="AV6" s="55">
        <f>(-478967+248.514*(AV4+273)-9.7961*(AV4+273)*LN(AV4+273))/8.31441/(AV4+273)/LN(10)+(450*AV3/(AV4+273)-0.025*AV3)/10000+AV5</f>
        <v>-9.8970853718139224</v>
      </c>
      <c r="AW6" s="55">
        <f>(-478967+248.514*(AW4+273)-9.7961*(AW4+273)*LN(AW4+273))/8.31441/(AW4+273)/LN(10)+(450*AW3/(AW4+273)-0.025*AW3)/10000+AW5</f>
        <v>-10.963115730258084</v>
      </c>
      <c r="AX6" s="55">
        <f>(-478967+248.514*(AX4+273)-9.7961*(AX4+273)*LN(AX4+273))/8.31441/(AX4+273)/LN(10)+(450*AX3/(AX4+273)-0.025*AX3)/10000+AX5</f>
        <v>-11.389153896516973</v>
      </c>
      <c r="AY6" s="55">
        <f>(-478967+248.514*(AY4+273)-9.7961*(AY4+273)*LN(AY4+273))/8.31441/(AY4+273)/LN(10)+(450*AY3/(AY4+273)-0.025*AY3)/10000+AY5</f>
        <v>-9.8970853718139224</v>
      </c>
      <c r="AZ6" s="55">
        <f>(-478967+248.514*(AZ4+273)-9.7961*(AZ4+273)*LN(AZ4+273))/8.31441/(AZ4+273)/LN(10)+(450*AZ3/(AZ4+273)-0.025*AZ3)/10000+AZ5</f>
        <v>-10.963115730258084</v>
      </c>
      <c r="BA6" s="55">
        <f t="shared" ref="BA6:BE6" si="3">(-478967+248.514*(BA4+273)-9.7961*(BA4+273)*LN(BA4+273))/8.31441/(BA4+273)/LN(10)+(450*BA3/(BA4+273)-0.025*BA3)/10000+BA5</f>
        <v>-11.389153896516973</v>
      </c>
      <c r="BB6" s="55">
        <f t="shared" si="3"/>
        <v>-12.069448152092288</v>
      </c>
      <c r="BC6" s="55">
        <f t="shared" si="3"/>
        <v>-12.069448152092288</v>
      </c>
      <c r="BD6" s="55">
        <f t="shared" si="3"/>
        <v>-12.817601392813961</v>
      </c>
      <c r="BE6" s="55">
        <f t="shared" si="3"/>
        <v>-12.817601392813961</v>
      </c>
      <c r="BF6" s="51">
        <v>-11.1</v>
      </c>
      <c r="BG6" s="51">
        <v>-11.1</v>
      </c>
      <c r="BH6" s="51">
        <v>-11.6</v>
      </c>
      <c r="BJ6" s="55">
        <f>(-478967+248.514*(BJ4+273)-9.7961*(BJ4+273)*LN(BJ4+273))/8.31441/(BJ4+273)/LN(10)+(450*BJ3/(BJ4+273)-0.025*BJ3)/10000+BJ5</f>
        <v>-9.7365196012693289</v>
      </c>
      <c r="BK6" s="55">
        <f t="shared" ref="BK6:BO6" si="4">(-478967+248.514*(BK4+273)-9.7961*(BK4+273)*LN(BK4+273))/8.31441/(BK4+273)/LN(10)+(450*BK3/(BK4+273)-0.025*BK3)/10000+BK5</f>
        <v>-9.7084977530004899</v>
      </c>
      <c r="BL6" s="55">
        <f t="shared" si="4"/>
        <v>-9.5962981603324664</v>
      </c>
      <c r="BM6" s="55">
        <f t="shared" si="4"/>
        <v>-9.4560486694974344</v>
      </c>
      <c r="BN6" s="55">
        <f t="shared" si="4"/>
        <v>-9.3157991786624059</v>
      </c>
      <c r="BO6" s="55">
        <f t="shared" si="4"/>
        <v>-9.1755496878273739</v>
      </c>
      <c r="BP6" s="55">
        <f t="shared" ref="BP6" si="5">(-478967+248.514*(BP4+273)-9.7961*(BP4+273)*LN(BP4+273))/8.31441/(BP4+273)/LN(10)+(450*BP3/(BP4+273)-0.025*BP3)/10000+BP5</f>
        <v>-15.906020026337249</v>
      </c>
      <c r="BQ6" s="55">
        <f t="shared" ref="BQ6:BR6" si="6">(-478967+248.514*(BQ4+273)-9.7961*(BQ4+273)*LN(BQ4+273))/8.31441/(BQ4+273)/LN(10)+(450*BQ3/(BQ4+273)-0.025*BQ3)/10000+BQ5</f>
        <v>-15.866620974613111</v>
      </c>
      <c r="BR6" s="55">
        <f t="shared" si="6"/>
        <v>-15.787743994184407</v>
      </c>
      <c r="BS6" s="55">
        <f t="shared" ref="BS6" si="7">(-478967+248.514*(BS4+273)-9.7961*(BS4+273)*LN(BS4+273))/8.31441/(BS4+273)/LN(10)+(450*BS3/(BS4+273)-0.025*BS3)/10000+BS5</f>
        <v>-15.708867013755702</v>
      </c>
      <c r="BT6" s="55">
        <f t="shared" ref="BT6" si="8">(-478967+248.514*(BT4+273)-9.7961*(BT4+273)*LN(BT4+273))/8.31441/(BT4+273)/LN(10)+(450*BT3/(BT4+273)-0.025*BT3)/10000+BT5</f>
        <v>-12.330285878294919</v>
      </c>
      <c r="BU6" s="55">
        <f t="shared" ref="BU6:BV6" si="9">(-478967+248.514*(BU4+273)-9.7961*(BU4+273)*LN(BU4+273))/8.31441/(BU4+273)/LN(10)+(450*BU3/(BU4+273)-0.025*BU3)/10000+BU5</f>
        <v>-12.297469159913144</v>
      </c>
      <c r="BV6" s="55">
        <f t="shared" si="9"/>
        <v>-12.231770024013693</v>
      </c>
      <c r="BW6" s="55">
        <f t="shared" ref="BW6" si="10">(-478967+248.514*(BW4+273)-9.7961*(BW4+273)*LN(BW4+273))/8.31441/(BW4+273)/LN(10)+(450*BW3/(BW4+273)-0.025*BW3)/10000+BW5</f>
        <v>-12.166070888114243</v>
      </c>
    </row>
    <row r="7" spans="1:75" s="51" customFormat="1">
      <c r="C7" s="59" t="s">
        <v>4</v>
      </c>
      <c r="D7" s="69">
        <v>51.28</v>
      </c>
      <c r="E7" s="69">
        <v>50.99</v>
      </c>
      <c r="F7" s="51">
        <v>49.6</v>
      </c>
      <c r="G7" s="51">
        <v>50.34</v>
      </c>
      <c r="H7" s="51">
        <v>52.68</v>
      </c>
      <c r="I7" s="51">
        <v>51.53</v>
      </c>
      <c r="J7" s="51">
        <v>52.64</v>
      </c>
      <c r="K7" s="51">
        <v>55.02</v>
      </c>
      <c r="L7" s="51">
        <v>51.98</v>
      </c>
      <c r="M7" s="51">
        <v>51.94</v>
      </c>
      <c r="N7" s="51">
        <v>51.83</v>
      </c>
      <c r="O7" s="51">
        <v>52.16</v>
      </c>
      <c r="P7" s="51">
        <v>52.78</v>
      </c>
      <c r="Q7" s="51">
        <v>52.73</v>
      </c>
      <c r="R7" s="51">
        <v>48.91</v>
      </c>
      <c r="S7" s="51">
        <v>47.6</v>
      </c>
      <c r="T7" s="51">
        <v>50.06</v>
      </c>
      <c r="U7" s="51">
        <v>48.15</v>
      </c>
      <c r="W7" s="51">
        <v>68.42</v>
      </c>
      <c r="X7" s="51">
        <v>68.25</v>
      </c>
      <c r="Y7" s="51">
        <v>68.28</v>
      </c>
      <c r="Z7" s="51">
        <v>69.02</v>
      </c>
      <c r="AA7" s="51">
        <v>69.02</v>
      </c>
      <c r="AB7" s="51">
        <v>69.2</v>
      </c>
      <c r="AC7" s="51">
        <v>68.55</v>
      </c>
      <c r="AD7" s="51">
        <v>68.66</v>
      </c>
      <c r="AE7" s="51">
        <v>68.33</v>
      </c>
      <c r="AG7" s="51">
        <v>65.790000000000006</v>
      </c>
      <c r="AH7" s="51">
        <v>65.72</v>
      </c>
      <c r="AI7" s="51">
        <v>66.56</v>
      </c>
      <c r="AJ7" s="51">
        <v>65.12</v>
      </c>
      <c r="AK7" s="51">
        <v>67.23</v>
      </c>
      <c r="AL7" s="51">
        <v>67.94</v>
      </c>
      <c r="AM7" s="51">
        <v>68.260000000000005</v>
      </c>
      <c r="AN7" s="51">
        <v>65.989999999999995</v>
      </c>
      <c r="AO7" s="51">
        <v>65.95</v>
      </c>
      <c r="AP7" s="51">
        <v>68.72</v>
      </c>
      <c r="AQ7" s="51">
        <v>69.930000000000007</v>
      </c>
      <c r="AR7" s="51">
        <v>69.28</v>
      </c>
      <c r="AS7" s="51">
        <v>67.34</v>
      </c>
      <c r="AT7" s="51">
        <v>69.569999999999993</v>
      </c>
      <c r="AV7" s="60">
        <v>56.8</v>
      </c>
      <c r="AW7" s="60">
        <v>55.33</v>
      </c>
      <c r="AX7" s="60">
        <v>55.89</v>
      </c>
      <c r="AY7" s="60">
        <v>64.75</v>
      </c>
      <c r="AZ7" s="60">
        <v>63.61</v>
      </c>
      <c r="BA7" s="60">
        <v>64.91</v>
      </c>
      <c r="BB7" s="60">
        <v>66.39</v>
      </c>
      <c r="BC7" s="60">
        <v>65.56</v>
      </c>
      <c r="BD7" s="60">
        <v>70.680000000000007</v>
      </c>
      <c r="BE7" s="60">
        <v>67.3</v>
      </c>
      <c r="BF7" s="60">
        <v>63.17</v>
      </c>
      <c r="BG7" s="60">
        <v>63.32</v>
      </c>
      <c r="BH7" s="60">
        <v>64.47</v>
      </c>
      <c r="BJ7" s="51">
        <v>49.2</v>
      </c>
      <c r="BK7" s="51">
        <v>49.2</v>
      </c>
      <c r="BL7" s="51">
        <v>49.2</v>
      </c>
      <c r="BM7" s="51">
        <v>49.2</v>
      </c>
      <c r="BN7" s="51">
        <v>49.2</v>
      </c>
      <c r="BO7" s="51">
        <v>49.2</v>
      </c>
      <c r="BP7" s="51">
        <v>77.3</v>
      </c>
      <c r="BQ7" s="51">
        <v>77.3</v>
      </c>
      <c r="BR7" s="51">
        <v>77.3</v>
      </c>
      <c r="BS7" s="51">
        <v>77.3</v>
      </c>
      <c r="BT7" s="51">
        <v>77.3</v>
      </c>
      <c r="BU7" s="51">
        <v>77.3</v>
      </c>
      <c r="BV7" s="51">
        <v>77.3</v>
      </c>
      <c r="BW7" s="51">
        <v>77.3</v>
      </c>
    </row>
    <row r="8" spans="1:75" s="51" customFormat="1">
      <c r="C8" s="59" t="s">
        <v>5</v>
      </c>
      <c r="D8" s="69">
        <v>0.89</v>
      </c>
      <c r="E8" s="69">
        <v>0.71</v>
      </c>
      <c r="F8" s="51">
        <v>1.1100000000000001</v>
      </c>
      <c r="G8" s="51">
        <v>1.0900000000000001</v>
      </c>
      <c r="H8" s="51">
        <v>1.0900000000000001</v>
      </c>
      <c r="I8" s="51">
        <v>0.73</v>
      </c>
      <c r="J8" s="51">
        <v>0.75</v>
      </c>
      <c r="K8" s="51">
        <v>1.02</v>
      </c>
      <c r="L8" s="51">
        <v>1.1599999999999999</v>
      </c>
      <c r="M8" s="51">
        <v>1.2</v>
      </c>
      <c r="N8" s="51">
        <v>0.99</v>
      </c>
      <c r="O8" s="51">
        <v>1.1200000000000001</v>
      </c>
      <c r="P8" s="51">
        <v>1.2</v>
      </c>
      <c r="Q8" s="51">
        <v>1.1000000000000001</v>
      </c>
      <c r="R8" s="51">
        <v>1.07</v>
      </c>
      <c r="S8" s="51">
        <v>1.03</v>
      </c>
      <c r="T8" s="51">
        <v>1.1299999999999999</v>
      </c>
      <c r="U8" s="51">
        <v>1.05</v>
      </c>
      <c r="AG8" s="51">
        <v>0.47</v>
      </c>
      <c r="AH8" s="51">
        <v>0.47</v>
      </c>
      <c r="AI8" s="51">
        <v>0.47</v>
      </c>
      <c r="AJ8" s="51">
        <v>0.47</v>
      </c>
      <c r="AK8" s="51">
        <v>0.43</v>
      </c>
      <c r="AL8" s="51">
        <v>0.44</v>
      </c>
      <c r="AM8" s="51">
        <v>0.47</v>
      </c>
      <c r="AN8" s="51">
        <v>0.46</v>
      </c>
      <c r="AO8" s="51">
        <v>0.49</v>
      </c>
      <c r="AP8" s="51">
        <v>0.43</v>
      </c>
      <c r="AQ8" s="51">
        <v>0.46</v>
      </c>
      <c r="AR8" s="51">
        <v>0.51</v>
      </c>
      <c r="AS8" s="51">
        <v>0.47</v>
      </c>
      <c r="AT8" s="51">
        <v>0.5</v>
      </c>
      <c r="AV8" s="60">
        <v>0.82</v>
      </c>
      <c r="AW8" s="60">
        <v>0.65</v>
      </c>
      <c r="AX8" s="60">
        <v>0.6</v>
      </c>
      <c r="AY8" s="60">
        <v>0.51</v>
      </c>
      <c r="AZ8" s="60">
        <v>0.6</v>
      </c>
      <c r="BA8" s="60">
        <v>0.36</v>
      </c>
      <c r="BB8" s="60">
        <v>0.38</v>
      </c>
      <c r="BC8" s="60">
        <v>0.43</v>
      </c>
      <c r="BD8" s="60">
        <v>0.37</v>
      </c>
      <c r="BE8" s="60">
        <v>0.37</v>
      </c>
      <c r="BF8" s="60">
        <v>0.68</v>
      </c>
      <c r="BG8" s="60">
        <v>0.69</v>
      </c>
      <c r="BH8" s="60">
        <v>0.36</v>
      </c>
      <c r="BJ8" s="51">
        <v>2.29</v>
      </c>
      <c r="BK8" s="51">
        <v>2.29</v>
      </c>
      <c r="BL8" s="51">
        <v>2.29</v>
      </c>
      <c r="BM8" s="51">
        <v>2.29</v>
      </c>
      <c r="BN8" s="51">
        <v>2.29</v>
      </c>
      <c r="BO8" s="51">
        <v>2.29</v>
      </c>
      <c r="BP8" s="51">
        <v>0</v>
      </c>
      <c r="BQ8" s="51">
        <v>0</v>
      </c>
      <c r="BR8" s="51">
        <v>0</v>
      </c>
      <c r="BS8" s="51">
        <v>0</v>
      </c>
      <c r="BT8" s="51">
        <v>0</v>
      </c>
      <c r="BU8" s="51">
        <v>0</v>
      </c>
      <c r="BV8" s="51">
        <v>0</v>
      </c>
      <c r="BW8" s="51">
        <v>0</v>
      </c>
    </row>
    <row r="9" spans="1:75" s="51" customFormat="1">
      <c r="C9" s="59" t="s">
        <v>6</v>
      </c>
      <c r="D9" s="69">
        <v>17.13</v>
      </c>
      <c r="E9" s="69">
        <v>16.850000000000001</v>
      </c>
      <c r="F9" s="51">
        <v>17.329999999999998</v>
      </c>
      <c r="G9" s="51">
        <v>17.29</v>
      </c>
      <c r="H9" s="51">
        <v>16.88</v>
      </c>
      <c r="I9" s="51">
        <v>16.87</v>
      </c>
      <c r="J9" s="51">
        <v>17.43</v>
      </c>
      <c r="K9" s="51">
        <v>17.54</v>
      </c>
      <c r="L9" s="51">
        <v>17.260000000000002</v>
      </c>
      <c r="M9" s="51">
        <v>17.739999999999998</v>
      </c>
      <c r="N9" s="51">
        <v>17.37</v>
      </c>
      <c r="O9" s="51">
        <v>17.37</v>
      </c>
      <c r="P9" s="51">
        <v>16.91</v>
      </c>
      <c r="Q9" s="51">
        <v>17.329999999999998</v>
      </c>
      <c r="R9" s="51">
        <v>15.87</v>
      </c>
      <c r="S9" s="51">
        <v>16.010000000000002</v>
      </c>
      <c r="T9" s="51">
        <v>16.84</v>
      </c>
      <c r="U9" s="51">
        <v>16.059999999999999</v>
      </c>
      <c r="W9" s="51">
        <v>16.760000000000002</v>
      </c>
      <c r="X9" s="51">
        <v>16.84</v>
      </c>
      <c r="Y9" s="51">
        <v>16.87</v>
      </c>
      <c r="Z9" s="51">
        <v>16.86</v>
      </c>
      <c r="AA9" s="51">
        <v>17.010000000000002</v>
      </c>
      <c r="AB9" s="51">
        <v>17.13</v>
      </c>
      <c r="AC9" s="51">
        <v>17.62</v>
      </c>
      <c r="AD9" s="51">
        <v>17.57</v>
      </c>
      <c r="AE9" s="51">
        <v>17.670000000000002</v>
      </c>
      <c r="AG9" s="51">
        <v>13.76</v>
      </c>
      <c r="AH9" s="51">
        <v>14.22</v>
      </c>
      <c r="AI9" s="51">
        <v>13.89</v>
      </c>
      <c r="AJ9" s="51">
        <v>13.44</v>
      </c>
      <c r="AK9" s="51">
        <v>13.82</v>
      </c>
      <c r="AL9" s="51">
        <v>13.91</v>
      </c>
      <c r="AM9" s="51">
        <v>13.77</v>
      </c>
      <c r="AN9" s="51">
        <v>13.81</v>
      </c>
      <c r="AO9" s="51">
        <v>13.7</v>
      </c>
      <c r="AP9" s="51">
        <v>13.39</v>
      </c>
      <c r="AQ9" s="51">
        <v>13.23</v>
      </c>
      <c r="AR9" s="51">
        <v>13.28</v>
      </c>
      <c r="AS9" s="51">
        <v>13.87</v>
      </c>
      <c r="AT9" s="51">
        <v>13.39</v>
      </c>
      <c r="AV9" s="60">
        <v>19</v>
      </c>
      <c r="AW9" s="60">
        <v>18.71</v>
      </c>
      <c r="AX9" s="60">
        <v>19.37</v>
      </c>
      <c r="AY9" s="60">
        <v>18.09</v>
      </c>
      <c r="AZ9" s="60">
        <v>17.14</v>
      </c>
      <c r="BA9" s="60">
        <v>18.25</v>
      </c>
      <c r="BB9" s="60">
        <v>17.5</v>
      </c>
      <c r="BC9" s="60">
        <v>18.829999999999998</v>
      </c>
      <c r="BD9" s="60">
        <v>16.239999999999998</v>
      </c>
      <c r="BE9" s="60">
        <v>18.32</v>
      </c>
      <c r="BF9" s="60">
        <v>19.079999999999998</v>
      </c>
      <c r="BG9" s="60">
        <v>19.02</v>
      </c>
      <c r="BH9" s="60">
        <v>17.61</v>
      </c>
      <c r="BJ9" s="51">
        <v>13.3</v>
      </c>
      <c r="BK9" s="51">
        <v>13.3</v>
      </c>
      <c r="BL9" s="51">
        <v>13.3</v>
      </c>
      <c r="BM9" s="51">
        <v>13.3</v>
      </c>
      <c r="BN9" s="51">
        <v>13.3</v>
      </c>
      <c r="BO9" s="51">
        <v>13.3</v>
      </c>
      <c r="BP9" s="51">
        <v>13.73</v>
      </c>
      <c r="BQ9" s="51">
        <v>13.73</v>
      </c>
      <c r="BR9" s="51">
        <v>13.73</v>
      </c>
      <c r="BS9" s="51">
        <v>13.73</v>
      </c>
      <c r="BT9" s="51">
        <v>13.73</v>
      </c>
      <c r="BU9" s="51">
        <v>13.73</v>
      </c>
      <c r="BV9" s="51">
        <v>13.73</v>
      </c>
      <c r="BW9" s="51">
        <v>13.73</v>
      </c>
    </row>
    <row r="10" spans="1:75" s="51" customFormat="1">
      <c r="C10" s="59" t="s">
        <v>7</v>
      </c>
      <c r="D10" s="69">
        <v>7.13</v>
      </c>
      <c r="E10" s="69">
        <v>8.51</v>
      </c>
      <c r="F10" s="51">
        <v>6.88</v>
      </c>
      <c r="G10" s="51">
        <v>5.92</v>
      </c>
      <c r="H10" s="51">
        <v>6.95</v>
      </c>
      <c r="I10" s="51">
        <v>6.81</v>
      </c>
      <c r="J10" s="51">
        <v>5.82</v>
      </c>
      <c r="K10" s="51">
        <v>1.81</v>
      </c>
      <c r="L10" s="51">
        <v>8.52</v>
      </c>
      <c r="M10" s="51">
        <v>6.34</v>
      </c>
      <c r="N10" s="51">
        <v>7.08</v>
      </c>
      <c r="O10" s="51">
        <v>6.12</v>
      </c>
      <c r="P10" s="51">
        <v>6.49</v>
      </c>
      <c r="Q10" s="51">
        <v>5.9</v>
      </c>
      <c r="R10" s="51">
        <v>10.26</v>
      </c>
      <c r="S10" s="51">
        <v>10.11</v>
      </c>
      <c r="T10" s="51">
        <v>9.3800000000000008</v>
      </c>
      <c r="U10" s="51">
        <v>9.4700000000000006</v>
      </c>
      <c r="W10" s="51">
        <v>0.82</v>
      </c>
      <c r="X10" s="51">
        <v>0.82</v>
      </c>
      <c r="Y10" s="51">
        <v>0.75</v>
      </c>
      <c r="Z10" s="51">
        <v>0.78</v>
      </c>
      <c r="AA10" s="51">
        <v>0.68</v>
      </c>
      <c r="AB10" s="51">
        <v>0.73</v>
      </c>
      <c r="AC10" s="51">
        <v>0.47</v>
      </c>
      <c r="AD10" s="51">
        <v>0.25</v>
      </c>
      <c r="AE10" s="51">
        <v>0.34</v>
      </c>
      <c r="AG10" s="51">
        <v>2.5</v>
      </c>
      <c r="AH10" s="51">
        <v>1.93</v>
      </c>
      <c r="AI10" s="51">
        <v>1.7</v>
      </c>
      <c r="AJ10" s="51">
        <v>2.4700000000000002</v>
      </c>
      <c r="AK10" s="51">
        <v>2.33</v>
      </c>
      <c r="AL10" s="51">
        <v>1.92</v>
      </c>
      <c r="AM10" s="51">
        <v>1.1299999999999999</v>
      </c>
      <c r="AN10" s="51">
        <v>2.15</v>
      </c>
      <c r="AO10" s="51">
        <v>2.41</v>
      </c>
      <c r="AP10" s="51">
        <v>1.69</v>
      </c>
      <c r="AQ10" s="51">
        <v>0.87</v>
      </c>
      <c r="AR10" s="51">
        <v>1.96</v>
      </c>
      <c r="AS10" s="51">
        <v>0.92</v>
      </c>
      <c r="AT10" s="51">
        <v>0.86</v>
      </c>
      <c r="AV10" s="60">
        <v>6.94</v>
      </c>
      <c r="AW10" s="60">
        <v>8.2799999999999994</v>
      </c>
      <c r="AX10" s="60">
        <v>8.4700000000000006</v>
      </c>
      <c r="AY10" s="60">
        <v>5.41</v>
      </c>
      <c r="AZ10" s="60">
        <v>6.34</v>
      </c>
      <c r="BA10" s="60">
        <v>4.42</v>
      </c>
      <c r="BB10" s="60">
        <v>4.3600000000000003</v>
      </c>
      <c r="BC10" s="60">
        <v>2.5</v>
      </c>
      <c r="BD10" s="60">
        <v>2.39</v>
      </c>
      <c r="BE10" s="60">
        <v>1.84</v>
      </c>
      <c r="BF10" s="60">
        <v>2.2799999999999998</v>
      </c>
      <c r="BG10" s="60">
        <v>2.34</v>
      </c>
      <c r="BH10" s="60">
        <v>4.1399999999999997</v>
      </c>
      <c r="BJ10" s="51">
        <v>11.4</v>
      </c>
      <c r="BK10" s="51">
        <v>11.4</v>
      </c>
      <c r="BL10" s="51">
        <v>11.4</v>
      </c>
      <c r="BM10" s="51">
        <v>11.4</v>
      </c>
      <c r="BN10" s="51">
        <v>11.4</v>
      </c>
      <c r="BO10" s="51">
        <v>11.4</v>
      </c>
      <c r="BP10" s="51">
        <v>2.17</v>
      </c>
      <c r="BQ10" s="51">
        <v>2.17</v>
      </c>
      <c r="BR10" s="51">
        <v>2.17</v>
      </c>
      <c r="BS10" s="51">
        <v>2.17</v>
      </c>
      <c r="BT10" s="51">
        <v>2.17</v>
      </c>
      <c r="BU10" s="51">
        <v>2.17</v>
      </c>
      <c r="BV10" s="51">
        <v>2.17</v>
      </c>
      <c r="BW10" s="51">
        <v>2.17</v>
      </c>
    </row>
    <row r="11" spans="1:75" s="51" customFormat="1">
      <c r="C11" s="59" t="s">
        <v>8</v>
      </c>
      <c r="D11" s="69"/>
      <c r="E11" s="69"/>
      <c r="W11" s="51">
        <v>0.11</v>
      </c>
      <c r="X11" s="51">
        <v>0.13</v>
      </c>
      <c r="Y11" s="51">
        <v>0.14000000000000001</v>
      </c>
      <c r="Z11" s="51">
        <v>7.0000000000000007E-2</v>
      </c>
      <c r="AA11" s="51">
        <v>0.02</v>
      </c>
      <c r="AB11" s="51">
        <v>0.03</v>
      </c>
      <c r="AC11" s="51">
        <v>7.0000000000000007E-2</v>
      </c>
      <c r="AD11" s="51">
        <v>7.0000000000000007E-2</v>
      </c>
      <c r="AE11" s="51">
        <v>0.06</v>
      </c>
      <c r="AG11" s="51">
        <v>0.12</v>
      </c>
      <c r="AH11" s="51">
        <v>0.08</v>
      </c>
      <c r="AI11" s="51">
        <v>0.1</v>
      </c>
      <c r="AJ11" s="51">
        <v>0.02</v>
      </c>
      <c r="AK11" s="51">
        <v>0.11</v>
      </c>
      <c r="AL11" s="51">
        <v>0.1</v>
      </c>
      <c r="AM11" s="51">
        <v>0.1</v>
      </c>
      <c r="AN11" s="51">
        <v>0.12</v>
      </c>
      <c r="AO11" s="51">
        <v>0.09</v>
      </c>
      <c r="AP11" s="51">
        <v>0.1</v>
      </c>
      <c r="AQ11" s="51">
        <v>0.06</v>
      </c>
      <c r="AR11" s="51">
        <v>0.08</v>
      </c>
      <c r="AS11" s="51">
        <v>0.06</v>
      </c>
      <c r="AT11" s="51">
        <v>0.09</v>
      </c>
      <c r="AV11" s="60">
        <v>0.11</v>
      </c>
      <c r="AW11" s="60">
        <v>0.05</v>
      </c>
      <c r="AX11" s="60">
        <v>0.08</v>
      </c>
      <c r="AY11" s="60">
        <v>0.01</v>
      </c>
      <c r="AZ11" s="60">
        <v>0.06</v>
      </c>
      <c r="BA11" s="60">
        <v>0.08</v>
      </c>
      <c r="BB11" s="60">
        <v>0.04</v>
      </c>
      <c r="BC11" s="60">
        <v>0.01</v>
      </c>
      <c r="BD11" s="60">
        <v>0.03</v>
      </c>
      <c r="BE11" s="60">
        <v>0.04</v>
      </c>
      <c r="BF11" s="60">
        <v>0.1</v>
      </c>
      <c r="BG11" s="60">
        <v>0.12</v>
      </c>
      <c r="BH11" s="60">
        <v>0.1</v>
      </c>
      <c r="BJ11" s="51">
        <v>0</v>
      </c>
      <c r="BK11" s="51">
        <v>0</v>
      </c>
      <c r="BL11" s="51">
        <v>0</v>
      </c>
      <c r="BM11" s="51">
        <v>0</v>
      </c>
      <c r="BN11" s="51">
        <v>0</v>
      </c>
      <c r="BO11" s="51">
        <v>0</v>
      </c>
      <c r="BP11" s="51">
        <v>0</v>
      </c>
      <c r="BQ11" s="51">
        <v>0</v>
      </c>
      <c r="BR11" s="51">
        <v>0</v>
      </c>
      <c r="BS11" s="51">
        <v>0</v>
      </c>
      <c r="BT11" s="51">
        <v>0</v>
      </c>
      <c r="BU11" s="51">
        <v>0</v>
      </c>
      <c r="BV11" s="51">
        <v>0</v>
      </c>
      <c r="BW11" s="51">
        <v>0</v>
      </c>
    </row>
    <row r="12" spans="1:75" s="51" customFormat="1">
      <c r="C12" s="59" t="s">
        <v>9</v>
      </c>
      <c r="D12" s="69">
        <v>7.19</v>
      </c>
      <c r="E12" s="69">
        <v>7.08</v>
      </c>
      <c r="F12" s="51">
        <v>7.23</v>
      </c>
      <c r="G12" s="51">
        <v>7.21</v>
      </c>
      <c r="H12" s="51">
        <v>7.41</v>
      </c>
      <c r="I12" s="51">
        <v>7.04</v>
      </c>
      <c r="J12" s="51">
        <v>7.21</v>
      </c>
      <c r="K12" s="51">
        <v>8.2100000000000009</v>
      </c>
      <c r="L12" s="51">
        <v>7.17</v>
      </c>
      <c r="M12" s="51">
        <v>7.57</v>
      </c>
      <c r="N12" s="51">
        <v>7.27</v>
      </c>
      <c r="O12" s="51">
        <v>7.61</v>
      </c>
      <c r="P12" s="51">
        <v>7.35</v>
      </c>
      <c r="Q12" s="51">
        <v>7.2</v>
      </c>
      <c r="R12" s="51">
        <v>6.95</v>
      </c>
      <c r="S12" s="51">
        <v>6.92</v>
      </c>
      <c r="T12" s="51">
        <v>7.14</v>
      </c>
      <c r="U12" s="51">
        <v>6.81</v>
      </c>
      <c r="W12" s="51">
        <v>2.57</v>
      </c>
      <c r="X12" s="51">
        <v>2.59</v>
      </c>
      <c r="Y12" s="51">
        <v>2.4900000000000002</v>
      </c>
      <c r="Z12" s="51">
        <v>2.5499999999999998</v>
      </c>
      <c r="AA12" s="51">
        <v>2.44</v>
      </c>
      <c r="AB12" s="51">
        <v>2.2599999999999998</v>
      </c>
      <c r="AC12" s="51">
        <v>1.99</v>
      </c>
      <c r="AD12" s="51">
        <v>1.98</v>
      </c>
      <c r="AE12" s="51">
        <v>1.99</v>
      </c>
      <c r="AG12" s="51">
        <v>0.7</v>
      </c>
      <c r="AH12" s="51">
        <v>0.72</v>
      </c>
      <c r="AI12" s="51">
        <v>0.67</v>
      </c>
      <c r="AJ12" s="51">
        <v>0.68</v>
      </c>
      <c r="AK12" s="51">
        <v>0.67</v>
      </c>
      <c r="AL12" s="51">
        <v>0.7</v>
      </c>
      <c r="AM12" s="51">
        <v>0.7</v>
      </c>
      <c r="AN12" s="51">
        <v>0.9</v>
      </c>
      <c r="AO12" s="51">
        <v>0.93</v>
      </c>
      <c r="AP12" s="51">
        <v>0.66</v>
      </c>
      <c r="AQ12" s="51">
        <v>0.69</v>
      </c>
      <c r="AR12" s="51">
        <v>0.86</v>
      </c>
      <c r="AS12" s="51">
        <v>1.29</v>
      </c>
      <c r="AT12" s="51">
        <v>1.0900000000000001</v>
      </c>
      <c r="AV12" s="60">
        <v>1.76</v>
      </c>
      <c r="AW12" s="60">
        <v>1.67</v>
      </c>
      <c r="AX12" s="60">
        <v>1.48</v>
      </c>
      <c r="AY12" s="60">
        <v>0.77</v>
      </c>
      <c r="AZ12" s="60">
        <v>1.57</v>
      </c>
      <c r="BA12" s="60">
        <v>1.83</v>
      </c>
      <c r="BB12" s="60">
        <v>1.02</v>
      </c>
      <c r="BC12" s="60">
        <v>0.4</v>
      </c>
      <c r="BD12" s="60">
        <v>0.66</v>
      </c>
      <c r="BE12" s="60">
        <v>0.38</v>
      </c>
      <c r="BF12" s="60">
        <v>1.1100000000000001</v>
      </c>
      <c r="BG12" s="60">
        <v>1.47</v>
      </c>
      <c r="BH12" s="60">
        <v>0.9</v>
      </c>
      <c r="BJ12" s="51">
        <v>10.4</v>
      </c>
      <c r="BK12" s="51">
        <v>10.4</v>
      </c>
      <c r="BL12" s="51">
        <v>10.4</v>
      </c>
      <c r="BM12" s="51">
        <v>10.4</v>
      </c>
      <c r="BN12" s="51">
        <v>10.4</v>
      </c>
      <c r="BO12" s="51">
        <v>10.4</v>
      </c>
      <c r="BP12" s="51">
        <v>0.32</v>
      </c>
      <c r="BQ12" s="51">
        <v>0.32</v>
      </c>
      <c r="BR12" s="51">
        <v>0.32</v>
      </c>
      <c r="BS12" s="51">
        <v>0.32</v>
      </c>
      <c r="BT12" s="51">
        <v>0.32</v>
      </c>
      <c r="BU12" s="51">
        <v>0.32</v>
      </c>
      <c r="BV12" s="51">
        <v>0.32</v>
      </c>
      <c r="BW12" s="51">
        <v>0.32</v>
      </c>
    </row>
    <row r="13" spans="1:75" s="51" customFormat="1">
      <c r="C13" s="59" t="s">
        <v>10</v>
      </c>
      <c r="D13" s="69">
        <v>10.69</v>
      </c>
      <c r="E13" s="69">
        <v>10.35</v>
      </c>
      <c r="F13" s="51">
        <v>10.57</v>
      </c>
      <c r="G13" s="51">
        <v>10.51</v>
      </c>
      <c r="H13" s="51">
        <v>10.52</v>
      </c>
      <c r="I13" s="51">
        <v>10.46</v>
      </c>
      <c r="J13" s="51">
        <v>10.48</v>
      </c>
      <c r="K13" s="51">
        <v>10.85</v>
      </c>
      <c r="L13" s="51">
        <v>10.52</v>
      </c>
      <c r="M13" s="51">
        <v>10.96</v>
      </c>
      <c r="N13" s="51">
        <v>10.46</v>
      </c>
      <c r="O13" s="51">
        <v>10.47</v>
      </c>
      <c r="P13" s="51">
        <v>10.53</v>
      </c>
      <c r="Q13" s="51">
        <v>10.51</v>
      </c>
      <c r="R13" s="51">
        <v>9.82</v>
      </c>
      <c r="S13" s="51">
        <v>9.74</v>
      </c>
      <c r="T13" s="51">
        <v>10.32</v>
      </c>
      <c r="U13" s="51">
        <v>9.75</v>
      </c>
      <c r="W13" s="51">
        <v>5.12</v>
      </c>
      <c r="X13" s="51">
        <v>5.13</v>
      </c>
      <c r="Y13" s="51">
        <v>5.09</v>
      </c>
      <c r="Z13" s="51">
        <v>4.1900000000000004</v>
      </c>
      <c r="AA13" s="51">
        <v>4.08</v>
      </c>
      <c r="AB13" s="51">
        <v>3.85</v>
      </c>
      <c r="AC13" s="51">
        <v>5.83</v>
      </c>
      <c r="AD13" s="51">
        <v>5.85</v>
      </c>
      <c r="AE13" s="51">
        <v>5.93</v>
      </c>
      <c r="AG13" s="51">
        <v>3.06</v>
      </c>
      <c r="AH13" s="51">
        <v>3.06</v>
      </c>
      <c r="AI13" s="51">
        <v>3</v>
      </c>
      <c r="AJ13" s="51">
        <v>3.29</v>
      </c>
      <c r="AK13" s="51">
        <v>3.08</v>
      </c>
      <c r="AL13" s="51">
        <v>3.01</v>
      </c>
      <c r="AM13" s="51">
        <v>2.86</v>
      </c>
      <c r="AN13" s="51">
        <v>3.35</v>
      </c>
      <c r="AO13" s="51">
        <v>3.66</v>
      </c>
      <c r="AP13" s="51">
        <v>2.95</v>
      </c>
      <c r="AQ13" s="51">
        <v>2.87</v>
      </c>
      <c r="AR13" s="51">
        <v>3.1</v>
      </c>
      <c r="AS13" s="51">
        <v>3.53</v>
      </c>
      <c r="AT13" s="51">
        <v>3.02</v>
      </c>
      <c r="AV13" s="60">
        <v>8.25</v>
      </c>
      <c r="AW13" s="60">
        <v>8.15</v>
      </c>
      <c r="AX13" s="60">
        <v>6.89</v>
      </c>
      <c r="AY13" s="60">
        <v>4.6399999999999997</v>
      </c>
      <c r="AZ13" s="60">
        <v>4.59</v>
      </c>
      <c r="BA13" s="60">
        <v>4.42</v>
      </c>
      <c r="BB13" s="60">
        <v>4.0999999999999996</v>
      </c>
      <c r="BC13" s="60">
        <v>3.02</v>
      </c>
      <c r="BD13" s="60">
        <v>2.79</v>
      </c>
      <c r="BE13" s="60">
        <v>2.56</v>
      </c>
      <c r="BF13" s="60">
        <v>5.0999999999999996</v>
      </c>
      <c r="BG13" s="60">
        <v>4.7699999999999996</v>
      </c>
      <c r="BH13" s="60">
        <v>2.87</v>
      </c>
      <c r="BJ13" s="51">
        <v>10.9</v>
      </c>
      <c r="BK13" s="51">
        <v>10.9</v>
      </c>
      <c r="BL13" s="51">
        <v>10.9</v>
      </c>
      <c r="BM13" s="51">
        <v>10.9</v>
      </c>
      <c r="BN13" s="51">
        <v>10.9</v>
      </c>
      <c r="BO13" s="51">
        <v>10.9</v>
      </c>
      <c r="BP13" s="51">
        <v>0.39</v>
      </c>
      <c r="BQ13" s="51">
        <v>0.39</v>
      </c>
      <c r="BR13" s="51">
        <v>0.39</v>
      </c>
      <c r="BS13" s="51">
        <v>0.39</v>
      </c>
      <c r="BT13" s="51">
        <v>0.39</v>
      </c>
      <c r="BU13" s="51">
        <v>0.39</v>
      </c>
      <c r="BV13" s="51">
        <v>0.39</v>
      </c>
      <c r="BW13" s="51">
        <v>0.39</v>
      </c>
    </row>
    <row r="14" spans="1:75" s="51" customFormat="1">
      <c r="C14" s="59" t="s">
        <v>11</v>
      </c>
      <c r="D14" s="69">
        <v>2.58</v>
      </c>
      <c r="E14" s="69">
        <v>2.5099999999999998</v>
      </c>
      <c r="F14" s="51">
        <v>2.5299999999999998</v>
      </c>
      <c r="G14" s="51">
        <v>2.54</v>
      </c>
      <c r="H14" s="51">
        <v>2.5299999999999998</v>
      </c>
      <c r="I14" s="51">
        <v>2.5</v>
      </c>
      <c r="J14" s="51">
        <v>2.6</v>
      </c>
      <c r="K14" s="51">
        <v>2.69</v>
      </c>
      <c r="L14" s="51">
        <v>2.5099999999999998</v>
      </c>
      <c r="M14" s="51">
        <v>2.58</v>
      </c>
      <c r="N14" s="51">
        <v>2.48</v>
      </c>
      <c r="O14" s="51">
        <v>2.79</v>
      </c>
      <c r="P14" s="51">
        <v>2.52</v>
      </c>
      <c r="Q14" s="51">
        <v>2.5499999999999998</v>
      </c>
      <c r="R14" s="51">
        <v>2.31</v>
      </c>
      <c r="S14" s="51">
        <v>2.2999999999999998</v>
      </c>
      <c r="T14" s="51">
        <v>2.4900000000000002</v>
      </c>
      <c r="U14" s="51">
        <v>2.37</v>
      </c>
      <c r="W14" s="51">
        <v>3.98</v>
      </c>
      <c r="X14" s="51">
        <v>4.0199999999999996</v>
      </c>
      <c r="Y14" s="51">
        <v>4.17</v>
      </c>
      <c r="Z14" s="51">
        <v>4.2</v>
      </c>
      <c r="AA14" s="51">
        <v>4.5199999999999996</v>
      </c>
      <c r="AB14" s="51">
        <v>4.45</v>
      </c>
      <c r="AC14" s="51">
        <v>4.21</v>
      </c>
      <c r="AD14" s="51">
        <v>4.33</v>
      </c>
      <c r="AE14" s="51">
        <v>4.37</v>
      </c>
      <c r="AG14" s="51">
        <v>2.88</v>
      </c>
      <c r="AH14" s="51">
        <v>2.92</v>
      </c>
      <c r="AI14" s="51">
        <v>2.87</v>
      </c>
      <c r="AJ14" s="51">
        <v>2.78</v>
      </c>
      <c r="AK14" s="51">
        <v>2.4300000000000002</v>
      </c>
      <c r="AL14" s="51">
        <v>2.54</v>
      </c>
      <c r="AM14" s="51">
        <v>2.41</v>
      </c>
      <c r="AN14" s="51">
        <v>2.93</v>
      </c>
      <c r="AO14" s="51">
        <v>2.8</v>
      </c>
      <c r="AP14" s="51">
        <v>2.4500000000000002</v>
      </c>
      <c r="AQ14" s="51">
        <v>2.5099999999999998</v>
      </c>
      <c r="AR14" s="51">
        <v>2.3199999999999998</v>
      </c>
      <c r="AS14" s="51">
        <v>2.4300000000000002</v>
      </c>
      <c r="AT14" s="51">
        <v>2.2799999999999998</v>
      </c>
      <c r="AV14" s="60">
        <v>3.83</v>
      </c>
      <c r="AW14" s="60">
        <v>4.5199999999999996</v>
      </c>
      <c r="AX14" s="60">
        <v>4.5599999999999996</v>
      </c>
      <c r="AY14" s="60">
        <v>4.5</v>
      </c>
      <c r="AZ14" s="60">
        <v>4.78</v>
      </c>
      <c r="BA14" s="60">
        <v>4.08</v>
      </c>
      <c r="BB14" s="60">
        <v>4.84</v>
      </c>
      <c r="BC14" s="60">
        <v>4.96</v>
      </c>
      <c r="BD14" s="60">
        <v>4.9400000000000004</v>
      </c>
      <c r="BE14" s="60">
        <v>4.5599999999999996</v>
      </c>
      <c r="BF14" s="60">
        <v>5.22</v>
      </c>
      <c r="BG14" s="60">
        <v>4.96</v>
      </c>
      <c r="BH14" s="60">
        <v>5.03</v>
      </c>
      <c r="BJ14" s="51">
        <v>2.15</v>
      </c>
      <c r="BK14" s="51">
        <v>2.15</v>
      </c>
      <c r="BL14" s="51">
        <v>2.15</v>
      </c>
      <c r="BM14" s="51">
        <v>2.15</v>
      </c>
      <c r="BN14" s="51">
        <v>2.15</v>
      </c>
      <c r="BO14" s="51">
        <v>2.15</v>
      </c>
      <c r="BP14" s="51">
        <v>4.4000000000000004</v>
      </c>
      <c r="BQ14" s="51">
        <v>4.4000000000000004</v>
      </c>
      <c r="BR14" s="51">
        <v>4.4000000000000004</v>
      </c>
      <c r="BS14" s="51">
        <v>4.4000000000000004</v>
      </c>
      <c r="BT14" s="51">
        <v>4.4000000000000004</v>
      </c>
      <c r="BU14" s="51">
        <v>4.4000000000000004</v>
      </c>
      <c r="BV14" s="51">
        <v>4.4000000000000004</v>
      </c>
      <c r="BW14" s="51">
        <v>4.4000000000000004</v>
      </c>
    </row>
    <row r="15" spans="1:75" s="51" customFormat="1">
      <c r="C15" s="59" t="s">
        <v>12</v>
      </c>
      <c r="D15" s="69">
        <v>0.83</v>
      </c>
      <c r="E15" s="69">
        <v>0.84</v>
      </c>
      <c r="F15" s="51">
        <v>0.8</v>
      </c>
      <c r="G15" s="51">
        <v>0.8</v>
      </c>
      <c r="H15" s="51">
        <v>0.81</v>
      </c>
      <c r="I15" s="51">
        <v>0.79</v>
      </c>
      <c r="J15" s="51">
        <v>0.82</v>
      </c>
      <c r="K15" s="51">
        <v>0.99</v>
      </c>
      <c r="L15" s="51">
        <v>0.84</v>
      </c>
      <c r="M15" s="51">
        <v>0.88</v>
      </c>
      <c r="N15" s="51">
        <v>0.73</v>
      </c>
      <c r="O15" s="51">
        <v>0.99</v>
      </c>
      <c r="P15" s="51">
        <v>0.81</v>
      </c>
      <c r="Q15" s="51">
        <v>0.79</v>
      </c>
      <c r="R15" s="51">
        <v>0.73</v>
      </c>
      <c r="S15" s="51">
        <v>0.73</v>
      </c>
      <c r="T15" s="51">
        <v>0.77</v>
      </c>
      <c r="U15" s="51">
        <v>0.76</v>
      </c>
      <c r="W15" s="51">
        <v>1.62</v>
      </c>
      <c r="X15" s="51">
        <v>1.63</v>
      </c>
      <c r="Y15" s="51">
        <v>1.63</v>
      </c>
      <c r="Z15" s="51">
        <v>1.92</v>
      </c>
      <c r="AA15" s="51">
        <v>1.93</v>
      </c>
      <c r="AB15" s="51">
        <v>1.98</v>
      </c>
      <c r="AC15" s="51">
        <v>0.69</v>
      </c>
      <c r="AD15" s="51">
        <v>0.7</v>
      </c>
      <c r="AE15" s="51">
        <v>0.72</v>
      </c>
      <c r="AG15" s="51">
        <v>2.5499999999999998</v>
      </c>
      <c r="AH15" s="51">
        <v>2.73</v>
      </c>
      <c r="AI15" s="51">
        <v>2.69</v>
      </c>
      <c r="AJ15" s="51">
        <v>2.6</v>
      </c>
      <c r="AK15" s="51">
        <v>2.76</v>
      </c>
      <c r="AL15" s="51">
        <v>2.79</v>
      </c>
      <c r="AM15" s="51">
        <v>2.87</v>
      </c>
      <c r="AN15" s="51">
        <v>2.66</v>
      </c>
      <c r="AO15" s="51">
        <v>2.42</v>
      </c>
      <c r="AP15" s="51">
        <v>2.83</v>
      </c>
      <c r="AQ15" s="51">
        <v>2.85</v>
      </c>
      <c r="AR15" s="51">
        <v>2.5099999999999998</v>
      </c>
      <c r="AS15" s="51">
        <v>2.0299999999999998</v>
      </c>
      <c r="AT15" s="51">
        <v>2.4300000000000002</v>
      </c>
      <c r="AV15" s="60">
        <v>2.13</v>
      </c>
      <c r="AW15" s="60">
        <v>2.19</v>
      </c>
      <c r="AX15" s="60">
        <v>2.42</v>
      </c>
      <c r="AY15" s="60">
        <v>1.32</v>
      </c>
      <c r="AZ15" s="60">
        <v>1.31</v>
      </c>
      <c r="BA15" s="60">
        <v>1.49</v>
      </c>
      <c r="BB15" s="60">
        <v>1.38</v>
      </c>
      <c r="BC15" s="60">
        <v>4.28</v>
      </c>
      <c r="BD15" s="60">
        <v>1.83</v>
      </c>
      <c r="BE15" s="60">
        <v>4.6100000000000003</v>
      </c>
      <c r="BF15" s="60">
        <v>3.22</v>
      </c>
      <c r="BG15" s="60">
        <v>3.3</v>
      </c>
      <c r="BH15" s="60">
        <v>4.53</v>
      </c>
      <c r="BJ15" s="51">
        <v>0.51</v>
      </c>
      <c r="BK15" s="51">
        <v>0.51</v>
      </c>
      <c r="BL15" s="51">
        <v>0.51</v>
      </c>
      <c r="BM15" s="51">
        <v>0.51</v>
      </c>
      <c r="BN15" s="51">
        <v>0.51</v>
      </c>
      <c r="BO15" s="51">
        <v>0.51</v>
      </c>
      <c r="BP15" s="51">
        <v>2.0099999999999998</v>
      </c>
      <c r="BQ15" s="51">
        <v>2.0099999999999998</v>
      </c>
      <c r="BR15" s="51">
        <v>2.0099999999999998</v>
      </c>
      <c r="BS15" s="51">
        <v>2.0099999999999998</v>
      </c>
      <c r="BT15" s="51">
        <v>2.0099999999999998</v>
      </c>
      <c r="BU15" s="51">
        <v>2.0099999999999998</v>
      </c>
      <c r="BV15" s="51">
        <v>2.0099999999999998</v>
      </c>
      <c r="BW15" s="51">
        <v>2.0099999999999998</v>
      </c>
    </row>
    <row r="16" spans="1:75" s="51" customFormat="1">
      <c r="C16" s="59" t="s">
        <v>13</v>
      </c>
      <c r="D16" s="69"/>
      <c r="E16" s="69"/>
      <c r="AV16" s="60">
        <v>0.43</v>
      </c>
      <c r="AW16" s="60">
        <v>0.46</v>
      </c>
      <c r="AX16" s="60">
        <v>0.33</v>
      </c>
      <c r="AY16" s="60"/>
      <c r="AZ16" s="60"/>
      <c r="BA16" s="60"/>
      <c r="BB16" s="60"/>
      <c r="BC16" s="60">
        <v>0.03</v>
      </c>
      <c r="BD16" s="60"/>
      <c r="BE16" s="60">
        <v>0.06</v>
      </c>
    </row>
    <row r="17" spans="1:75">
      <c r="A17" s="6" t="s">
        <v>14</v>
      </c>
      <c r="B17" s="1"/>
      <c r="C17" s="2"/>
      <c r="R17" s="1"/>
      <c r="S17" s="1"/>
      <c r="T17" s="1"/>
      <c r="U17" s="1"/>
    </row>
    <row r="18" spans="1:75" s="13" customFormat="1">
      <c r="A18" s="35" t="s">
        <v>91</v>
      </c>
      <c r="C18" s="40" t="s">
        <v>15</v>
      </c>
      <c r="D18" s="70">
        <f>SUM(D7:D17)</f>
        <v>97.719999999999985</v>
      </c>
      <c r="E18" s="70">
        <f t="shared" ref="E18:AR18" si="11">SUM(E7:E17)</f>
        <v>97.840000000000018</v>
      </c>
      <c r="F18" s="13">
        <f>SUM(F7:F17)</f>
        <v>96.05</v>
      </c>
      <c r="G18" s="13">
        <f t="shared" si="11"/>
        <v>95.7</v>
      </c>
      <c r="H18" s="13">
        <f t="shared" si="11"/>
        <v>98.87</v>
      </c>
      <c r="I18" s="13">
        <f t="shared" si="11"/>
        <v>96.73</v>
      </c>
      <c r="J18" s="13">
        <f t="shared" si="11"/>
        <v>97.749999999999972</v>
      </c>
      <c r="K18" s="13">
        <f t="shared" si="11"/>
        <v>98.13000000000001</v>
      </c>
      <c r="L18" s="13">
        <f>SUM(L7:L17)</f>
        <v>99.96</v>
      </c>
      <c r="M18" s="13">
        <f t="shared" si="11"/>
        <v>99.21</v>
      </c>
      <c r="N18" s="13">
        <f t="shared" si="11"/>
        <v>98.210000000000008</v>
      </c>
      <c r="O18" s="13">
        <f t="shared" si="11"/>
        <v>98.63</v>
      </c>
      <c r="P18" s="13">
        <f t="shared" si="11"/>
        <v>98.589999999999989</v>
      </c>
      <c r="Q18" s="13">
        <f t="shared" ref="Q18:U18" si="12">SUM(Q7:Q17)</f>
        <v>98.110000000000014</v>
      </c>
      <c r="R18" s="13">
        <f t="shared" si="12"/>
        <v>95.92</v>
      </c>
      <c r="S18" s="13">
        <f t="shared" si="12"/>
        <v>94.44</v>
      </c>
      <c r="T18" s="13">
        <f t="shared" si="12"/>
        <v>98.13</v>
      </c>
      <c r="U18" s="13">
        <f t="shared" si="12"/>
        <v>94.42</v>
      </c>
      <c r="W18" s="13">
        <f t="shared" si="11"/>
        <v>99.4</v>
      </c>
      <c r="X18" s="13">
        <f t="shared" si="11"/>
        <v>99.409999999999982</v>
      </c>
      <c r="Y18" s="13">
        <f t="shared" si="11"/>
        <v>99.42</v>
      </c>
      <c r="Z18" s="13">
        <f t="shared" si="11"/>
        <v>99.589999999999989</v>
      </c>
      <c r="AA18" s="13">
        <f t="shared" si="11"/>
        <v>99.7</v>
      </c>
      <c r="AB18" s="13">
        <f t="shared" si="11"/>
        <v>99.63000000000001</v>
      </c>
      <c r="AC18" s="13">
        <f t="shared" si="11"/>
        <v>99.429999999999978</v>
      </c>
      <c r="AD18" s="13">
        <f t="shared" si="11"/>
        <v>99.409999999999982</v>
      </c>
      <c r="AE18" s="13">
        <f t="shared" si="11"/>
        <v>99.41</v>
      </c>
      <c r="AG18" s="13">
        <f t="shared" si="11"/>
        <v>91.830000000000013</v>
      </c>
      <c r="AH18" s="13">
        <f t="shared" si="11"/>
        <v>91.850000000000009</v>
      </c>
      <c r="AI18" s="13">
        <f t="shared" si="11"/>
        <v>91.95</v>
      </c>
      <c r="AJ18" s="13">
        <f t="shared" si="11"/>
        <v>90.87</v>
      </c>
      <c r="AK18" s="13">
        <f t="shared" si="11"/>
        <v>92.860000000000028</v>
      </c>
      <c r="AL18" s="13">
        <f t="shared" si="11"/>
        <v>93.350000000000009</v>
      </c>
      <c r="AM18" s="13">
        <f t="shared" si="11"/>
        <v>92.57</v>
      </c>
      <c r="AN18" s="13">
        <f t="shared" si="11"/>
        <v>92.37</v>
      </c>
      <c r="AO18" s="13">
        <f t="shared" si="11"/>
        <v>92.45</v>
      </c>
      <c r="AP18" s="13">
        <f t="shared" si="11"/>
        <v>93.22</v>
      </c>
      <c r="AQ18" s="13">
        <f t="shared" si="11"/>
        <v>93.470000000000013</v>
      </c>
      <c r="AR18" s="13">
        <f t="shared" si="11"/>
        <v>93.899999999999991</v>
      </c>
      <c r="AS18" s="13">
        <f t="shared" ref="AS18:AT18" si="13">SUM(AS7:AS17)</f>
        <v>91.940000000000026</v>
      </c>
      <c r="AT18" s="13">
        <f t="shared" si="13"/>
        <v>93.23</v>
      </c>
      <c r="AV18" s="13">
        <f>SUM(AV7:AV17)</f>
        <v>100.07000000000001</v>
      </c>
      <c r="AW18" s="13">
        <f t="shared" ref="AW18:BW18" si="14">SUM(AW7:AW17)</f>
        <v>100.00999999999999</v>
      </c>
      <c r="AX18" s="13">
        <f t="shared" si="14"/>
        <v>100.09</v>
      </c>
      <c r="AY18" s="13">
        <f t="shared" si="14"/>
        <v>100</v>
      </c>
      <c r="AZ18" s="13">
        <f t="shared" si="14"/>
        <v>100</v>
      </c>
      <c r="BA18" s="13">
        <f t="shared" si="14"/>
        <v>99.839999999999989</v>
      </c>
      <c r="BB18" s="13">
        <f t="shared" si="14"/>
        <v>100.00999999999999</v>
      </c>
      <c r="BC18" s="13">
        <f t="shared" si="14"/>
        <v>100.02000000000001</v>
      </c>
      <c r="BD18" s="13">
        <f t="shared" si="14"/>
        <v>99.93</v>
      </c>
      <c r="BE18" s="13">
        <f t="shared" si="14"/>
        <v>100.04000000000002</v>
      </c>
      <c r="BF18" s="13">
        <f t="shared" si="14"/>
        <v>99.96</v>
      </c>
      <c r="BG18" s="13">
        <f t="shared" si="14"/>
        <v>99.99</v>
      </c>
      <c r="BH18" s="13">
        <f t="shared" si="14"/>
        <v>100.01</v>
      </c>
      <c r="BJ18" s="13">
        <f t="shared" si="14"/>
        <v>100.15000000000003</v>
      </c>
      <c r="BK18" s="13">
        <f t="shared" si="14"/>
        <v>100.15000000000003</v>
      </c>
      <c r="BL18" s="13">
        <f t="shared" si="14"/>
        <v>100.15000000000003</v>
      </c>
      <c r="BM18" s="13">
        <f t="shared" si="14"/>
        <v>100.15000000000003</v>
      </c>
      <c r="BN18" s="13">
        <f t="shared" ref="BN18" si="15">SUM(BN7:BN17)</f>
        <v>100.15000000000003</v>
      </c>
      <c r="BO18" s="13">
        <f t="shared" si="14"/>
        <v>100.15000000000003</v>
      </c>
      <c r="BP18" s="13">
        <f t="shared" si="14"/>
        <v>100.32000000000001</v>
      </c>
      <c r="BQ18" s="13">
        <f t="shared" si="14"/>
        <v>100.32000000000001</v>
      </c>
      <c r="BR18" s="13">
        <f t="shared" ref="BR18" si="16">SUM(BR7:BR17)</f>
        <v>100.32000000000001</v>
      </c>
      <c r="BS18" s="13">
        <f t="shared" si="14"/>
        <v>100.32000000000001</v>
      </c>
      <c r="BT18" s="13">
        <f t="shared" si="14"/>
        <v>100.32000000000001</v>
      </c>
      <c r="BU18" s="13">
        <f t="shared" si="14"/>
        <v>100.32000000000001</v>
      </c>
      <c r="BV18" s="13">
        <f t="shared" si="14"/>
        <v>100.32000000000001</v>
      </c>
      <c r="BW18" s="13">
        <f t="shared" si="14"/>
        <v>100.32000000000001</v>
      </c>
    </row>
    <row r="19" spans="1:75">
      <c r="A19" s="1" t="s">
        <v>92</v>
      </c>
      <c r="B19" s="1"/>
      <c r="C19" s="2" t="s">
        <v>75</v>
      </c>
      <c r="D19" s="68">
        <v>1398</v>
      </c>
      <c r="E19" s="68">
        <v>1328</v>
      </c>
      <c r="F19">
        <v>1137</v>
      </c>
      <c r="G19">
        <v>1069</v>
      </c>
      <c r="H19">
        <v>1083</v>
      </c>
      <c r="I19">
        <v>1020</v>
      </c>
      <c r="J19">
        <v>776</v>
      </c>
      <c r="K19">
        <v>457</v>
      </c>
      <c r="L19">
        <v>1523</v>
      </c>
      <c r="M19">
        <v>1402</v>
      </c>
      <c r="N19">
        <v>1355</v>
      </c>
      <c r="O19">
        <v>1255</v>
      </c>
      <c r="P19">
        <v>1151</v>
      </c>
      <c r="Q19">
        <v>1053</v>
      </c>
      <c r="R19" s="1">
        <v>1880</v>
      </c>
      <c r="S19" s="1">
        <v>1804</v>
      </c>
      <c r="T19" s="1">
        <v>1488</v>
      </c>
      <c r="U19" s="1">
        <v>1390</v>
      </c>
      <c r="W19">
        <v>739</v>
      </c>
      <c r="X19">
        <v>702</v>
      </c>
      <c r="Y19">
        <v>712</v>
      </c>
      <c r="Z19">
        <v>794</v>
      </c>
      <c r="AA19">
        <v>880</v>
      </c>
      <c r="AB19">
        <v>624</v>
      </c>
      <c r="AC19">
        <v>1046</v>
      </c>
      <c r="AD19">
        <v>1202</v>
      </c>
      <c r="AE19">
        <v>1067</v>
      </c>
      <c r="AG19">
        <v>60</v>
      </c>
      <c r="AH19">
        <v>100</v>
      </c>
      <c r="AI19">
        <v>100</v>
      </c>
      <c r="AJ19">
        <v>60</v>
      </c>
      <c r="AK19">
        <v>130</v>
      </c>
      <c r="AL19">
        <v>160</v>
      </c>
      <c r="AM19">
        <v>140</v>
      </c>
      <c r="AN19">
        <v>160</v>
      </c>
      <c r="AO19">
        <v>140</v>
      </c>
      <c r="AP19">
        <v>180</v>
      </c>
      <c r="AQ19">
        <v>170</v>
      </c>
      <c r="AR19">
        <v>160</v>
      </c>
      <c r="AS19">
        <v>180</v>
      </c>
      <c r="AT19">
        <v>200</v>
      </c>
      <c r="AV19" s="42">
        <v>420</v>
      </c>
      <c r="AW19" s="42">
        <v>480</v>
      </c>
      <c r="AX19" s="42">
        <v>300</v>
      </c>
      <c r="AY19" s="42">
        <v>240</v>
      </c>
      <c r="AZ19" s="42">
        <v>210</v>
      </c>
      <c r="BA19" s="42">
        <v>180</v>
      </c>
      <c r="BB19" s="42">
        <v>90</v>
      </c>
      <c r="BC19" s="42">
        <v>110</v>
      </c>
      <c r="BD19" s="42">
        <v>90</v>
      </c>
      <c r="BE19" s="42">
        <v>100</v>
      </c>
      <c r="BF19" s="42">
        <v>290</v>
      </c>
      <c r="BG19" s="42">
        <v>290</v>
      </c>
      <c r="BH19" s="42">
        <v>150</v>
      </c>
    </row>
    <row r="20" spans="1:75">
      <c r="A20" s="1"/>
      <c r="B20" s="1"/>
      <c r="C20" s="2"/>
      <c r="W20">
        <v>90</v>
      </c>
      <c r="X20">
        <v>128</v>
      </c>
      <c r="Y20">
        <v>96</v>
      </c>
      <c r="Z20">
        <v>90</v>
      </c>
      <c r="AA20">
        <v>100</v>
      </c>
      <c r="AB20">
        <v>100</v>
      </c>
      <c r="AC20">
        <v>118</v>
      </c>
      <c r="AD20">
        <v>98</v>
      </c>
      <c r="AE20">
        <v>114</v>
      </c>
      <c r="AG20">
        <v>10</v>
      </c>
      <c r="AH20">
        <v>50</v>
      </c>
      <c r="AI20">
        <v>40</v>
      </c>
      <c r="AJ20">
        <v>20</v>
      </c>
      <c r="AK20">
        <v>40</v>
      </c>
      <c r="AL20">
        <v>40</v>
      </c>
      <c r="AM20">
        <v>60</v>
      </c>
      <c r="AN20">
        <v>60</v>
      </c>
      <c r="AO20">
        <v>70</v>
      </c>
      <c r="AP20">
        <v>60</v>
      </c>
      <c r="AQ20">
        <v>50</v>
      </c>
      <c r="AR20">
        <v>60</v>
      </c>
      <c r="AS20">
        <v>100</v>
      </c>
      <c r="AT20">
        <v>50</v>
      </c>
      <c r="AV20" s="42">
        <v>130</v>
      </c>
      <c r="AW20" s="42">
        <v>70</v>
      </c>
      <c r="AX20" s="42">
        <v>60</v>
      </c>
      <c r="AY20" s="42">
        <v>60</v>
      </c>
      <c r="AZ20" s="42">
        <v>30</v>
      </c>
      <c r="BA20" s="42">
        <v>50</v>
      </c>
      <c r="BB20" s="42">
        <v>30</v>
      </c>
      <c r="BC20" s="42">
        <v>30</v>
      </c>
      <c r="BD20" s="42">
        <v>40</v>
      </c>
      <c r="BE20" s="42">
        <v>30</v>
      </c>
      <c r="BF20" s="42">
        <v>80</v>
      </c>
      <c r="BG20" s="42">
        <v>110</v>
      </c>
      <c r="BH20" s="42">
        <v>40</v>
      </c>
    </row>
    <row r="21" spans="1:75">
      <c r="A21" s="2" t="s">
        <v>16</v>
      </c>
      <c r="B21" s="1"/>
      <c r="C21" s="2" t="s">
        <v>4</v>
      </c>
      <c r="D21" s="71">
        <f>(100/D$18)*D7</f>
        <v>52.476463364715521</v>
      </c>
      <c r="E21" s="71">
        <f t="shared" ref="D21:AJ26" si="17">(100/E$18)*E7</f>
        <v>52.115699100572357</v>
      </c>
      <c r="F21" s="3">
        <f t="shared" si="17"/>
        <v>51.639770952628837</v>
      </c>
      <c r="G21" s="3">
        <f t="shared" si="17"/>
        <v>52.60188087774295</v>
      </c>
      <c r="H21" s="3">
        <f t="shared" si="17"/>
        <v>53.282087589764338</v>
      </c>
      <c r="I21" s="3">
        <f t="shared" si="17"/>
        <v>53.271994210689549</v>
      </c>
      <c r="J21" s="3">
        <f t="shared" si="17"/>
        <v>53.851662404092089</v>
      </c>
      <c r="K21" s="3">
        <f t="shared" si="17"/>
        <v>56.068480586976456</v>
      </c>
      <c r="L21" s="3">
        <f>(100/L$18)*L7</f>
        <v>52.000800320128057</v>
      </c>
      <c r="M21" s="3">
        <f t="shared" si="17"/>
        <v>52.353593387763333</v>
      </c>
      <c r="N21" s="3">
        <f t="shared" si="17"/>
        <v>52.774666530903161</v>
      </c>
      <c r="O21" s="3">
        <f t="shared" si="17"/>
        <v>52.884517895163746</v>
      </c>
      <c r="P21" s="3">
        <f t="shared" si="17"/>
        <v>53.534841261791264</v>
      </c>
      <c r="Q21" s="3">
        <f t="shared" si="17"/>
        <v>53.745795535623266</v>
      </c>
      <c r="R21" s="3">
        <f t="shared" si="17"/>
        <v>50.990408673894912</v>
      </c>
      <c r="S21" s="3">
        <f t="shared" si="17"/>
        <v>50.402371876323592</v>
      </c>
      <c r="T21" s="3">
        <f t="shared" si="17"/>
        <v>51.013961072047294</v>
      </c>
      <c r="U21" s="3">
        <f t="shared" si="17"/>
        <v>50.995551789875023</v>
      </c>
      <c r="V21" s="3"/>
      <c r="W21" s="3">
        <f t="shared" si="17"/>
        <v>68.832997987927556</v>
      </c>
      <c r="X21" s="3">
        <f t="shared" si="17"/>
        <v>68.655064882808588</v>
      </c>
      <c r="Y21" s="3">
        <f t="shared" si="17"/>
        <v>68.678334339167165</v>
      </c>
      <c r="Z21" s="3">
        <f t="shared" si="17"/>
        <v>69.304147002711119</v>
      </c>
      <c r="AA21" s="3">
        <f t="shared" si="17"/>
        <v>69.227683049147444</v>
      </c>
      <c r="AB21" s="3">
        <f t="shared" si="17"/>
        <v>69.456990866204961</v>
      </c>
      <c r="AC21" s="3">
        <f t="shared" si="17"/>
        <v>68.942974957256368</v>
      </c>
      <c r="AD21" s="3">
        <f t="shared" si="17"/>
        <v>69.067498239613727</v>
      </c>
      <c r="AE21" s="3">
        <f t="shared" si="17"/>
        <v>68.735539684136398</v>
      </c>
      <c r="AF21" s="3"/>
      <c r="AG21" s="3">
        <f t="shared" si="17"/>
        <v>71.643253838614839</v>
      </c>
      <c r="AH21" s="3">
        <f t="shared" si="17"/>
        <v>71.551442569406632</v>
      </c>
      <c r="AI21" s="3">
        <f t="shared" si="17"/>
        <v>72.387166938553563</v>
      </c>
      <c r="AJ21" s="3">
        <f t="shared" si="17"/>
        <v>71.662815010454494</v>
      </c>
      <c r="AK21" s="3">
        <f t="shared" ref="AK21:AT21" si="18">(100/AK$18)*AK7</f>
        <v>72.399310790437198</v>
      </c>
      <c r="AL21" s="3">
        <f t="shared" si="18"/>
        <v>72.779860739153705</v>
      </c>
      <c r="AM21" s="3">
        <f t="shared" si="18"/>
        <v>73.738792265312753</v>
      </c>
      <c r="AN21" s="3">
        <f t="shared" si="18"/>
        <v>71.440944029446783</v>
      </c>
      <c r="AO21" s="3">
        <f t="shared" si="18"/>
        <v>71.335857220118982</v>
      </c>
      <c r="AP21" s="3">
        <f t="shared" si="18"/>
        <v>73.718086247586356</v>
      </c>
      <c r="AQ21" s="3">
        <f t="shared" si="18"/>
        <v>74.815448807103877</v>
      </c>
      <c r="AR21" s="3">
        <f t="shared" si="18"/>
        <v>73.780617678381262</v>
      </c>
      <c r="AS21" s="3">
        <f t="shared" si="18"/>
        <v>73.243419621492265</v>
      </c>
      <c r="AT21" s="3">
        <f t="shared" si="18"/>
        <v>74.621902820980367</v>
      </c>
      <c r="AV21" s="3">
        <f t="shared" ref="AV21:AV31" si="19">(100/AV$18)*AV7</f>
        <v>56.760267812531218</v>
      </c>
      <c r="AW21" s="3">
        <f t="shared" ref="AW21:BH21" si="20">(100/AW$18)*AW7</f>
        <v>55.324467553244681</v>
      </c>
      <c r="AX21" s="3">
        <f t="shared" si="20"/>
        <v>55.839744230192821</v>
      </c>
      <c r="AY21" s="3">
        <f t="shared" si="20"/>
        <v>64.75</v>
      </c>
      <c r="AZ21" s="3">
        <f t="shared" si="20"/>
        <v>63.61</v>
      </c>
      <c r="BA21" s="3">
        <f t="shared" si="20"/>
        <v>65.014022435897445</v>
      </c>
      <c r="BB21" s="3">
        <f t="shared" si="20"/>
        <v>66.383361663833625</v>
      </c>
      <c r="BC21" s="3">
        <f t="shared" si="20"/>
        <v>65.546890621875619</v>
      </c>
      <c r="BD21" s="3">
        <f t="shared" si="20"/>
        <v>70.729510657460224</v>
      </c>
      <c r="BE21" s="3">
        <f t="shared" si="20"/>
        <v>67.273090763694498</v>
      </c>
      <c r="BF21" s="3">
        <f t="shared" si="20"/>
        <v>63.195278111244512</v>
      </c>
      <c r="BG21" s="3">
        <f t="shared" si="20"/>
        <v>63.326332633263334</v>
      </c>
      <c r="BH21" s="3">
        <f t="shared" si="20"/>
        <v>64.463553644635539</v>
      </c>
      <c r="BJ21" s="3">
        <f t="shared" ref="BJ21:BO21" si="21">(100/BJ$18)*BJ7</f>
        <v>49.126310534198687</v>
      </c>
      <c r="BK21" s="3">
        <f t="shared" si="21"/>
        <v>49.126310534198687</v>
      </c>
      <c r="BL21" s="3">
        <f t="shared" si="21"/>
        <v>49.126310534198687</v>
      </c>
      <c r="BM21" s="3">
        <f t="shared" si="21"/>
        <v>49.126310534198687</v>
      </c>
      <c r="BN21" s="3">
        <f t="shared" ref="BN21" si="22">(100/BN$18)*BN7</f>
        <v>49.126310534198687</v>
      </c>
      <c r="BO21" s="3">
        <f t="shared" si="21"/>
        <v>49.126310534198687</v>
      </c>
      <c r="BP21" s="3">
        <f t="shared" ref="BP21:BW21" si="23">(100/BP$18)*BP7</f>
        <v>77.053429027113225</v>
      </c>
      <c r="BQ21" s="3">
        <f t="shared" si="23"/>
        <v>77.053429027113225</v>
      </c>
      <c r="BR21" s="3">
        <f t="shared" ref="BR21" si="24">(100/BR$18)*BR7</f>
        <v>77.053429027113225</v>
      </c>
      <c r="BS21" s="3">
        <f t="shared" si="23"/>
        <v>77.053429027113225</v>
      </c>
      <c r="BT21" s="3">
        <f t="shared" si="23"/>
        <v>77.053429027113225</v>
      </c>
      <c r="BU21" s="3">
        <f t="shared" si="23"/>
        <v>77.053429027113225</v>
      </c>
      <c r="BV21" s="3">
        <f t="shared" ref="BV21" si="25">(100/BV$18)*BV7</f>
        <v>77.053429027113225</v>
      </c>
      <c r="BW21" s="3">
        <f t="shared" si="23"/>
        <v>77.053429027113225</v>
      </c>
    </row>
    <row r="22" spans="1:75">
      <c r="A22" s="1"/>
      <c r="B22" s="1"/>
      <c r="C22" s="2" t="s">
        <v>5</v>
      </c>
      <c r="D22" s="71">
        <f t="shared" ref="D22:R22" si="26">(100/D$18)*D8</f>
        <v>0.91076545231273043</v>
      </c>
      <c r="E22" s="71">
        <f t="shared" si="26"/>
        <v>0.72567457072771857</v>
      </c>
      <c r="F22" s="3">
        <f t="shared" si="26"/>
        <v>1.1556480999479439</v>
      </c>
      <c r="G22" s="3">
        <f t="shared" si="26"/>
        <v>1.1389759665621735</v>
      </c>
      <c r="H22" s="3">
        <f t="shared" si="26"/>
        <v>1.1024577728330132</v>
      </c>
      <c r="I22" s="3">
        <f t="shared" si="26"/>
        <v>0.7546779696061201</v>
      </c>
      <c r="J22" s="3">
        <f t="shared" si="26"/>
        <v>0.76726342710997464</v>
      </c>
      <c r="K22" s="3">
        <f t="shared" si="26"/>
        <v>1.0394374808926934</v>
      </c>
      <c r="L22" s="3">
        <f t="shared" si="26"/>
        <v>1.1604641856742699</v>
      </c>
      <c r="M22" s="3">
        <f t="shared" si="26"/>
        <v>1.2095554883580284</v>
      </c>
      <c r="N22" s="3">
        <f t="shared" si="26"/>
        <v>1.0080439873739944</v>
      </c>
      <c r="O22" s="3">
        <f t="shared" si="26"/>
        <v>1.1355571327182401</v>
      </c>
      <c r="P22" s="3">
        <f t="shared" si="26"/>
        <v>1.217161983974034</v>
      </c>
      <c r="Q22" s="3">
        <f t="shared" si="26"/>
        <v>1.1211905004586689</v>
      </c>
      <c r="R22" s="3">
        <f t="shared" si="26"/>
        <v>1.115512927439533</v>
      </c>
      <c r="S22" s="3">
        <f t="shared" si="17"/>
        <v>1.0906395595086829</v>
      </c>
      <c r="T22" s="3">
        <f t="shared" si="17"/>
        <v>1.1515336798124938</v>
      </c>
      <c r="U22" s="3">
        <f t="shared" si="17"/>
        <v>1.1120525312433807</v>
      </c>
      <c r="V22" s="3"/>
      <c r="W22" s="3">
        <f t="shared" si="17"/>
        <v>0</v>
      </c>
      <c r="X22" s="3">
        <f t="shared" si="17"/>
        <v>0</v>
      </c>
      <c r="Y22" s="3">
        <f t="shared" si="17"/>
        <v>0</v>
      </c>
      <c r="Z22" s="3">
        <f t="shared" si="17"/>
        <v>0</v>
      </c>
      <c r="AA22" s="3">
        <f t="shared" si="17"/>
        <v>0</v>
      </c>
      <c r="AB22" s="3">
        <f t="shared" si="17"/>
        <v>0</v>
      </c>
      <c r="AC22" s="3">
        <f t="shared" si="17"/>
        <v>0</v>
      </c>
      <c r="AD22" s="3">
        <f t="shared" si="17"/>
        <v>0</v>
      </c>
      <c r="AE22" s="3">
        <f t="shared" si="17"/>
        <v>0</v>
      </c>
      <c r="AF22" s="3"/>
      <c r="AG22" s="3">
        <f t="shared" si="17"/>
        <v>0.51181531090057708</v>
      </c>
      <c r="AH22" s="3">
        <f t="shared" si="17"/>
        <v>0.51170386499727816</v>
      </c>
      <c r="AI22" s="3">
        <f t="shared" si="17"/>
        <v>0.51114736269711802</v>
      </c>
      <c r="AJ22" s="3">
        <f t="shared" si="17"/>
        <v>0.51722240563442279</v>
      </c>
      <c r="AK22" s="3">
        <f t="shared" ref="AK22:AT22" si="27">(100/AK$18)*AK8</f>
        <v>0.46306267499461534</v>
      </c>
      <c r="AL22" s="3">
        <f t="shared" si="27"/>
        <v>0.47134440278521683</v>
      </c>
      <c r="AM22" s="3">
        <f t="shared" si="27"/>
        <v>0.50772388462784923</v>
      </c>
      <c r="AN22" s="3">
        <f t="shared" si="27"/>
        <v>0.49799718523330089</v>
      </c>
      <c r="AO22" s="3">
        <f t="shared" si="27"/>
        <v>0.53001622498647916</v>
      </c>
      <c r="AP22" s="3">
        <f t="shared" si="27"/>
        <v>0.46127440463419866</v>
      </c>
      <c r="AQ22" s="3">
        <f t="shared" si="27"/>
        <v>0.49213651438964368</v>
      </c>
      <c r="AR22" s="3">
        <f t="shared" si="27"/>
        <v>0.54313099041533552</v>
      </c>
      <c r="AS22" s="3">
        <f t="shared" si="27"/>
        <v>0.5112029584511637</v>
      </c>
      <c r="AT22" s="3">
        <f t="shared" si="27"/>
        <v>0.53630805534699133</v>
      </c>
      <c r="AV22" s="3">
        <f t="shared" si="19"/>
        <v>0.81942640151893664</v>
      </c>
      <c r="AW22" s="3">
        <f t="shared" ref="AW22:BH22" si="28">(100/AW$18)*AW8</f>
        <v>0.6499350064993501</v>
      </c>
      <c r="AX22" s="3">
        <f t="shared" si="28"/>
        <v>0.59946048556299325</v>
      </c>
      <c r="AY22" s="3">
        <f t="shared" si="28"/>
        <v>0.51</v>
      </c>
      <c r="AZ22" s="3">
        <f t="shared" si="28"/>
        <v>0.6</v>
      </c>
      <c r="BA22" s="3">
        <f t="shared" si="28"/>
        <v>0.36057692307692313</v>
      </c>
      <c r="BB22" s="3">
        <f t="shared" si="28"/>
        <v>0.37996200379962008</v>
      </c>
      <c r="BC22" s="3">
        <f t="shared" si="28"/>
        <v>0.42991401719656064</v>
      </c>
      <c r="BD22" s="3">
        <f t="shared" si="28"/>
        <v>0.37025918142699887</v>
      </c>
      <c r="BE22" s="3">
        <f t="shared" si="28"/>
        <v>0.36985205917632935</v>
      </c>
      <c r="BF22" s="3">
        <f t="shared" si="28"/>
        <v>0.68027210884353762</v>
      </c>
      <c r="BG22" s="3">
        <f t="shared" si="28"/>
        <v>0.69006900690069006</v>
      </c>
      <c r="BH22" s="3">
        <f t="shared" si="28"/>
        <v>0.35996400359964004</v>
      </c>
      <c r="BJ22" s="3">
        <f t="shared" ref="BJ22:BO22" si="29">(100/BJ$18)*BJ8</f>
        <v>2.2865701447828251</v>
      </c>
      <c r="BK22" s="3">
        <f t="shared" si="29"/>
        <v>2.2865701447828251</v>
      </c>
      <c r="BL22" s="3">
        <f t="shared" si="29"/>
        <v>2.2865701447828251</v>
      </c>
      <c r="BM22" s="3">
        <f t="shared" si="29"/>
        <v>2.2865701447828251</v>
      </c>
      <c r="BN22" s="3">
        <f t="shared" ref="BN22" si="30">(100/BN$18)*BN8</f>
        <v>2.2865701447828251</v>
      </c>
      <c r="BO22" s="3">
        <f t="shared" si="29"/>
        <v>2.2865701447828251</v>
      </c>
      <c r="BP22" s="3">
        <f t="shared" ref="BP22:BW22" si="31">(100/BP$18)*BP8</f>
        <v>0</v>
      </c>
      <c r="BQ22" s="3">
        <f t="shared" si="31"/>
        <v>0</v>
      </c>
      <c r="BR22" s="3">
        <f t="shared" ref="BR22" si="32">(100/BR$18)*BR8</f>
        <v>0</v>
      </c>
      <c r="BS22" s="3">
        <f t="shared" si="31"/>
        <v>0</v>
      </c>
      <c r="BT22" s="3">
        <f t="shared" si="31"/>
        <v>0</v>
      </c>
      <c r="BU22" s="3">
        <f t="shared" si="31"/>
        <v>0</v>
      </c>
      <c r="BV22" s="3">
        <f t="shared" ref="BV22" si="33">(100/BV$18)*BV8</f>
        <v>0</v>
      </c>
      <c r="BW22" s="3">
        <f t="shared" si="31"/>
        <v>0</v>
      </c>
    </row>
    <row r="23" spans="1:75">
      <c r="A23" s="1"/>
      <c r="B23" s="1"/>
      <c r="C23" s="2" t="s">
        <v>6</v>
      </c>
      <c r="D23" s="71">
        <f t="shared" si="17"/>
        <v>17.529676627097832</v>
      </c>
      <c r="E23" s="71">
        <f t="shared" si="17"/>
        <v>17.221995094031069</v>
      </c>
      <c r="F23" s="3">
        <f t="shared" si="17"/>
        <v>18.042686100989066</v>
      </c>
      <c r="G23" s="3">
        <f t="shared" si="17"/>
        <v>18.066875653082548</v>
      </c>
      <c r="H23" s="3">
        <f t="shared" si="17"/>
        <v>17.072924041670881</v>
      </c>
      <c r="I23" s="3">
        <f t="shared" si="17"/>
        <v>17.440297735966091</v>
      </c>
      <c r="J23" s="3">
        <f t="shared" si="17"/>
        <v>17.831202046035809</v>
      </c>
      <c r="K23" s="3">
        <f t="shared" si="17"/>
        <v>17.874248445939056</v>
      </c>
      <c r="L23" s="3">
        <f t="shared" si="17"/>
        <v>17.266906762705087</v>
      </c>
      <c r="M23" s="3">
        <f t="shared" si="17"/>
        <v>17.881261969559521</v>
      </c>
      <c r="N23" s="3">
        <f t="shared" si="17"/>
        <v>17.686589960289176</v>
      </c>
      <c r="O23" s="3">
        <f t="shared" si="17"/>
        <v>17.61127446010342</v>
      </c>
      <c r="P23" s="3">
        <f t="shared" si="17"/>
        <v>17.151840957500763</v>
      </c>
      <c r="Q23" s="3">
        <f t="shared" si="17"/>
        <v>17.663846702680662</v>
      </c>
      <c r="R23" s="3">
        <f t="shared" si="17"/>
        <v>16.545037531276062</v>
      </c>
      <c r="S23" s="3">
        <f t="shared" si="17"/>
        <v>16.952562473528168</v>
      </c>
      <c r="T23" s="3">
        <f t="shared" si="17"/>
        <v>17.160908998267605</v>
      </c>
      <c r="U23" s="3">
        <f t="shared" si="17"/>
        <v>17.009108239779703</v>
      </c>
      <c r="V23" s="3"/>
      <c r="W23" s="3">
        <f t="shared" si="17"/>
        <v>16.861167002012074</v>
      </c>
      <c r="X23" s="3">
        <f t="shared" si="17"/>
        <v>16.939945679509105</v>
      </c>
      <c r="Y23" s="3">
        <f t="shared" si="17"/>
        <v>16.968416817541744</v>
      </c>
      <c r="Z23" s="3">
        <f t="shared" si="17"/>
        <v>16.929410583391906</v>
      </c>
      <c r="AA23" s="3">
        <f t="shared" si="17"/>
        <v>17.061183550651958</v>
      </c>
      <c r="AB23" s="3">
        <f t="shared" si="17"/>
        <v>17.193616380608248</v>
      </c>
      <c r="AC23" s="3">
        <f t="shared" si="17"/>
        <v>17.721009755606964</v>
      </c>
      <c r="AD23" s="3">
        <f t="shared" si="17"/>
        <v>17.674278241625593</v>
      </c>
      <c r="AE23" s="3">
        <f t="shared" si="17"/>
        <v>17.774871743285384</v>
      </c>
      <c r="AF23" s="3"/>
      <c r="AG23" s="3">
        <f t="shared" si="17"/>
        <v>14.984209953174343</v>
      </c>
      <c r="AH23" s="3">
        <f t="shared" si="17"/>
        <v>15.481763745236799</v>
      </c>
      <c r="AI23" s="3">
        <f t="shared" si="17"/>
        <v>15.106035889070148</v>
      </c>
      <c r="AJ23" s="3">
        <f t="shared" si="17"/>
        <v>14.790359854737536</v>
      </c>
      <c r="AK23" s="3">
        <f t="shared" ref="AK23:AT23" si="34">(100/AK$18)*AK9</f>
        <v>14.882618996338568</v>
      </c>
      <c r="AL23" s="3">
        <f t="shared" si="34"/>
        <v>14.900910551687197</v>
      </c>
      <c r="AM23" s="3">
        <f t="shared" si="34"/>
        <v>14.875229556011668</v>
      </c>
      <c r="AN23" s="3">
        <f t="shared" si="34"/>
        <v>14.950741582764968</v>
      </c>
      <c r="AO23" s="3">
        <f t="shared" si="34"/>
        <v>14.818820984315845</v>
      </c>
      <c r="AP23" s="3">
        <f t="shared" si="34"/>
        <v>14.363870414074235</v>
      </c>
      <c r="AQ23" s="3">
        <f t="shared" si="34"/>
        <v>14.154274098641272</v>
      </c>
      <c r="AR23" s="3">
        <f t="shared" si="34"/>
        <v>14.142705005324812</v>
      </c>
      <c r="AS23" s="3">
        <f t="shared" si="34"/>
        <v>15.085925603654553</v>
      </c>
      <c r="AT23" s="3">
        <f t="shared" si="34"/>
        <v>14.362329722192429</v>
      </c>
      <c r="AV23" s="3">
        <f t="shared" si="19"/>
        <v>18.986709303487558</v>
      </c>
      <c r="AW23" s="3">
        <f t="shared" ref="AW23:BH23" si="35">(100/AW$18)*AW9</f>
        <v>18.708129187081294</v>
      </c>
      <c r="AX23" s="3">
        <f t="shared" si="35"/>
        <v>19.352582675591968</v>
      </c>
      <c r="AY23" s="3">
        <f t="shared" si="35"/>
        <v>18.09</v>
      </c>
      <c r="AZ23" s="3">
        <f t="shared" si="35"/>
        <v>17.14</v>
      </c>
      <c r="BA23" s="3">
        <f t="shared" si="35"/>
        <v>18.279246794871799</v>
      </c>
      <c r="BB23" s="3">
        <f t="shared" si="35"/>
        <v>17.498250174982502</v>
      </c>
      <c r="BC23" s="3">
        <f t="shared" si="35"/>
        <v>18.826234753049388</v>
      </c>
      <c r="BD23" s="3">
        <f t="shared" si="35"/>
        <v>16.251375963174219</v>
      </c>
      <c r="BE23" s="3">
        <f t="shared" si="35"/>
        <v>18.312674930027985</v>
      </c>
      <c r="BF23" s="3">
        <f t="shared" si="35"/>
        <v>19.087635054021611</v>
      </c>
      <c r="BG23" s="3">
        <f t="shared" si="35"/>
        <v>19.021902190219024</v>
      </c>
      <c r="BH23" s="3">
        <f t="shared" si="35"/>
        <v>17.608239176082392</v>
      </c>
      <c r="BJ23" s="3">
        <f t="shared" ref="BJ23:BO23" si="36">(100/BJ$18)*BJ9</f>
        <v>13.280079880179727</v>
      </c>
      <c r="BK23" s="3">
        <f t="shared" si="36"/>
        <v>13.280079880179727</v>
      </c>
      <c r="BL23" s="3">
        <f t="shared" si="36"/>
        <v>13.280079880179727</v>
      </c>
      <c r="BM23" s="3">
        <f t="shared" si="36"/>
        <v>13.280079880179727</v>
      </c>
      <c r="BN23" s="3">
        <f t="shared" ref="BN23" si="37">(100/BN$18)*BN9</f>
        <v>13.280079880179727</v>
      </c>
      <c r="BO23" s="3">
        <f t="shared" si="36"/>
        <v>13.280079880179727</v>
      </c>
      <c r="BP23" s="3">
        <f t="shared" ref="BP23:BW23" si="38">(100/BP$18)*BP9</f>
        <v>13.686204146730462</v>
      </c>
      <c r="BQ23" s="3">
        <f t="shared" si="38"/>
        <v>13.686204146730462</v>
      </c>
      <c r="BR23" s="3">
        <f t="shared" ref="BR23" si="39">(100/BR$18)*BR9</f>
        <v>13.686204146730462</v>
      </c>
      <c r="BS23" s="3">
        <f t="shared" si="38"/>
        <v>13.686204146730462</v>
      </c>
      <c r="BT23" s="3">
        <f t="shared" si="38"/>
        <v>13.686204146730462</v>
      </c>
      <c r="BU23" s="3">
        <f t="shared" si="38"/>
        <v>13.686204146730462</v>
      </c>
      <c r="BV23" s="3">
        <f t="shared" ref="BV23" si="40">(100/BV$18)*BV9</f>
        <v>13.686204146730462</v>
      </c>
      <c r="BW23" s="3">
        <f t="shared" si="38"/>
        <v>13.686204146730462</v>
      </c>
    </row>
    <row r="24" spans="1:75">
      <c r="A24" s="1"/>
      <c r="B24" s="1"/>
      <c r="C24" s="2" t="s">
        <v>7</v>
      </c>
      <c r="D24" s="71">
        <f t="shared" si="17"/>
        <v>7.2963569381907503</v>
      </c>
      <c r="E24" s="71">
        <f t="shared" si="17"/>
        <v>8.6978740801308234</v>
      </c>
      <c r="F24" s="3">
        <f t="shared" si="17"/>
        <v>7.1629359708485163</v>
      </c>
      <c r="G24" s="3">
        <f t="shared" si="17"/>
        <v>6.1859979101358409</v>
      </c>
      <c r="H24" s="3">
        <f t="shared" si="17"/>
        <v>7.0294325882471931</v>
      </c>
      <c r="I24" s="3">
        <f t="shared" si="17"/>
        <v>7.0402150315310648</v>
      </c>
      <c r="J24" s="3">
        <f t="shared" si="17"/>
        <v>5.9539641943734036</v>
      </c>
      <c r="K24" s="3">
        <f t="shared" si="17"/>
        <v>1.8444920004076224</v>
      </c>
      <c r="L24" s="3">
        <f t="shared" si="17"/>
        <v>8.5234093637454986</v>
      </c>
      <c r="M24" s="3">
        <f t="shared" si="17"/>
        <v>6.3904848301582504</v>
      </c>
      <c r="N24" s="3">
        <f t="shared" si="17"/>
        <v>7.2090418490988695</v>
      </c>
      <c r="O24" s="3">
        <f t="shared" si="17"/>
        <v>6.2050086180675255</v>
      </c>
      <c r="P24" s="3">
        <f t="shared" si="17"/>
        <v>6.5828177299929012</v>
      </c>
      <c r="Q24" s="3">
        <f t="shared" si="17"/>
        <v>6.0136581388237689</v>
      </c>
      <c r="R24" s="3">
        <f t="shared" si="17"/>
        <v>10.696413678065054</v>
      </c>
      <c r="S24" s="3">
        <f t="shared" si="17"/>
        <v>10.705209656925032</v>
      </c>
      <c r="T24" s="3">
        <f t="shared" si="17"/>
        <v>9.558748598797516</v>
      </c>
      <c r="U24" s="3">
        <f t="shared" si="17"/>
        <v>10.02965473416649</v>
      </c>
      <c r="V24" s="3"/>
      <c r="W24" s="3">
        <f t="shared" si="17"/>
        <v>0.82494969818913466</v>
      </c>
      <c r="X24" s="3">
        <f t="shared" si="17"/>
        <v>0.82486671361030084</v>
      </c>
      <c r="Y24" s="3">
        <f t="shared" si="17"/>
        <v>0.75437537718768866</v>
      </c>
      <c r="Z24" s="3">
        <f t="shared" si="17"/>
        <v>0.78321116577969685</v>
      </c>
      <c r="AA24" s="3">
        <f t="shared" si="17"/>
        <v>0.68204613841524575</v>
      </c>
      <c r="AB24" s="3">
        <f t="shared" si="17"/>
        <v>0.73271103081401179</v>
      </c>
      <c r="AC24" s="3">
        <f t="shared" si="17"/>
        <v>0.47269435783968627</v>
      </c>
      <c r="AD24" s="3">
        <f t="shared" si="17"/>
        <v>0.25148375414948199</v>
      </c>
      <c r="AE24" s="3">
        <f t="shared" si="17"/>
        <v>0.34201790564329543</v>
      </c>
      <c r="AF24" s="3"/>
      <c r="AG24" s="3">
        <f t="shared" si="17"/>
        <v>2.7224218664924313</v>
      </c>
      <c r="AH24" s="3">
        <f t="shared" si="17"/>
        <v>2.1012520413718017</v>
      </c>
      <c r="AI24" s="3">
        <f t="shared" si="17"/>
        <v>1.8488308863512779</v>
      </c>
      <c r="AJ24" s="3">
        <f t="shared" si="17"/>
        <v>2.7181688125894139</v>
      </c>
      <c r="AK24" s="3">
        <f t="shared" ref="AK24:AT24" si="41">(100/AK$18)*AK10</f>
        <v>2.5091535645057066</v>
      </c>
      <c r="AL24" s="3">
        <f t="shared" si="41"/>
        <v>2.056775575790037</v>
      </c>
      <c r="AM24" s="3">
        <f t="shared" si="41"/>
        <v>1.2206978502754673</v>
      </c>
      <c r="AN24" s="3">
        <f t="shared" si="41"/>
        <v>2.3275955396773842</v>
      </c>
      <c r="AO24" s="3">
        <f t="shared" si="41"/>
        <v>2.6068144943212546</v>
      </c>
      <c r="AP24" s="3">
        <f t="shared" si="41"/>
        <v>1.8129156833297575</v>
      </c>
      <c r="AQ24" s="3">
        <f t="shared" si="41"/>
        <v>0.93077992938910858</v>
      </c>
      <c r="AR24" s="3">
        <f t="shared" si="41"/>
        <v>2.0873269435569752</v>
      </c>
      <c r="AS24" s="3">
        <f t="shared" si="41"/>
        <v>1.0006525995214268</v>
      </c>
      <c r="AT24" s="3">
        <f t="shared" si="41"/>
        <v>0.9224498551968251</v>
      </c>
      <c r="AV24" s="3">
        <f t="shared" si="19"/>
        <v>6.9351453982212448</v>
      </c>
      <c r="AW24" s="3">
        <f t="shared" ref="AW24:BH24" si="42">(100/AW$18)*AW10</f>
        <v>8.279172082791721</v>
      </c>
      <c r="AX24" s="3">
        <f t="shared" si="42"/>
        <v>8.4623838545309216</v>
      </c>
      <c r="AY24" s="3">
        <f t="shared" si="42"/>
        <v>5.41</v>
      </c>
      <c r="AZ24" s="3">
        <f t="shared" si="42"/>
        <v>6.34</v>
      </c>
      <c r="BA24" s="3">
        <f t="shared" si="42"/>
        <v>4.4270833333333339</v>
      </c>
      <c r="BB24" s="3">
        <f t="shared" si="42"/>
        <v>4.3595640435956415</v>
      </c>
      <c r="BC24" s="3">
        <f t="shared" si="42"/>
        <v>2.4995000999800037</v>
      </c>
      <c r="BD24" s="3">
        <f t="shared" si="42"/>
        <v>2.3916741719203443</v>
      </c>
      <c r="BE24" s="3">
        <f t="shared" si="42"/>
        <v>1.8392642942822868</v>
      </c>
      <c r="BF24" s="3">
        <f t="shared" si="42"/>
        <v>2.2809123649459786</v>
      </c>
      <c r="BG24" s="3">
        <f t="shared" si="42"/>
        <v>2.3402340234023402</v>
      </c>
      <c r="BH24" s="3">
        <f t="shared" si="42"/>
        <v>4.1395860413958596</v>
      </c>
      <c r="BJ24" s="3">
        <f t="shared" ref="BJ24:BO24" si="43">(100/BJ$18)*BJ10</f>
        <v>11.382925611582623</v>
      </c>
      <c r="BK24" s="3">
        <f t="shared" si="43"/>
        <v>11.382925611582623</v>
      </c>
      <c r="BL24" s="3">
        <f t="shared" si="43"/>
        <v>11.382925611582623</v>
      </c>
      <c r="BM24" s="3">
        <f t="shared" si="43"/>
        <v>11.382925611582623</v>
      </c>
      <c r="BN24" s="3">
        <f t="shared" ref="BN24" si="44">(100/BN$18)*BN10</f>
        <v>11.382925611582623</v>
      </c>
      <c r="BO24" s="3">
        <f t="shared" si="43"/>
        <v>11.382925611582623</v>
      </c>
      <c r="BP24" s="3">
        <f t="shared" ref="BP24:BW24" si="45">(100/BP$18)*BP10</f>
        <v>2.1630781499202549</v>
      </c>
      <c r="BQ24" s="3">
        <f t="shared" si="45"/>
        <v>2.1630781499202549</v>
      </c>
      <c r="BR24" s="3">
        <f t="shared" ref="BR24" si="46">(100/BR$18)*BR10</f>
        <v>2.1630781499202549</v>
      </c>
      <c r="BS24" s="3">
        <f t="shared" si="45"/>
        <v>2.1630781499202549</v>
      </c>
      <c r="BT24" s="3">
        <f t="shared" si="45"/>
        <v>2.1630781499202549</v>
      </c>
      <c r="BU24" s="3">
        <f t="shared" si="45"/>
        <v>2.1630781499202549</v>
      </c>
      <c r="BV24" s="3">
        <f t="shared" ref="BV24" si="47">(100/BV$18)*BV10</f>
        <v>2.1630781499202549</v>
      </c>
      <c r="BW24" s="3">
        <f t="shared" si="45"/>
        <v>2.1630781499202549</v>
      </c>
    </row>
    <row r="25" spans="1:75">
      <c r="A25" s="1"/>
      <c r="B25" s="1"/>
      <c r="C25" s="2" t="s">
        <v>8</v>
      </c>
      <c r="D25" s="71">
        <f t="shared" si="17"/>
        <v>0</v>
      </c>
      <c r="E25" s="71">
        <f t="shared" si="17"/>
        <v>0</v>
      </c>
      <c r="F25" s="3">
        <f t="shared" si="17"/>
        <v>0</v>
      </c>
      <c r="G25" s="3">
        <f t="shared" si="17"/>
        <v>0</v>
      </c>
      <c r="H25" s="3">
        <f t="shared" si="17"/>
        <v>0</v>
      </c>
      <c r="I25" s="3">
        <f t="shared" si="17"/>
        <v>0</v>
      </c>
      <c r="J25" s="3">
        <f t="shared" si="17"/>
        <v>0</v>
      </c>
      <c r="K25" s="3">
        <f t="shared" si="17"/>
        <v>0</v>
      </c>
      <c r="L25" s="3">
        <f t="shared" si="17"/>
        <v>0</v>
      </c>
      <c r="M25" s="3">
        <f t="shared" si="17"/>
        <v>0</v>
      </c>
      <c r="N25" s="3">
        <f t="shared" si="17"/>
        <v>0</v>
      </c>
      <c r="O25" s="3">
        <f t="shared" si="17"/>
        <v>0</v>
      </c>
      <c r="P25" s="3">
        <f t="shared" si="17"/>
        <v>0</v>
      </c>
      <c r="Q25" s="3">
        <f t="shared" si="17"/>
        <v>0</v>
      </c>
      <c r="R25" s="3">
        <f t="shared" si="17"/>
        <v>0</v>
      </c>
      <c r="S25" s="3">
        <f t="shared" si="17"/>
        <v>0</v>
      </c>
      <c r="T25" s="3">
        <f t="shared" si="17"/>
        <v>0</v>
      </c>
      <c r="U25" s="3">
        <f t="shared" si="17"/>
        <v>0</v>
      </c>
      <c r="V25" s="3"/>
      <c r="W25" s="3">
        <f t="shared" si="17"/>
        <v>0.11066398390342051</v>
      </c>
      <c r="X25" s="3">
        <f t="shared" si="17"/>
        <v>0.13077155215773065</v>
      </c>
      <c r="Y25" s="3">
        <f t="shared" si="17"/>
        <v>0.14081673707503523</v>
      </c>
      <c r="Z25" s="3">
        <f t="shared" si="17"/>
        <v>7.0288181544331765E-2</v>
      </c>
      <c r="AA25" s="3">
        <f t="shared" si="17"/>
        <v>2.0060180541624874E-2</v>
      </c>
      <c r="AB25" s="3">
        <f t="shared" si="17"/>
        <v>3.011141222523336E-2</v>
      </c>
      <c r="AC25" s="3">
        <f t="shared" si="17"/>
        <v>7.0401287337825622E-2</v>
      </c>
      <c r="AD25" s="3">
        <f t="shared" si="17"/>
        <v>7.0415451161854964E-2</v>
      </c>
      <c r="AE25" s="3">
        <f t="shared" si="17"/>
        <v>6.0356100995875663E-2</v>
      </c>
      <c r="AF25" s="3"/>
      <c r="AG25" s="3">
        <f t="shared" si="17"/>
        <v>0.13067624959163671</v>
      </c>
      <c r="AH25" s="3">
        <f t="shared" si="17"/>
        <v>8.7098530212302669E-2</v>
      </c>
      <c r="AI25" s="3">
        <f t="shared" si="17"/>
        <v>0.10875475802066342</v>
      </c>
      <c r="AJ25" s="3">
        <f t="shared" si="17"/>
        <v>2.2009464069549907E-2</v>
      </c>
      <c r="AK25" s="3">
        <f t="shared" ref="AK25:AT25" si="48">(100/AK$18)*AK11</f>
        <v>0.1184578936032737</v>
      </c>
      <c r="AL25" s="3">
        <f t="shared" si="48"/>
        <v>0.1071237279057311</v>
      </c>
      <c r="AM25" s="3">
        <f t="shared" si="48"/>
        <v>0.1080263584314573</v>
      </c>
      <c r="AN25" s="3">
        <f t="shared" si="48"/>
        <v>0.12991230919129587</v>
      </c>
      <c r="AO25" s="3">
        <f t="shared" si="48"/>
        <v>9.7349918875067595E-2</v>
      </c>
      <c r="AP25" s="3">
        <f t="shared" si="48"/>
        <v>0.1072731173567904</v>
      </c>
      <c r="AQ25" s="3">
        <f t="shared" si="48"/>
        <v>6.4191719268214389E-2</v>
      </c>
      <c r="AR25" s="3">
        <f t="shared" si="48"/>
        <v>8.5197018104366348E-2</v>
      </c>
      <c r="AS25" s="3">
        <f t="shared" si="48"/>
        <v>6.5259952142701749E-2</v>
      </c>
      <c r="AT25" s="3">
        <f t="shared" si="48"/>
        <v>9.6535449962458442E-2</v>
      </c>
      <c r="AV25" s="3">
        <f t="shared" si="19"/>
        <v>0.10992305386229638</v>
      </c>
      <c r="AW25" s="3">
        <f t="shared" ref="AW25:BH25" si="49">(100/AW$18)*AW11</f>
        <v>4.999500049995001E-2</v>
      </c>
      <c r="AX25" s="3">
        <f t="shared" si="49"/>
        <v>7.9928064741732432E-2</v>
      </c>
      <c r="AY25" s="3">
        <f t="shared" si="49"/>
        <v>0.01</v>
      </c>
      <c r="AZ25" s="3">
        <f t="shared" si="49"/>
        <v>0.06</v>
      </c>
      <c r="BA25" s="3">
        <f t="shared" si="49"/>
        <v>8.0128205128205149E-2</v>
      </c>
      <c r="BB25" s="3">
        <f t="shared" si="49"/>
        <v>3.9996000399960006E-2</v>
      </c>
      <c r="BC25" s="3">
        <f t="shared" si="49"/>
        <v>9.9980003999200154E-3</v>
      </c>
      <c r="BD25" s="3">
        <f t="shared" si="49"/>
        <v>3.0021014710297205E-2</v>
      </c>
      <c r="BE25" s="3">
        <f t="shared" si="49"/>
        <v>3.9984006397441013E-2</v>
      </c>
      <c r="BF25" s="3">
        <f t="shared" si="49"/>
        <v>0.10004001600640258</v>
      </c>
      <c r="BG25" s="3">
        <f t="shared" si="49"/>
        <v>0.12001200120012002</v>
      </c>
      <c r="BH25" s="3">
        <f t="shared" si="49"/>
        <v>9.9990000999900019E-2</v>
      </c>
      <c r="BJ25" s="3">
        <f t="shared" ref="BJ25:BO25" si="50">(100/BJ$18)*BJ11</f>
        <v>0</v>
      </c>
      <c r="BK25" s="3">
        <f t="shared" si="50"/>
        <v>0</v>
      </c>
      <c r="BL25" s="3">
        <f t="shared" si="50"/>
        <v>0</v>
      </c>
      <c r="BM25" s="3">
        <f t="shared" si="50"/>
        <v>0</v>
      </c>
      <c r="BN25" s="3">
        <f t="shared" ref="BN25" si="51">(100/BN$18)*BN11</f>
        <v>0</v>
      </c>
      <c r="BO25" s="3">
        <f t="shared" si="50"/>
        <v>0</v>
      </c>
      <c r="BP25" s="3">
        <f t="shared" ref="BP25:BW25" si="52">(100/BP$18)*BP11</f>
        <v>0</v>
      </c>
      <c r="BQ25" s="3">
        <f t="shared" si="52"/>
        <v>0</v>
      </c>
      <c r="BR25" s="3">
        <f t="shared" ref="BR25" si="53">(100/BR$18)*BR11</f>
        <v>0</v>
      </c>
      <c r="BS25" s="3">
        <f t="shared" si="52"/>
        <v>0</v>
      </c>
      <c r="BT25" s="3">
        <f t="shared" si="52"/>
        <v>0</v>
      </c>
      <c r="BU25" s="3">
        <f t="shared" si="52"/>
        <v>0</v>
      </c>
      <c r="BV25" s="3">
        <f t="shared" ref="BV25" si="54">(100/BV$18)*BV11</f>
        <v>0</v>
      </c>
      <c r="BW25" s="3">
        <f t="shared" si="52"/>
        <v>0</v>
      </c>
    </row>
    <row r="26" spans="1:75">
      <c r="A26" s="1"/>
      <c r="B26" s="1"/>
      <c r="C26" s="2" t="s">
        <v>9</v>
      </c>
      <c r="D26" s="71">
        <f t="shared" si="17"/>
        <v>7.3577568563241931</v>
      </c>
      <c r="E26" s="71">
        <f t="shared" si="17"/>
        <v>7.2363041700735877</v>
      </c>
      <c r="F26" s="3">
        <f t="shared" si="17"/>
        <v>7.527329515877148</v>
      </c>
      <c r="G26" s="3">
        <f t="shared" si="17"/>
        <v>7.5339602925809821</v>
      </c>
      <c r="H26" s="3">
        <f t="shared" si="17"/>
        <v>7.4946899969657128</v>
      </c>
      <c r="I26" s="3">
        <f t="shared" si="17"/>
        <v>7.2779902822288838</v>
      </c>
      <c r="J26" s="3">
        <f t="shared" si="17"/>
        <v>7.3759590792838896</v>
      </c>
      <c r="K26" s="3">
        <f t="shared" si="17"/>
        <v>8.3664526648323658</v>
      </c>
      <c r="L26" s="3">
        <f t="shared" si="17"/>
        <v>7.1728691476590649</v>
      </c>
      <c r="M26" s="3">
        <f t="shared" si="17"/>
        <v>7.6302792057252304</v>
      </c>
      <c r="N26" s="3">
        <f t="shared" ref="D26:AJ31" si="55">(100/N$18)*N12</f>
        <v>7.4025048365746864</v>
      </c>
      <c r="O26" s="3">
        <f t="shared" si="55"/>
        <v>7.7157051607016127</v>
      </c>
      <c r="P26" s="3">
        <f t="shared" si="55"/>
        <v>7.4551171518409589</v>
      </c>
      <c r="Q26" s="3">
        <f t="shared" si="55"/>
        <v>7.3387014575476499</v>
      </c>
      <c r="R26" s="3">
        <f t="shared" si="55"/>
        <v>7.2456213511259389</v>
      </c>
      <c r="S26" s="3">
        <f t="shared" si="55"/>
        <v>7.3274036425243541</v>
      </c>
      <c r="T26" s="3">
        <f t="shared" si="55"/>
        <v>7.2760623662488539</v>
      </c>
      <c r="U26" s="3">
        <f t="shared" si="55"/>
        <v>7.2124549883499247</v>
      </c>
      <c r="V26" s="3"/>
      <c r="W26" s="3">
        <f t="shared" si="55"/>
        <v>2.5855130784708247</v>
      </c>
      <c r="X26" s="3">
        <f t="shared" si="55"/>
        <v>2.605371692988633</v>
      </c>
      <c r="Y26" s="3">
        <f t="shared" si="55"/>
        <v>2.5045262522631262</v>
      </c>
      <c r="Z26" s="3">
        <f t="shared" si="55"/>
        <v>2.5604980419720853</v>
      </c>
      <c r="AA26" s="3">
        <f t="shared" si="55"/>
        <v>2.4473420260782346</v>
      </c>
      <c r="AB26" s="3">
        <f t="shared" si="55"/>
        <v>2.2683930543009132</v>
      </c>
      <c r="AC26" s="3">
        <f t="shared" si="55"/>
        <v>2.0014080257467568</v>
      </c>
      <c r="AD26" s="3">
        <f t="shared" si="55"/>
        <v>1.9917513328638974</v>
      </c>
      <c r="AE26" s="3">
        <f t="shared" si="55"/>
        <v>2.0018106830298761</v>
      </c>
      <c r="AF26" s="3"/>
      <c r="AG26" s="3">
        <f t="shared" si="55"/>
        <v>0.76227812261788075</v>
      </c>
      <c r="AH26" s="3">
        <f t="shared" si="55"/>
        <v>0.78388677191072398</v>
      </c>
      <c r="AI26" s="3">
        <f t="shared" si="55"/>
        <v>0.72865687873844487</v>
      </c>
      <c r="AJ26" s="3">
        <f t="shared" si="55"/>
        <v>0.74832177836469693</v>
      </c>
      <c r="AK26" s="3">
        <f t="shared" ref="AK26:AT26" si="56">(100/AK$18)*AK12</f>
        <v>0.72151626103812172</v>
      </c>
      <c r="AL26" s="3">
        <f t="shared" si="56"/>
        <v>0.74986609534011772</v>
      </c>
      <c r="AM26" s="3">
        <f t="shared" si="56"/>
        <v>0.75618450902020096</v>
      </c>
      <c r="AN26" s="3">
        <f t="shared" si="56"/>
        <v>0.97434231893471912</v>
      </c>
      <c r="AO26" s="3">
        <f t="shared" si="56"/>
        <v>1.0059491617090319</v>
      </c>
      <c r="AP26" s="3">
        <f t="shared" si="56"/>
        <v>0.70800257455481663</v>
      </c>
      <c r="AQ26" s="3">
        <f t="shared" si="56"/>
        <v>0.7382047715844654</v>
      </c>
      <c r="AR26" s="3">
        <f t="shared" si="56"/>
        <v>0.91586794462193821</v>
      </c>
      <c r="AS26" s="3">
        <f t="shared" si="56"/>
        <v>1.4030889710680876</v>
      </c>
      <c r="AT26" s="3">
        <f t="shared" si="56"/>
        <v>1.1691515606564411</v>
      </c>
      <c r="AV26" s="3">
        <f t="shared" si="19"/>
        <v>1.7587688617967421</v>
      </c>
      <c r="AW26" s="3">
        <f t="shared" ref="AW26:BH26" si="57">(100/AW$18)*AW12</f>
        <v>1.6698330166983302</v>
      </c>
      <c r="AX26" s="3">
        <f t="shared" si="57"/>
        <v>1.4786691977220501</v>
      </c>
      <c r="AY26" s="3">
        <f t="shared" si="57"/>
        <v>0.77</v>
      </c>
      <c r="AZ26" s="3">
        <f t="shared" si="57"/>
        <v>1.57</v>
      </c>
      <c r="BA26" s="3">
        <f t="shared" si="57"/>
        <v>1.8329326923076927</v>
      </c>
      <c r="BB26" s="3">
        <f t="shared" si="57"/>
        <v>1.0198980101989803</v>
      </c>
      <c r="BC26" s="3">
        <f t="shared" si="57"/>
        <v>0.3999200159968006</v>
      </c>
      <c r="BD26" s="3">
        <f t="shared" si="57"/>
        <v>0.66046232362653856</v>
      </c>
      <c r="BE26" s="3">
        <f t="shared" si="57"/>
        <v>0.37984806077568967</v>
      </c>
      <c r="BF26" s="3">
        <f t="shared" si="57"/>
        <v>1.1104441776710687</v>
      </c>
      <c r="BG26" s="3">
        <f t="shared" si="57"/>
        <v>1.4701470147014704</v>
      </c>
      <c r="BH26" s="3">
        <f t="shared" si="57"/>
        <v>0.89991000899910012</v>
      </c>
      <c r="BJ26" s="3">
        <f t="shared" ref="BJ26:BO26" si="58">(100/BJ$18)*BJ12</f>
        <v>10.384423364952568</v>
      </c>
      <c r="BK26" s="3">
        <f t="shared" si="58"/>
        <v>10.384423364952568</v>
      </c>
      <c r="BL26" s="3">
        <f t="shared" si="58"/>
        <v>10.384423364952568</v>
      </c>
      <c r="BM26" s="3">
        <f t="shared" si="58"/>
        <v>10.384423364952568</v>
      </c>
      <c r="BN26" s="3">
        <f t="shared" ref="BN26" si="59">(100/BN$18)*BN12</f>
        <v>10.384423364952568</v>
      </c>
      <c r="BO26" s="3">
        <f t="shared" si="58"/>
        <v>10.384423364952568</v>
      </c>
      <c r="BP26" s="3">
        <f t="shared" ref="BP26:BW26" si="60">(100/BP$18)*BP12</f>
        <v>0.31897926634768736</v>
      </c>
      <c r="BQ26" s="3">
        <f t="shared" si="60"/>
        <v>0.31897926634768736</v>
      </c>
      <c r="BR26" s="3">
        <f t="shared" ref="BR26" si="61">(100/BR$18)*BR12</f>
        <v>0.31897926634768736</v>
      </c>
      <c r="BS26" s="3">
        <f t="shared" si="60"/>
        <v>0.31897926634768736</v>
      </c>
      <c r="BT26" s="3">
        <f t="shared" si="60"/>
        <v>0.31897926634768736</v>
      </c>
      <c r="BU26" s="3">
        <f t="shared" si="60"/>
        <v>0.31897926634768736</v>
      </c>
      <c r="BV26" s="3">
        <f t="shared" ref="BV26" si="62">(100/BV$18)*BV12</f>
        <v>0.31897926634768736</v>
      </c>
      <c r="BW26" s="3">
        <f t="shared" si="60"/>
        <v>0.31897926634768736</v>
      </c>
    </row>
    <row r="27" spans="1:75">
      <c r="A27" s="1"/>
      <c r="B27" s="1"/>
      <c r="C27" s="2" t="s">
        <v>10</v>
      </c>
      <c r="D27" s="71">
        <f t="shared" si="55"/>
        <v>10.939418747441671</v>
      </c>
      <c r="E27" s="71">
        <f t="shared" si="55"/>
        <v>10.578495502861813</v>
      </c>
      <c r="F27" s="3">
        <f t="shared" si="55"/>
        <v>11.004685059864654</v>
      </c>
      <c r="G27" s="3">
        <f t="shared" si="55"/>
        <v>10.982236154649947</v>
      </c>
      <c r="H27" s="3">
        <f t="shared" si="55"/>
        <v>10.640234651562658</v>
      </c>
      <c r="I27" s="3">
        <f t="shared" si="55"/>
        <v>10.813604879561666</v>
      </c>
      <c r="J27" s="3">
        <f t="shared" si="55"/>
        <v>10.721227621483379</v>
      </c>
      <c r="K27" s="3">
        <f t="shared" si="55"/>
        <v>11.05676143890757</v>
      </c>
      <c r="L27" s="3">
        <f t="shared" si="55"/>
        <v>10.524209683873551</v>
      </c>
      <c r="M27" s="3">
        <f t="shared" si="55"/>
        <v>11.047273460336662</v>
      </c>
      <c r="N27" s="3">
        <f t="shared" si="55"/>
        <v>10.65064657366867</v>
      </c>
      <c r="O27" s="3">
        <f t="shared" si="55"/>
        <v>10.615431410321404</v>
      </c>
      <c r="P27" s="3">
        <f t="shared" si="55"/>
        <v>10.680596409372148</v>
      </c>
      <c r="Q27" s="3">
        <f t="shared" si="55"/>
        <v>10.712465599836916</v>
      </c>
      <c r="R27" s="3">
        <f t="shared" si="55"/>
        <v>10.237698081734779</v>
      </c>
      <c r="S27" s="3">
        <f t="shared" si="55"/>
        <v>10.313426514188903</v>
      </c>
      <c r="T27" s="3">
        <f t="shared" si="55"/>
        <v>10.516661571384899</v>
      </c>
      <c r="U27" s="3">
        <f t="shared" si="55"/>
        <v>10.326202075831391</v>
      </c>
      <c r="V27" s="3"/>
      <c r="W27" s="3">
        <f t="shared" si="55"/>
        <v>5.1509054325955734</v>
      </c>
      <c r="X27" s="3">
        <f t="shared" si="55"/>
        <v>5.1604466351473706</v>
      </c>
      <c r="Y27" s="3">
        <f t="shared" si="55"/>
        <v>5.1196942265137801</v>
      </c>
      <c r="Z27" s="3">
        <f t="shared" si="55"/>
        <v>4.207249723867859</v>
      </c>
      <c r="AA27" s="3">
        <f t="shared" si="55"/>
        <v>4.0922768304914747</v>
      </c>
      <c r="AB27" s="3">
        <f t="shared" si="55"/>
        <v>3.8642979022382815</v>
      </c>
      <c r="AC27" s="3">
        <f t="shared" si="55"/>
        <v>5.863421502564619</v>
      </c>
      <c r="AD27" s="3">
        <f t="shared" si="55"/>
        <v>5.8847198470978785</v>
      </c>
      <c r="AE27" s="3">
        <f t="shared" si="55"/>
        <v>5.9651946484257108</v>
      </c>
      <c r="AF27" s="3"/>
      <c r="AG27" s="3">
        <f t="shared" si="55"/>
        <v>3.3322443645867361</v>
      </c>
      <c r="AH27" s="3">
        <f t="shared" si="55"/>
        <v>3.331518780620577</v>
      </c>
      <c r="AI27" s="3">
        <f t="shared" si="55"/>
        <v>3.2626427406199023</v>
      </c>
      <c r="AJ27" s="3">
        <f t="shared" si="55"/>
        <v>3.6205568394409595</v>
      </c>
      <c r="AK27" s="3">
        <f t="shared" ref="AK27:AT27" si="63">(100/AK$18)*AK13</f>
        <v>3.3168210208916635</v>
      </c>
      <c r="AL27" s="3">
        <f t="shared" si="63"/>
        <v>3.224424209962506</v>
      </c>
      <c r="AM27" s="3">
        <f t="shared" si="63"/>
        <v>3.0895538511396783</v>
      </c>
      <c r="AN27" s="3">
        <f t="shared" si="63"/>
        <v>3.626718631590343</v>
      </c>
      <c r="AO27" s="3">
        <f t="shared" si="63"/>
        <v>3.9588967009194156</v>
      </c>
      <c r="AP27" s="3">
        <f t="shared" si="63"/>
        <v>3.1645569620253169</v>
      </c>
      <c r="AQ27" s="3">
        <f t="shared" si="63"/>
        <v>3.0705039049962548</v>
      </c>
      <c r="AR27" s="3">
        <f t="shared" si="63"/>
        <v>3.3013844515441959</v>
      </c>
      <c r="AS27" s="3">
        <f t="shared" si="63"/>
        <v>3.8394605177289529</v>
      </c>
      <c r="AT27" s="3">
        <f t="shared" si="63"/>
        <v>3.2393006542958278</v>
      </c>
      <c r="AV27" s="3">
        <f t="shared" si="19"/>
        <v>8.2442290396722289</v>
      </c>
      <c r="AW27" s="3">
        <f t="shared" ref="AW27:BH27" si="64">(100/AW$18)*AW13</f>
        <v>8.1491850814918525</v>
      </c>
      <c r="AX27" s="3">
        <f t="shared" si="64"/>
        <v>6.8838045758817055</v>
      </c>
      <c r="AY27" s="3">
        <f t="shared" si="64"/>
        <v>4.6399999999999997</v>
      </c>
      <c r="AZ27" s="3">
        <f t="shared" si="64"/>
        <v>4.59</v>
      </c>
      <c r="BA27" s="3">
        <f t="shared" si="64"/>
        <v>4.4270833333333339</v>
      </c>
      <c r="BB27" s="3">
        <f t="shared" si="64"/>
        <v>4.0995900409959001</v>
      </c>
      <c r="BC27" s="3">
        <f t="shared" si="64"/>
        <v>3.0193961207758444</v>
      </c>
      <c r="BD27" s="3">
        <f t="shared" si="64"/>
        <v>2.79195436805764</v>
      </c>
      <c r="BE27" s="3">
        <f t="shared" si="64"/>
        <v>2.5589764094362248</v>
      </c>
      <c r="BF27" s="3">
        <f t="shared" si="64"/>
        <v>5.1020408163265314</v>
      </c>
      <c r="BG27" s="3">
        <f t="shared" si="64"/>
        <v>4.7704770477047704</v>
      </c>
      <c r="BH27" s="3">
        <f t="shared" si="64"/>
        <v>2.8697130286971304</v>
      </c>
      <c r="BJ27" s="3">
        <f t="shared" ref="BJ27:BO27" si="65">(100/BJ$18)*BJ13</f>
        <v>10.883674488267596</v>
      </c>
      <c r="BK27" s="3">
        <f t="shared" si="65"/>
        <v>10.883674488267596</v>
      </c>
      <c r="BL27" s="3">
        <f t="shared" si="65"/>
        <v>10.883674488267596</v>
      </c>
      <c r="BM27" s="3">
        <f t="shared" si="65"/>
        <v>10.883674488267596</v>
      </c>
      <c r="BN27" s="3">
        <f t="shared" ref="BN27" si="66">(100/BN$18)*BN13</f>
        <v>10.883674488267596</v>
      </c>
      <c r="BO27" s="3">
        <f t="shared" si="65"/>
        <v>10.883674488267596</v>
      </c>
      <c r="BP27" s="3">
        <f t="shared" ref="BP27:BW27" si="67">(100/BP$18)*BP13</f>
        <v>0.38875598086124402</v>
      </c>
      <c r="BQ27" s="3">
        <f t="shared" si="67"/>
        <v>0.38875598086124402</v>
      </c>
      <c r="BR27" s="3">
        <f t="shared" ref="BR27" si="68">(100/BR$18)*BR13</f>
        <v>0.38875598086124402</v>
      </c>
      <c r="BS27" s="3">
        <f t="shared" si="67"/>
        <v>0.38875598086124402</v>
      </c>
      <c r="BT27" s="3">
        <f t="shared" si="67"/>
        <v>0.38875598086124402</v>
      </c>
      <c r="BU27" s="3">
        <f t="shared" si="67"/>
        <v>0.38875598086124402</v>
      </c>
      <c r="BV27" s="3">
        <f t="shared" ref="BV27" si="69">(100/BV$18)*BV13</f>
        <v>0.38875598086124402</v>
      </c>
      <c r="BW27" s="3">
        <f t="shared" si="67"/>
        <v>0.38875598086124402</v>
      </c>
    </row>
    <row r="28" spans="1:75">
      <c r="A28" s="1"/>
      <c r="B28" s="1"/>
      <c r="C28" s="2" t="s">
        <v>11</v>
      </c>
      <c r="D28" s="71">
        <f t="shared" si="55"/>
        <v>2.6401964797380275</v>
      </c>
      <c r="E28" s="71">
        <f t="shared" si="55"/>
        <v>2.565412919051512</v>
      </c>
      <c r="F28" s="3">
        <f t="shared" si="55"/>
        <v>2.6340447683498174</v>
      </c>
      <c r="G28" s="3">
        <f t="shared" si="55"/>
        <v>2.6541274817136884</v>
      </c>
      <c r="H28" s="3">
        <f t="shared" si="55"/>
        <v>2.5589157479518558</v>
      </c>
      <c r="I28" s="3">
        <f t="shared" si="55"/>
        <v>2.584513594541507</v>
      </c>
      <c r="J28" s="3">
        <f t="shared" si="55"/>
        <v>2.6598465473145789</v>
      </c>
      <c r="K28" s="3">
        <f t="shared" si="55"/>
        <v>2.7412615917660244</v>
      </c>
      <c r="L28" s="3">
        <f t="shared" si="55"/>
        <v>2.5110044017607045</v>
      </c>
      <c r="M28" s="3">
        <f t="shared" si="55"/>
        <v>2.6005442999697612</v>
      </c>
      <c r="N28" s="3">
        <f t="shared" si="55"/>
        <v>2.5252010996843497</v>
      </c>
      <c r="O28" s="3">
        <f t="shared" si="55"/>
        <v>2.8287539288249013</v>
      </c>
      <c r="P28" s="3">
        <f t="shared" si="55"/>
        <v>2.5560401663454715</v>
      </c>
      <c r="Q28" s="3">
        <f t="shared" si="55"/>
        <v>2.5991234328814592</v>
      </c>
      <c r="R28" s="3">
        <f t="shared" si="55"/>
        <v>2.4082568807339451</v>
      </c>
      <c r="S28" s="3">
        <f t="shared" si="55"/>
        <v>2.435408725116476</v>
      </c>
      <c r="T28" s="3">
        <f t="shared" si="55"/>
        <v>2.5374503210027521</v>
      </c>
      <c r="U28" s="3">
        <f t="shared" si="55"/>
        <v>2.5100614276636306</v>
      </c>
      <c r="V28" s="3"/>
      <c r="W28" s="3">
        <f t="shared" si="55"/>
        <v>4.0040241448692147</v>
      </c>
      <c r="X28" s="3">
        <f t="shared" si="55"/>
        <v>4.0438587667236696</v>
      </c>
      <c r="Y28" s="3">
        <f t="shared" si="55"/>
        <v>4.1943270971635487</v>
      </c>
      <c r="Z28" s="3">
        <f t="shared" si="55"/>
        <v>4.2172908926599062</v>
      </c>
      <c r="AA28" s="3">
        <f t="shared" si="55"/>
        <v>4.5336008024072214</v>
      </c>
      <c r="AB28" s="3">
        <f t="shared" si="55"/>
        <v>4.4665261467429493</v>
      </c>
      <c r="AC28" s="3">
        <f t="shared" si="55"/>
        <v>4.2341345670320836</v>
      </c>
      <c r="AD28" s="3">
        <f t="shared" si="55"/>
        <v>4.3556986218690277</v>
      </c>
      <c r="AE28" s="3">
        <f t="shared" si="55"/>
        <v>4.3959360225329442</v>
      </c>
      <c r="AF28" s="3"/>
      <c r="AG28" s="3">
        <f t="shared" si="55"/>
        <v>3.1362299901992809</v>
      </c>
      <c r="AH28" s="3">
        <f t="shared" si="55"/>
        <v>3.1790963527490472</v>
      </c>
      <c r="AI28" s="3">
        <f t="shared" si="55"/>
        <v>3.12126155519304</v>
      </c>
      <c r="AJ28" s="3">
        <f t="shared" si="55"/>
        <v>3.0593155056674366</v>
      </c>
      <c r="AK28" s="3">
        <f t="shared" ref="AK28:AT28" si="70">(100/AK$18)*AK14</f>
        <v>2.6168425586905011</v>
      </c>
      <c r="AL28" s="3">
        <f t="shared" si="70"/>
        <v>2.7209426888055699</v>
      </c>
      <c r="AM28" s="3">
        <f t="shared" si="70"/>
        <v>2.6034352381981209</v>
      </c>
      <c r="AN28" s="3">
        <f t="shared" si="70"/>
        <v>3.1720255494208076</v>
      </c>
      <c r="AO28" s="3">
        <f t="shared" si="70"/>
        <v>3.0286641427798808</v>
      </c>
      <c r="AP28" s="3">
        <f t="shared" si="70"/>
        <v>2.6281913752413648</v>
      </c>
      <c r="AQ28" s="3">
        <f t="shared" si="70"/>
        <v>2.6853535893869682</v>
      </c>
      <c r="AR28" s="3">
        <f t="shared" si="70"/>
        <v>2.4707135250266239</v>
      </c>
      <c r="AS28" s="3">
        <f t="shared" si="70"/>
        <v>2.6430280617794208</v>
      </c>
      <c r="AT28" s="3">
        <f t="shared" si="70"/>
        <v>2.4455647323822802</v>
      </c>
      <c r="AV28" s="3">
        <f t="shared" si="19"/>
        <v>3.8273208753872288</v>
      </c>
      <c r="AW28" s="3">
        <f t="shared" ref="AW28:BH28" si="71">(100/AW$18)*AW14</f>
        <v>4.5195480451954806</v>
      </c>
      <c r="AX28" s="3">
        <f t="shared" si="71"/>
        <v>4.5558996902787481</v>
      </c>
      <c r="AY28" s="3">
        <f t="shared" si="71"/>
        <v>4.5</v>
      </c>
      <c r="AZ28" s="3">
        <f t="shared" si="71"/>
        <v>4.78</v>
      </c>
      <c r="BA28" s="3">
        <f t="shared" si="71"/>
        <v>4.0865384615384626</v>
      </c>
      <c r="BB28" s="3">
        <f t="shared" si="71"/>
        <v>4.8395160483951605</v>
      </c>
      <c r="BC28" s="3">
        <f t="shared" si="71"/>
        <v>4.9590081983603271</v>
      </c>
      <c r="BD28" s="3">
        <f t="shared" si="71"/>
        <v>4.9434604222956064</v>
      </c>
      <c r="BE28" s="3">
        <f t="shared" si="71"/>
        <v>4.5581767293082756</v>
      </c>
      <c r="BF28" s="3">
        <f t="shared" si="71"/>
        <v>5.2220888355342145</v>
      </c>
      <c r="BG28" s="3">
        <f t="shared" si="71"/>
        <v>4.960496049604961</v>
      </c>
      <c r="BH28" s="3">
        <f t="shared" si="71"/>
        <v>5.029497050294971</v>
      </c>
      <c r="BJ28" s="3">
        <f t="shared" ref="BJ28:BO28" si="72">(100/BJ$18)*BJ14</f>
        <v>2.1467798302546175</v>
      </c>
      <c r="BK28" s="3">
        <f t="shared" si="72"/>
        <v>2.1467798302546175</v>
      </c>
      <c r="BL28" s="3">
        <f t="shared" si="72"/>
        <v>2.1467798302546175</v>
      </c>
      <c r="BM28" s="3">
        <f t="shared" si="72"/>
        <v>2.1467798302546175</v>
      </c>
      <c r="BN28" s="3">
        <f t="shared" ref="BN28" si="73">(100/BN$18)*BN14</f>
        <v>2.1467798302546175</v>
      </c>
      <c r="BO28" s="3">
        <f t="shared" si="72"/>
        <v>2.1467798302546175</v>
      </c>
      <c r="BP28" s="3">
        <f t="shared" ref="BP28:BW28" si="74">(100/BP$18)*BP14</f>
        <v>4.3859649122807021</v>
      </c>
      <c r="BQ28" s="3">
        <f t="shared" si="74"/>
        <v>4.3859649122807021</v>
      </c>
      <c r="BR28" s="3">
        <f t="shared" ref="BR28" si="75">(100/BR$18)*BR14</f>
        <v>4.3859649122807021</v>
      </c>
      <c r="BS28" s="3">
        <f t="shared" si="74"/>
        <v>4.3859649122807021</v>
      </c>
      <c r="BT28" s="3">
        <f t="shared" si="74"/>
        <v>4.3859649122807021</v>
      </c>
      <c r="BU28" s="3">
        <f t="shared" si="74"/>
        <v>4.3859649122807021</v>
      </c>
      <c r="BV28" s="3">
        <f t="shared" ref="BV28" si="76">(100/BV$18)*BV14</f>
        <v>4.3859649122807021</v>
      </c>
      <c r="BW28" s="3">
        <f t="shared" si="74"/>
        <v>4.3859649122807021</v>
      </c>
    </row>
    <row r="29" spans="1:75">
      <c r="A29" s="1"/>
      <c r="B29" s="1"/>
      <c r="C29" s="2" t="s">
        <v>12</v>
      </c>
      <c r="D29" s="71">
        <f t="shared" si="55"/>
        <v>0.84936553417928784</v>
      </c>
      <c r="E29" s="71">
        <f t="shared" si="55"/>
        <v>0.85854456255110367</v>
      </c>
      <c r="F29" s="3">
        <f t="shared" si="55"/>
        <v>0.83289953149401352</v>
      </c>
      <c r="G29" s="3">
        <f t="shared" si="55"/>
        <v>0.8359456635318705</v>
      </c>
      <c r="H29" s="3">
        <f t="shared" si="55"/>
        <v>0.81925761100434924</v>
      </c>
      <c r="I29" s="3">
        <f t="shared" si="55"/>
        <v>0.81670629587511623</v>
      </c>
      <c r="J29" s="3">
        <f t="shared" si="55"/>
        <v>0.8388746803069056</v>
      </c>
      <c r="K29" s="3">
        <f t="shared" si="55"/>
        <v>1.0088657902782023</v>
      </c>
      <c r="L29" s="3">
        <f t="shared" si="55"/>
        <v>0.84033613445378164</v>
      </c>
      <c r="M29" s="3">
        <f t="shared" si="55"/>
        <v>0.88700735812922094</v>
      </c>
      <c r="N29" s="3">
        <f t="shared" si="55"/>
        <v>0.74330516240708677</v>
      </c>
      <c r="O29" s="3">
        <f t="shared" si="55"/>
        <v>1.0037513940991585</v>
      </c>
      <c r="P29" s="3">
        <f t="shared" si="55"/>
        <v>0.82158433918247309</v>
      </c>
      <c r="Q29" s="3">
        <f t="shared" si="55"/>
        <v>0.80521863214758937</v>
      </c>
      <c r="R29" s="3">
        <f t="shared" si="55"/>
        <v>0.76105087572977481</v>
      </c>
      <c r="S29" s="3">
        <f t="shared" si="55"/>
        <v>0.77297755188479456</v>
      </c>
      <c r="T29" s="3">
        <f t="shared" si="55"/>
        <v>0.78467339243860201</v>
      </c>
      <c r="U29" s="3">
        <f t="shared" si="55"/>
        <v>0.80491421309044686</v>
      </c>
      <c r="V29" s="3"/>
      <c r="W29" s="3">
        <f t="shared" si="55"/>
        <v>1.6297786720321932</v>
      </c>
      <c r="X29" s="3">
        <f t="shared" si="55"/>
        <v>1.6396740770546225</v>
      </c>
      <c r="Y29" s="3">
        <f t="shared" si="55"/>
        <v>1.6395091530879098</v>
      </c>
      <c r="Z29" s="3">
        <f t="shared" si="55"/>
        <v>1.9279044080730996</v>
      </c>
      <c r="AA29" s="3">
        <f t="shared" si="55"/>
        <v>1.9358074222668002</v>
      </c>
      <c r="AB29" s="3">
        <f t="shared" si="55"/>
        <v>1.9873532068654018</v>
      </c>
      <c r="AC29" s="3">
        <f t="shared" si="55"/>
        <v>0.69395554661570957</v>
      </c>
      <c r="AD29" s="3">
        <f t="shared" si="55"/>
        <v>0.70415451161854947</v>
      </c>
      <c r="AE29" s="3">
        <f t="shared" si="55"/>
        <v>0.72427321195050798</v>
      </c>
      <c r="AF29" s="3"/>
      <c r="AG29" s="3">
        <f t="shared" si="55"/>
        <v>2.77687030382228</v>
      </c>
      <c r="AH29" s="3">
        <f t="shared" si="55"/>
        <v>2.9722373434948284</v>
      </c>
      <c r="AI29" s="3">
        <f t="shared" si="55"/>
        <v>2.9255029907558456</v>
      </c>
      <c r="AJ29" s="3">
        <f t="shared" si="55"/>
        <v>2.8612303290414878</v>
      </c>
      <c r="AK29" s="3">
        <f t="shared" ref="AK29:AT29" si="77">(100/AK$18)*AK15</f>
        <v>2.9722162395003218</v>
      </c>
      <c r="AL29" s="3">
        <f t="shared" si="77"/>
        <v>2.988752008569898</v>
      </c>
      <c r="AM29" s="3">
        <f t="shared" si="77"/>
        <v>3.1003564869828244</v>
      </c>
      <c r="AN29" s="3">
        <f t="shared" si="77"/>
        <v>2.8797228537403918</v>
      </c>
      <c r="AO29" s="3">
        <f t="shared" si="77"/>
        <v>2.6176311519740398</v>
      </c>
      <c r="AP29" s="3">
        <f t="shared" si="77"/>
        <v>3.0358292211971682</v>
      </c>
      <c r="AQ29" s="3">
        <f t="shared" si="77"/>
        <v>3.0491066652401835</v>
      </c>
      <c r="AR29" s="3">
        <f t="shared" si="77"/>
        <v>2.6730564430244939</v>
      </c>
      <c r="AS29" s="3">
        <f t="shared" si="77"/>
        <v>2.2079617141614092</v>
      </c>
      <c r="AT29" s="3">
        <f t="shared" si="77"/>
        <v>2.6064571489863781</v>
      </c>
      <c r="AV29" s="3">
        <f t="shared" si="19"/>
        <v>2.1285100429699209</v>
      </c>
      <c r="AW29" s="3">
        <f t="shared" ref="AW29:BH29" si="78">(100/AW$18)*AW15</f>
        <v>2.1897810218978102</v>
      </c>
      <c r="AX29" s="3">
        <f t="shared" si="78"/>
        <v>2.4178239584374062</v>
      </c>
      <c r="AY29" s="3">
        <f t="shared" si="78"/>
        <v>1.32</v>
      </c>
      <c r="AZ29" s="3">
        <f t="shared" si="78"/>
        <v>1.31</v>
      </c>
      <c r="BA29" s="3">
        <f t="shared" si="78"/>
        <v>1.4923878205128209</v>
      </c>
      <c r="BB29" s="3">
        <f t="shared" si="78"/>
        <v>1.3798620137986202</v>
      </c>
      <c r="BC29" s="3">
        <f t="shared" si="78"/>
        <v>4.2791441711657665</v>
      </c>
      <c r="BD29" s="3">
        <f t="shared" si="78"/>
        <v>1.8312818973281295</v>
      </c>
      <c r="BE29" s="3">
        <f t="shared" si="78"/>
        <v>4.6081567373050776</v>
      </c>
      <c r="BF29" s="3">
        <f t="shared" si="78"/>
        <v>3.221288515406163</v>
      </c>
      <c r="BG29" s="3">
        <f t="shared" si="78"/>
        <v>3.3003300330033007</v>
      </c>
      <c r="BH29" s="3">
        <f t="shared" si="78"/>
        <v>4.5295470452954705</v>
      </c>
      <c r="BJ29" s="3">
        <f t="shared" ref="BJ29:BO29" si="79">(100/BJ$18)*BJ15</f>
        <v>0.50923614578132781</v>
      </c>
      <c r="BK29" s="3">
        <f t="shared" si="79"/>
        <v>0.50923614578132781</v>
      </c>
      <c r="BL29" s="3">
        <f t="shared" si="79"/>
        <v>0.50923614578132781</v>
      </c>
      <c r="BM29" s="3">
        <f t="shared" si="79"/>
        <v>0.50923614578132781</v>
      </c>
      <c r="BN29" s="3">
        <f t="shared" ref="BN29" si="80">(100/BN$18)*BN15</f>
        <v>0.50923614578132781</v>
      </c>
      <c r="BO29" s="3">
        <f t="shared" si="79"/>
        <v>0.50923614578132781</v>
      </c>
      <c r="BP29" s="3">
        <f t="shared" ref="BP29:BW29" si="81">(100/BP$18)*BP15</f>
        <v>2.0035885167464111</v>
      </c>
      <c r="BQ29" s="3">
        <f t="shared" si="81"/>
        <v>2.0035885167464111</v>
      </c>
      <c r="BR29" s="3">
        <f t="shared" ref="BR29" si="82">(100/BR$18)*BR15</f>
        <v>2.0035885167464111</v>
      </c>
      <c r="BS29" s="3">
        <f t="shared" si="81"/>
        <v>2.0035885167464111</v>
      </c>
      <c r="BT29" s="3">
        <f t="shared" si="81"/>
        <v>2.0035885167464111</v>
      </c>
      <c r="BU29" s="3">
        <f t="shared" si="81"/>
        <v>2.0035885167464111</v>
      </c>
      <c r="BV29" s="3">
        <f t="shared" ref="BV29" si="83">(100/BV$18)*BV15</f>
        <v>2.0035885167464111</v>
      </c>
      <c r="BW29" s="3">
        <f t="shared" si="81"/>
        <v>2.0035885167464111</v>
      </c>
    </row>
    <row r="30" spans="1:75">
      <c r="A30" s="1"/>
      <c r="B30" s="1"/>
      <c r="C30" s="2" t="s">
        <v>13</v>
      </c>
      <c r="D30" s="71">
        <f t="shared" si="55"/>
        <v>0</v>
      </c>
      <c r="E30" s="71">
        <f t="shared" si="55"/>
        <v>0</v>
      </c>
      <c r="F30" s="3">
        <f t="shared" si="55"/>
        <v>0</v>
      </c>
      <c r="G30" s="3">
        <f t="shared" si="55"/>
        <v>0</v>
      </c>
      <c r="H30" s="3">
        <f t="shared" si="55"/>
        <v>0</v>
      </c>
      <c r="I30" s="3">
        <f t="shared" si="55"/>
        <v>0</v>
      </c>
      <c r="J30" s="3">
        <f t="shared" si="55"/>
        <v>0</v>
      </c>
      <c r="K30" s="3">
        <f t="shared" si="55"/>
        <v>0</v>
      </c>
      <c r="L30" s="3">
        <f t="shared" si="55"/>
        <v>0</v>
      </c>
      <c r="M30" s="3">
        <f t="shared" si="55"/>
        <v>0</v>
      </c>
      <c r="N30" s="3">
        <f t="shared" si="55"/>
        <v>0</v>
      </c>
      <c r="O30" s="3">
        <f t="shared" si="55"/>
        <v>0</v>
      </c>
      <c r="P30" s="3">
        <f t="shared" si="55"/>
        <v>0</v>
      </c>
      <c r="Q30" s="3">
        <f t="shared" ref="Q30:U30" si="84">(100/Q$18)*Q16</f>
        <v>0</v>
      </c>
      <c r="R30" s="3">
        <f t="shared" si="84"/>
        <v>0</v>
      </c>
      <c r="S30" s="3">
        <f t="shared" si="84"/>
        <v>0</v>
      </c>
      <c r="T30" s="3">
        <f t="shared" si="84"/>
        <v>0</v>
      </c>
      <c r="U30" s="3">
        <f t="shared" si="84"/>
        <v>0</v>
      </c>
      <c r="V30" s="3"/>
      <c r="W30" s="3">
        <f t="shared" si="55"/>
        <v>0</v>
      </c>
      <c r="X30" s="3">
        <f t="shared" si="55"/>
        <v>0</v>
      </c>
      <c r="Y30" s="3">
        <f t="shared" si="55"/>
        <v>0</v>
      </c>
      <c r="Z30" s="3">
        <f t="shared" si="55"/>
        <v>0</v>
      </c>
      <c r="AA30" s="3">
        <f t="shared" si="55"/>
        <v>0</v>
      </c>
      <c r="AB30" s="3">
        <f t="shared" si="55"/>
        <v>0</v>
      </c>
      <c r="AC30" s="3">
        <f t="shared" si="55"/>
        <v>0</v>
      </c>
      <c r="AD30" s="3">
        <f t="shared" si="55"/>
        <v>0</v>
      </c>
      <c r="AE30" s="3">
        <f t="shared" si="55"/>
        <v>0</v>
      </c>
      <c r="AF30" s="3"/>
      <c r="AG30" s="3">
        <f t="shared" si="55"/>
        <v>0</v>
      </c>
      <c r="AH30" s="3">
        <f t="shared" si="55"/>
        <v>0</v>
      </c>
      <c r="AI30" s="3">
        <f t="shared" si="55"/>
        <v>0</v>
      </c>
      <c r="AJ30" s="3">
        <f t="shared" si="55"/>
        <v>0</v>
      </c>
      <c r="AK30" s="3">
        <f t="shared" ref="AK30:AT30" si="85">(100/AK$18)*AK16</f>
        <v>0</v>
      </c>
      <c r="AL30" s="3">
        <f t="shared" si="85"/>
        <v>0</v>
      </c>
      <c r="AM30" s="3">
        <f t="shared" si="85"/>
        <v>0</v>
      </c>
      <c r="AN30" s="3">
        <f t="shared" si="85"/>
        <v>0</v>
      </c>
      <c r="AO30" s="3">
        <f t="shared" si="85"/>
        <v>0</v>
      </c>
      <c r="AP30" s="3">
        <f t="shared" si="85"/>
        <v>0</v>
      </c>
      <c r="AQ30" s="3">
        <f t="shared" si="85"/>
        <v>0</v>
      </c>
      <c r="AR30" s="3">
        <f t="shared" si="85"/>
        <v>0</v>
      </c>
      <c r="AS30" s="3">
        <f t="shared" si="85"/>
        <v>0</v>
      </c>
      <c r="AT30" s="3">
        <f t="shared" si="85"/>
        <v>0</v>
      </c>
      <c r="AV30" s="3">
        <f t="shared" si="19"/>
        <v>0.42969921055261312</v>
      </c>
      <c r="AW30" s="3">
        <f t="shared" ref="AW30:BH30" si="86">(100/AW$18)*AW16</f>
        <v>0.45995400459954011</v>
      </c>
      <c r="AX30" s="3">
        <f t="shared" si="86"/>
        <v>0.32970326705964631</v>
      </c>
      <c r="AY30" s="3">
        <f t="shared" si="86"/>
        <v>0</v>
      </c>
      <c r="AZ30" s="3">
        <f t="shared" si="86"/>
        <v>0</v>
      </c>
      <c r="BA30" s="3">
        <f t="shared" si="86"/>
        <v>0</v>
      </c>
      <c r="BB30" s="3">
        <f t="shared" si="86"/>
        <v>0</v>
      </c>
      <c r="BC30" s="3">
        <f t="shared" si="86"/>
        <v>2.9994001199760045E-2</v>
      </c>
      <c r="BD30" s="3">
        <f t="shared" si="86"/>
        <v>0</v>
      </c>
      <c r="BE30" s="3">
        <f t="shared" si="86"/>
        <v>5.997600959616152E-2</v>
      </c>
      <c r="BF30" s="3">
        <f t="shared" si="86"/>
        <v>0</v>
      </c>
      <c r="BG30" s="3">
        <f t="shared" si="86"/>
        <v>0</v>
      </c>
      <c r="BH30" s="3">
        <f t="shared" si="86"/>
        <v>0</v>
      </c>
      <c r="BJ30" s="3">
        <f t="shared" ref="BJ30:BO30" si="87">(100/BJ$18)*BJ16</f>
        <v>0</v>
      </c>
      <c r="BK30" s="3">
        <f t="shared" si="87"/>
        <v>0</v>
      </c>
      <c r="BL30" s="3">
        <f t="shared" si="87"/>
        <v>0</v>
      </c>
      <c r="BM30" s="3">
        <f t="shared" si="87"/>
        <v>0</v>
      </c>
      <c r="BN30" s="3">
        <f t="shared" ref="BN30" si="88">(100/BN$18)*BN16</f>
        <v>0</v>
      </c>
      <c r="BO30" s="3">
        <f t="shared" si="87"/>
        <v>0</v>
      </c>
      <c r="BP30" s="3">
        <f t="shared" ref="BP30:BW30" si="89">(100/BP$18)*BP16</f>
        <v>0</v>
      </c>
      <c r="BQ30" s="3">
        <f t="shared" si="89"/>
        <v>0</v>
      </c>
      <c r="BR30" s="3">
        <f t="shared" ref="BR30" si="90">(100/BR$18)*BR16</f>
        <v>0</v>
      </c>
      <c r="BS30" s="3">
        <f t="shared" si="89"/>
        <v>0</v>
      </c>
      <c r="BT30" s="3">
        <f t="shared" si="89"/>
        <v>0</v>
      </c>
      <c r="BU30" s="3">
        <f t="shared" si="89"/>
        <v>0</v>
      </c>
      <c r="BV30" s="3">
        <f t="shared" ref="BV30" si="91">(100/BV$18)*BV16</f>
        <v>0</v>
      </c>
      <c r="BW30" s="3">
        <f t="shared" si="89"/>
        <v>0</v>
      </c>
    </row>
    <row r="31" spans="1:75">
      <c r="A31" s="1"/>
      <c r="B31" s="1"/>
      <c r="C31" s="4" t="s">
        <v>17</v>
      </c>
      <c r="D31" s="71">
        <f>(100/D$18)*D17</f>
        <v>0</v>
      </c>
      <c r="E31" s="71">
        <f t="shared" si="55"/>
        <v>0</v>
      </c>
      <c r="F31" s="4">
        <f t="shared" si="55"/>
        <v>0</v>
      </c>
      <c r="G31" s="4">
        <f t="shared" si="55"/>
        <v>0</v>
      </c>
      <c r="H31" s="4">
        <f t="shared" si="55"/>
        <v>0</v>
      </c>
      <c r="I31" s="4">
        <f t="shared" ref="I31:AJ31" si="92">(100/I$18)*I17</f>
        <v>0</v>
      </c>
      <c r="J31" s="4">
        <f t="shared" si="92"/>
        <v>0</v>
      </c>
      <c r="K31" s="4">
        <f t="shared" si="92"/>
        <v>0</v>
      </c>
      <c r="L31" s="4">
        <f t="shared" si="92"/>
        <v>0</v>
      </c>
      <c r="M31" s="4">
        <f t="shared" si="92"/>
        <v>0</v>
      </c>
      <c r="N31" s="4">
        <f t="shared" si="92"/>
        <v>0</v>
      </c>
      <c r="O31" s="4">
        <f t="shared" si="92"/>
        <v>0</v>
      </c>
      <c r="P31" s="4">
        <f t="shared" si="92"/>
        <v>0</v>
      </c>
      <c r="Q31" s="4">
        <f t="shared" si="92"/>
        <v>0</v>
      </c>
      <c r="R31" s="4">
        <f t="shared" si="92"/>
        <v>0</v>
      </c>
      <c r="S31" s="4">
        <f t="shared" si="92"/>
        <v>0</v>
      </c>
      <c r="T31" s="4">
        <f t="shared" si="92"/>
        <v>0</v>
      </c>
      <c r="U31" s="4">
        <f t="shared" si="92"/>
        <v>0</v>
      </c>
      <c r="V31" s="4"/>
      <c r="W31" s="4">
        <f t="shared" si="92"/>
        <v>0</v>
      </c>
      <c r="X31" s="4">
        <f t="shared" si="92"/>
        <v>0</v>
      </c>
      <c r="Y31" s="4">
        <f t="shared" si="92"/>
        <v>0</v>
      </c>
      <c r="Z31" s="4">
        <f t="shared" si="92"/>
        <v>0</v>
      </c>
      <c r="AA31" s="4">
        <f t="shared" si="92"/>
        <v>0</v>
      </c>
      <c r="AB31" s="4">
        <f t="shared" si="92"/>
        <v>0</v>
      </c>
      <c r="AC31" s="4">
        <f t="shared" si="92"/>
        <v>0</v>
      </c>
      <c r="AD31" s="4">
        <f t="shared" si="92"/>
        <v>0</v>
      </c>
      <c r="AE31" s="4">
        <f t="shared" si="92"/>
        <v>0</v>
      </c>
      <c r="AF31" s="4"/>
      <c r="AG31" s="4">
        <f t="shared" si="92"/>
        <v>0</v>
      </c>
      <c r="AH31" s="4">
        <f t="shared" si="92"/>
        <v>0</v>
      </c>
      <c r="AI31" s="4">
        <f t="shared" si="92"/>
        <v>0</v>
      </c>
      <c r="AJ31" s="4">
        <f t="shared" si="92"/>
        <v>0</v>
      </c>
      <c r="AK31" s="4">
        <f t="shared" ref="AK31:AT31" si="93">(100/AK$18)*AK17</f>
        <v>0</v>
      </c>
      <c r="AL31" s="4">
        <f t="shared" si="93"/>
        <v>0</v>
      </c>
      <c r="AM31" s="4">
        <f t="shared" si="93"/>
        <v>0</v>
      </c>
      <c r="AN31" s="4">
        <f t="shared" si="93"/>
        <v>0</v>
      </c>
      <c r="AO31" s="4">
        <f t="shared" si="93"/>
        <v>0</v>
      </c>
      <c r="AP31" s="4">
        <f t="shared" si="93"/>
        <v>0</v>
      </c>
      <c r="AQ31" s="4">
        <f t="shared" si="93"/>
        <v>0</v>
      </c>
      <c r="AR31" s="4">
        <f t="shared" si="93"/>
        <v>0</v>
      </c>
      <c r="AS31" s="4">
        <f t="shared" si="93"/>
        <v>0</v>
      </c>
      <c r="AT31" s="4">
        <f t="shared" si="93"/>
        <v>0</v>
      </c>
      <c r="AV31" s="4">
        <f t="shared" si="19"/>
        <v>0</v>
      </c>
      <c r="AW31" s="4">
        <f t="shared" ref="AW31:BH31" si="94">(100/AW$18)*AW17</f>
        <v>0</v>
      </c>
      <c r="AX31" s="4">
        <f t="shared" si="94"/>
        <v>0</v>
      </c>
      <c r="AY31" s="4">
        <f t="shared" si="94"/>
        <v>0</v>
      </c>
      <c r="AZ31" s="4">
        <f t="shared" si="94"/>
        <v>0</v>
      </c>
      <c r="BA31" s="4">
        <f t="shared" si="94"/>
        <v>0</v>
      </c>
      <c r="BB31" s="4">
        <f t="shared" si="94"/>
        <v>0</v>
      </c>
      <c r="BC31" s="4">
        <f t="shared" si="94"/>
        <v>0</v>
      </c>
      <c r="BD31" s="4">
        <f t="shared" si="94"/>
        <v>0</v>
      </c>
      <c r="BE31" s="4">
        <f t="shared" si="94"/>
        <v>0</v>
      </c>
      <c r="BF31" s="4">
        <f t="shared" si="94"/>
        <v>0</v>
      </c>
      <c r="BG31" s="4">
        <f t="shared" si="94"/>
        <v>0</v>
      </c>
      <c r="BH31" s="4">
        <f t="shared" si="94"/>
        <v>0</v>
      </c>
      <c r="BJ31" s="4">
        <f t="shared" ref="BJ31:BO31" si="95">(100/BJ$18)*BJ17</f>
        <v>0</v>
      </c>
      <c r="BK31" s="4">
        <f t="shared" si="95"/>
        <v>0</v>
      </c>
      <c r="BL31" s="4">
        <f t="shared" si="95"/>
        <v>0</v>
      </c>
      <c r="BM31" s="4">
        <f t="shared" si="95"/>
        <v>0</v>
      </c>
      <c r="BN31" s="4">
        <f t="shared" ref="BN31" si="96">(100/BN$18)*BN17</f>
        <v>0</v>
      </c>
      <c r="BO31" s="4">
        <f t="shared" si="95"/>
        <v>0</v>
      </c>
      <c r="BP31" s="4">
        <f t="shared" ref="BP31:BW31" si="97">(100/BP$18)*BP17</f>
        <v>0</v>
      </c>
      <c r="BQ31" s="4">
        <f t="shared" si="97"/>
        <v>0</v>
      </c>
      <c r="BR31" s="4">
        <f t="shared" ref="BR31" si="98">(100/BR$18)*BR17</f>
        <v>0</v>
      </c>
      <c r="BS31" s="4">
        <f t="shared" si="97"/>
        <v>0</v>
      </c>
      <c r="BT31" s="4">
        <f t="shared" si="97"/>
        <v>0</v>
      </c>
      <c r="BU31" s="4">
        <f t="shared" si="97"/>
        <v>0</v>
      </c>
      <c r="BV31" s="4">
        <f t="shared" ref="BV31" si="99">(100/BV$18)*BV17</f>
        <v>0</v>
      </c>
      <c r="BW31" s="4">
        <f t="shared" si="97"/>
        <v>0</v>
      </c>
    </row>
    <row r="32" spans="1:75">
      <c r="A32" s="1"/>
      <c r="B32" s="1"/>
      <c r="C32" s="2" t="s">
        <v>18</v>
      </c>
      <c r="D32" s="71">
        <f t="shared" ref="D32:AJ32" si="100">SUM(D21:D31)</f>
        <v>100.00000000000001</v>
      </c>
      <c r="E32" s="71">
        <f t="shared" si="100"/>
        <v>99.999999999999986</v>
      </c>
      <c r="F32" s="3">
        <f t="shared" si="100"/>
        <v>100</v>
      </c>
      <c r="G32" s="3">
        <f t="shared" si="100"/>
        <v>100</v>
      </c>
      <c r="H32" s="3">
        <f t="shared" si="100"/>
        <v>100.00000000000001</v>
      </c>
      <c r="I32" s="3">
        <f t="shared" si="100"/>
        <v>100</v>
      </c>
      <c r="J32" s="3">
        <f t="shared" si="100"/>
        <v>100.00000000000001</v>
      </c>
      <c r="K32" s="3">
        <f t="shared" si="100"/>
        <v>100</v>
      </c>
      <c r="L32" s="3">
        <f t="shared" si="100"/>
        <v>100.00000000000001</v>
      </c>
      <c r="M32" s="3">
        <f t="shared" si="100"/>
        <v>100.00000000000001</v>
      </c>
      <c r="N32" s="3">
        <f t="shared" si="100"/>
        <v>100</v>
      </c>
      <c r="O32" s="3">
        <f t="shared" si="100"/>
        <v>100</v>
      </c>
      <c r="P32" s="3">
        <f t="shared" si="100"/>
        <v>100</v>
      </c>
      <c r="Q32" s="3">
        <f t="shared" si="100"/>
        <v>99.999999999999986</v>
      </c>
      <c r="R32" s="3">
        <f t="shared" si="100"/>
        <v>100</v>
      </c>
      <c r="S32" s="3">
        <f t="shared" si="100"/>
        <v>100</v>
      </c>
      <c r="T32" s="3">
        <f t="shared" si="100"/>
        <v>100.00000000000003</v>
      </c>
      <c r="U32" s="3">
        <f t="shared" si="100"/>
        <v>99.999999999999972</v>
      </c>
      <c r="V32" s="3"/>
      <c r="W32" s="3">
        <f t="shared" si="100"/>
        <v>99.999999999999986</v>
      </c>
      <c r="X32" s="3">
        <f t="shared" si="100"/>
        <v>100.00000000000001</v>
      </c>
      <c r="Y32" s="3">
        <f t="shared" si="100"/>
        <v>100.00000000000003</v>
      </c>
      <c r="Z32" s="3">
        <f t="shared" si="100"/>
        <v>99.999999999999986</v>
      </c>
      <c r="AA32" s="3">
        <f t="shared" si="100"/>
        <v>100</v>
      </c>
      <c r="AB32" s="3">
        <f t="shared" si="100"/>
        <v>100.00000000000001</v>
      </c>
      <c r="AC32" s="3">
        <f t="shared" si="100"/>
        <v>100.00000000000003</v>
      </c>
      <c r="AD32" s="3">
        <f t="shared" si="100"/>
        <v>100.00000000000001</v>
      </c>
      <c r="AE32" s="3">
        <f t="shared" si="100"/>
        <v>99.999999999999986</v>
      </c>
      <c r="AF32" s="3"/>
      <c r="AG32" s="3">
        <f t="shared" si="100"/>
        <v>100</v>
      </c>
      <c r="AH32" s="3">
        <f t="shared" si="100"/>
        <v>99.999999999999986</v>
      </c>
      <c r="AI32" s="3">
        <f t="shared" si="100"/>
        <v>100</v>
      </c>
      <c r="AJ32" s="3">
        <f t="shared" si="100"/>
        <v>100.00000000000001</v>
      </c>
      <c r="AK32" s="3">
        <f t="shared" ref="AK32:AT32" si="101">SUM(AK21:AK31)</f>
        <v>99.999999999999986</v>
      </c>
      <c r="AL32" s="3">
        <f t="shared" si="101"/>
        <v>99.999999999999986</v>
      </c>
      <c r="AM32" s="3">
        <f t="shared" si="101"/>
        <v>100.00000000000001</v>
      </c>
      <c r="AN32" s="3">
        <f t="shared" si="101"/>
        <v>99.999999999999986</v>
      </c>
      <c r="AO32" s="3">
        <f t="shared" si="101"/>
        <v>99.999999999999986</v>
      </c>
      <c r="AP32" s="3">
        <f t="shared" si="101"/>
        <v>100.00000000000001</v>
      </c>
      <c r="AQ32" s="3">
        <f t="shared" si="101"/>
        <v>99.999999999999972</v>
      </c>
      <c r="AR32" s="3">
        <f t="shared" si="101"/>
        <v>100</v>
      </c>
      <c r="AS32" s="3">
        <f t="shared" si="101"/>
        <v>99.999999999999986</v>
      </c>
      <c r="AT32" s="3">
        <f t="shared" si="101"/>
        <v>100.00000000000001</v>
      </c>
      <c r="AV32" s="3">
        <f t="shared" ref="AV32" si="102">SUM(AV21:AV31)</f>
        <v>99.999999999999986</v>
      </c>
      <c r="AW32" s="3">
        <f t="shared" ref="AW32:BH32" si="103">SUM(AW21:AW31)</f>
        <v>100</v>
      </c>
      <c r="AX32" s="3">
        <f t="shared" si="103"/>
        <v>100.00000000000001</v>
      </c>
      <c r="AY32" s="3">
        <f t="shared" si="103"/>
        <v>100</v>
      </c>
      <c r="AZ32" s="3">
        <f t="shared" si="103"/>
        <v>100</v>
      </c>
      <c r="BA32" s="3">
        <f t="shared" si="103"/>
        <v>100</v>
      </c>
      <c r="BB32" s="3">
        <f t="shared" si="103"/>
        <v>100.00000000000001</v>
      </c>
      <c r="BC32" s="3">
        <f t="shared" si="103"/>
        <v>99.999999999999972</v>
      </c>
      <c r="BD32" s="3">
        <f t="shared" si="103"/>
        <v>99.999999999999986</v>
      </c>
      <c r="BE32" s="3">
        <f t="shared" si="103"/>
        <v>99.999999999999957</v>
      </c>
      <c r="BF32" s="3">
        <f t="shared" si="103"/>
        <v>100.00000000000001</v>
      </c>
      <c r="BG32" s="3">
        <f t="shared" si="103"/>
        <v>100.00000000000001</v>
      </c>
      <c r="BH32" s="3">
        <f t="shared" si="103"/>
        <v>100.00000000000001</v>
      </c>
      <c r="BJ32" s="3">
        <f t="shared" ref="BJ32:BO32" si="104">SUM(BJ21:BJ31)</f>
        <v>99.999999999999972</v>
      </c>
      <c r="BK32" s="3">
        <f t="shared" si="104"/>
        <v>99.999999999999972</v>
      </c>
      <c r="BL32" s="3">
        <f t="shared" si="104"/>
        <v>99.999999999999972</v>
      </c>
      <c r="BM32" s="3">
        <f t="shared" si="104"/>
        <v>99.999999999999972</v>
      </c>
      <c r="BN32" s="3">
        <f t="shared" ref="BN32" si="105">SUM(BN21:BN31)</f>
        <v>99.999999999999972</v>
      </c>
      <c r="BO32" s="3">
        <f t="shared" si="104"/>
        <v>99.999999999999972</v>
      </c>
      <c r="BP32" s="3">
        <f t="shared" ref="BP32:BW32" si="106">SUM(BP21:BP31)</f>
        <v>99.999999999999972</v>
      </c>
      <c r="BQ32" s="3">
        <f t="shared" si="106"/>
        <v>99.999999999999972</v>
      </c>
      <c r="BR32" s="3">
        <f t="shared" ref="BR32" si="107">SUM(BR21:BR31)</f>
        <v>99.999999999999972</v>
      </c>
      <c r="BS32" s="3">
        <f t="shared" si="106"/>
        <v>99.999999999999972</v>
      </c>
      <c r="BT32" s="3">
        <f t="shared" si="106"/>
        <v>99.999999999999972</v>
      </c>
      <c r="BU32" s="3">
        <f t="shared" si="106"/>
        <v>99.999999999999972</v>
      </c>
      <c r="BV32" s="3">
        <f t="shared" ref="BV32" si="108">SUM(BV21:BV31)</f>
        <v>99.999999999999972</v>
      </c>
      <c r="BW32" s="3">
        <f t="shared" si="106"/>
        <v>99.999999999999972</v>
      </c>
    </row>
    <row r="33" spans="1:75">
      <c r="A33" s="1"/>
      <c r="B33" s="1"/>
      <c r="C33" s="2"/>
    </row>
    <row r="34" spans="1:75">
      <c r="A34" s="1" t="s">
        <v>19</v>
      </c>
      <c r="B34" s="1">
        <v>60.084299999999999</v>
      </c>
      <c r="C34" s="2" t="s">
        <v>4</v>
      </c>
      <c r="D34" s="71">
        <f>D21/$B34</f>
        <v>0.87338062296998586</v>
      </c>
      <c r="E34" s="71">
        <f t="shared" ref="D34:AJ39" si="109">E21/$B34</f>
        <v>0.86737632127814346</v>
      </c>
      <c r="F34" s="5">
        <f t="shared" si="109"/>
        <v>0.85945531449361712</v>
      </c>
      <c r="G34" s="5">
        <f t="shared" si="109"/>
        <v>0.87546798211417876</v>
      </c>
      <c r="H34" s="5">
        <f t="shared" si="109"/>
        <v>0.88678885482171443</v>
      </c>
      <c r="I34" s="5">
        <f t="shared" si="109"/>
        <v>0.88662086785881755</v>
      </c>
      <c r="J34" s="5">
        <f t="shared" si="109"/>
        <v>0.89626844956323182</v>
      </c>
      <c r="K34" s="5">
        <f t="shared" si="109"/>
        <v>0.93316358161743507</v>
      </c>
      <c r="L34" s="5">
        <f t="shared" si="109"/>
        <v>0.86546402837559988</v>
      </c>
      <c r="M34" s="5">
        <f t="shared" si="109"/>
        <v>0.87133566318927458</v>
      </c>
      <c r="N34" s="5">
        <f t="shared" si="109"/>
        <v>0.87834370261288164</v>
      </c>
      <c r="O34" s="5">
        <f t="shared" si="109"/>
        <v>0.88017198994019652</v>
      </c>
      <c r="P34" s="5">
        <f t="shared" si="109"/>
        <v>0.89099550567771058</v>
      </c>
      <c r="Q34" s="5">
        <f t="shared" si="109"/>
        <v>0.89450647732641086</v>
      </c>
      <c r="R34" s="5">
        <f t="shared" si="109"/>
        <v>0.84864779441376392</v>
      </c>
      <c r="S34" s="5">
        <f t="shared" si="109"/>
        <v>0.83886093166307329</v>
      </c>
      <c r="T34" s="5">
        <f t="shared" si="109"/>
        <v>0.84903978363811006</v>
      </c>
      <c r="U34" s="5">
        <f t="shared" si="109"/>
        <v>0.84873339274777315</v>
      </c>
      <c r="V34" s="5"/>
      <c r="W34" s="5">
        <f t="shared" si="109"/>
        <v>1.1456070552195425</v>
      </c>
      <c r="X34" s="5">
        <f t="shared" si="109"/>
        <v>1.1426456642219114</v>
      </c>
      <c r="Y34" s="5">
        <f t="shared" si="109"/>
        <v>1.1430329443659519</v>
      </c>
      <c r="Z34" s="5">
        <f t="shared" si="109"/>
        <v>1.1534485215390895</v>
      </c>
      <c r="AA34" s="5">
        <f t="shared" si="109"/>
        <v>1.1521759103317746</v>
      </c>
      <c r="AB34" s="5">
        <f t="shared" si="109"/>
        <v>1.1559923451917549</v>
      </c>
      <c r="AC34" s="5">
        <f t="shared" si="109"/>
        <v>1.1474374330275359</v>
      </c>
      <c r="AD34" s="5">
        <f t="shared" si="109"/>
        <v>1.1495099092377496</v>
      </c>
      <c r="AE34" s="5">
        <f t="shared" si="109"/>
        <v>1.1439850291030502</v>
      </c>
      <c r="AF34" s="5"/>
      <c r="AG34" s="5">
        <f t="shared" si="109"/>
        <v>1.19237893823536</v>
      </c>
      <c r="AH34" s="5">
        <f t="shared" si="109"/>
        <v>1.1908508973127194</v>
      </c>
      <c r="AI34" s="5">
        <f t="shared" si="109"/>
        <v>1.204760094376627</v>
      </c>
      <c r="AJ34" s="5">
        <f t="shared" si="109"/>
        <v>1.1927045003512482</v>
      </c>
      <c r="AK34" s="5">
        <f t="shared" ref="AK34:AT43" si="110">AK21/$B34</f>
        <v>1.2049622079384665</v>
      </c>
      <c r="AL34" s="5">
        <f t="shared" si="110"/>
        <v>1.211295808375128</v>
      </c>
      <c r="AM34" s="5">
        <f t="shared" si="110"/>
        <v>1.2272555770028568</v>
      </c>
      <c r="AN34" s="5">
        <f t="shared" si="110"/>
        <v>1.1890118388571853</v>
      </c>
      <c r="AO34" s="5">
        <f t="shared" si="110"/>
        <v>1.1872628493652915</v>
      </c>
      <c r="AP34" s="5">
        <f t="shared" si="110"/>
        <v>1.2269109608930513</v>
      </c>
      <c r="AQ34" s="5">
        <f t="shared" si="110"/>
        <v>1.2451746763647722</v>
      </c>
      <c r="AR34" s="5">
        <f t="shared" si="110"/>
        <v>1.2279516891830522</v>
      </c>
      <c r="AS34" s="5">
        <f t="shared" si="110"/>
        <v>1.2190109499734916</v>
      </c>
      <c r="AT34" s="5">
        <f t="shared" si="110"/>
        <v>1.2419534357724125</v>
      </c>
      <c r="AV34" s="5">
        <f t="shared" ref="AV34:AV44" si="111">AV21/$B34</f>
        <v>0.94467719208730427</v>
      </c>
      <c r="AW34" s="5">
        <f t="shared" ref="AW34:BH34" si="112">AW21/$B34</f>
        <v>0.92078076224978378</v>
      </c>
      <c r="AX34" s="5">
        <f t="shared" si="112"/>
        <v>0.92935665773243292</v>
      </c>
      <c r="AY34" s="5">
        <f t="shared" si="112"/>
        <v>1.0776525648131043</v>
      </c>
      <c r="AZ34" s="5">
        <f t="shared" si="112"/>
        <v>1.0586792223592518</v>
      </c>
      <c r="BA34" s="5">
        <f t="shared" si="112"/>
        <v>1.0820467648936152</v>
      </c>
      <c r="BB34" s="5">
        <f t="shared" si="112"/>
        <v>1.1048370649875863</v>
      </c>
      <c r="BC34" s="5">
        <f t="shared" si="112"/>
        <v>1.0909154408368844</v>
      </c>
      <c r="BD34" s="5">
        <f t="shared" si="112"/>
        <v>1.1771712520152557</v>
      </c>
      <c r="BE34" s="5">
        <f t="shared" si="112"/>
        <v>1.1196450780602336</v>
      </c>
      <c r="BF34" s="5">
        <f t="shared" si="112"/>
        <v>1.0517768886588428</v>
      </c>
      <c r="BG34" s="5">
        <f t="shared" si="112"/>
        <v>1.0539580661381316</v>
      </c>
      <c r="BH34" s="5">
        <f t="shared" si="112"/>
        <v>1.0728851570982028</v>
      </c>
      <c r="BJ34" s="5">
        <f t="shared" ref="BJ34:BO34" si="113">BJ21/$B34</f>
        <v>0.8176230818067064</v>
      </c>
      <c r="BK34" s="5">
        <f t="shared" si="113"/>
        <v>0.8176230818067064</v>
      </c>
      <c r="BL34" s="5">
        <f t="shared" si="113"/>
        <v>0.8176230818067064</v>
      </c>
      <c r="BM34" s="5">
        <f t="shared" si="113"/>
        <v>0.8176230818067064</v>
      </c>
      <c r="BN34" s="5">
        <f t="shared" ref="BN34" si="114">BN21/$B34</f>
        <v>0.8176230818067064</v>
      </c>
      <c r="BO34" s="5">
        <f t="shared" si="113"/>
        <v>0.8176230818067064</v>
      </c>
      <c r="BP34" s="5">
        <f t="shared" ref="BP34:BW34" si="115">BP21/$B34</f>
        <v>1.2824220141886187</v>
      </c>
      <c r="BQ34" s="5">
        <f t="shared" si="115"/>
        <v>1.2824220141886187</v>
      </c>
      <c r="BR34" s="5">
        <f t="shared" ref="BR34" si="116">BR21/$B34</f>
        <v>1.2824220141886187</v>
      </c>
      <c r="BS34" s="5">
        <f t="shared" si="115"/>
        <v>1.2824220141886187</v>
      </c>
      <c r="BT34" s="5">
        <f t="shared" si="115"/>
        <v>1.2824220141886187</v>
      </c>
      <c r="BU34" s="5">
        <f t="shared" si="115"/>
        <v>1.2824220141886187</v>
      </c>
      <c r="BV34" s="5">
        <f t="shared" ref="BV34" si="117">BV21/$B34</f>
        <v>1.2824220141886187</v>
      </c>
      <c r="BW34" s="5">
        <f t="shared" si="115"/>
        <v>1.2824220141886187</v>
      </c>
    </row>
    <row r="35" spans="1:75">
      <c r="A35" s="1"/>
      <c r="B35" s="1">
        <v>79.865799999999993</v>
      </c>
      <c r="C35" s="2" t="s">
        <v>5</v>
      </c>
      <c r="D35" s="71">
        <f t="shared" ref="D35:R35" si="118">D22/$B35</f>
        <v>1.1403697857064356E-2</v>
      </c>
      <c r="E35" s="71">
        <f t="shared" si="118"/>
        <v>9.086174191302393E-3</v>
      </c>
      <c r="F35" s="5">
        <f t="shared" si="118"/>
        <v>1.4469874463762262E-2</v>
      </c>
      <c r="G35" s="5">
        <f t="shared" si="118"/>
        <v>1.4261122615214191E-2</v>
      </c>
      <c r="H35" s="5">
        <f t="shared" si="118"/>
        <v>1.3803878166036192E-2</v>
      </c>
      <c r="I35" s="5">
        <f t="shared" si="118"/>
        <v>9.4493258642137212E-3</v>
      </c>
      <c r="J35" s="5">
        <f t="shared" si="118"/>
        <v>9.6069084277622552E-3</v>
      </c>
      <c r="K35" s="5">
        <f t="shared" si="118"/>
        <v>1.3014800839567043E-2</v>
      </c>
      <c r="L35" s="5">
        <f t="shared" si="118"/>
        <v>1.4530176692329758E-2</v>
      </c>
      <c r="M35" s="5">
        <f t="shared" si="118"/>
        <v>1.5144849088821855E-2</v>
      </c>
      <c r="N35" s="5">
        <f t="shared" si="118"/>
        <v>1.2621722782141975E-2</v>
      </c>
      <c r="O35" s="5">
        <f t="shared" si="118"/>
        <v>1.421831538303304E-2</v>
      </c>
      <c r="P35" s="5">
        <f t="shared" si="118"/>
        <v>1.5240090050735535E-2</v>
      </c>
      <c r="Q35" s="5">
        <f t="shared" si="118"/>
        <v>1.403843072327165E-2</v>
      </c>
      <c r="R35" s="5">
        <f t="shared" si="118"/>
        <v>1.3967341808878557E-2</v>
      </c>
      <c r="S35" s="5">
        <f t="shared" si="109"/>
        <v>1.3655902269916321E-2</v>
      </c>
      <c r="T35" s="5">
        <f t="shared" si="109"/>
        <v>1.4418357792853685E-2</v>
      </c>
      <c r="U35" s="5">
        <f t="shared" si="109"/>
        <v>1.392401417431968E-2</v>
      </c>
      <c r="V35" s="5"/>
      <c r="W35" s="5">
        <f t="shared" si="109"/>
        <v>0</v>
      </c>
      <c r="X35" s="5">
        <f t="shared" si="109"/>
        <v>0</v>
      </c>
      <c r="Y35" s="5">
        <f t="shared" si="109"/>
        <v>0</v>
      </c>
      <c r="Z35" s="5">
        <f t="shared" si="109"/>
        <v>0</v>
      </c>
      <c r="AA35" s="5">
        <f t="shared" si="109"/>
        <v>0</v>
      </c>
      <c r="AB35" s="5">
        <f t="shared" si="109"/>
        <v>0</v>
      </c>
      <c r="AC35" s="5">
        <f t="shared" si="109"/>
        <v>0</v>
      </c>
      <c r="AD35" s="5">
        <f t="shared" si="109"/>
        <v>0</v>
      </c>
      <c r="AE35" s="5">
        <f t="shared" si="109"/>
        <v>0</v>
      </c>
      <c r="AF35" s="5"/>
      <c r="AG35" s="5">
        <f t="shared" si="109"/>
        <v>6.4084415469522265E-3</v>
      </c>
      <c r="AH35" s="5">
        <f t="shared" si="109"/>
        <v>6.4070461323529997E-3</v>
      </c>
      <c r="AI35" s="5">
        <f t="shared" si="109"/>
        <v>6.4000781648354873E-3</v>
      </c>
      <c r="AJ35" s="5">
        <f t="shared" si="109"/>
        <v>6.476143801657566E-3</v>
      </c>
      <c r="AK35" s="5">
        <f t="shared" si="110"/>
        <v>5.7980095985342333E-3</v>
      </c>
      <c r="AL35" s="5">
        <f t="shared" si="110"/>
        <v>5.9017051451962779E-3</v>
      </c>
      <c r="AM35" s="5">
        <f t="shared" si="110"/>
        <v>6.3572127822904079E-3</v>
      </c>
      <c r="AN35" s="5">
        <f t="shared" si="110"/>
        <v>6.2354247404183133E-3</v>
      </c>
      <c r="AO35" s="5">
        <f t="shared" si="110"/>
        <v>6.636335264737587E-3</v>
      </c>
      <c r="AP35" s="5">
        <f t="shared" si="110"/>
        <v>5.7756186582266587E-3</v>
      </c>
      <c r="AQ35" s="5">
        <f t="shared" si="110"/>
        <v>6.1620432574348936E-3</v>
      </c>
      <c r="AR35" s="5">
        <f t="shared" si="110"/>
        <v>6.8005452949239297E-3</v>
      </c>
      <c r="AS35" s="5">
        <f t="shared" si="110"/>
        <v>6.4007742794933969E-3</v>
      </c>
      <c r="AT35" s="5">
        <f t="shared" si="110"/>
        <v>6.7151152977493666E-3</v>
      </c>
      <c r="AV35" s="5">
        <f t="shared" si="111"/>
        <v>1.0260041238163729E-2</v>
      </c>
      <c r="AW35" s="5">
        <f t="shared" ref="AW35:BH35" si="119">AW22/$B35</f>
        <v>8.1378388058386715E-3</v>
      </c>
      <c r="AX35" s="5">
        <f t="shared" si="119"/>
        <v>7.5058471280947956E-3</v>
      </c>
      <c r="AY35" s="5">
        <f t="shared" si="119"/>
        <v>6.3857120319335695E-3</v>
      </c>
      <c r="AZ35" s="5">
        <f t="shared" si="119"/>
        <v>7.512602390510081E-3</v>
      </c>
      <c r="BA35" s="5">
        <f t="shared" si="119"/>
        <v>4.5147850904507705E-3</v>
      </c>
      <c r="BB35" s="5">
        <f t="shared" si="119"/>
        <v>4.7575057634133772E-3</v>
      </c>
      <c r="BC35" s="5">
        <f t="shared" si="119"/>
        <v>5.3829551221744563E-3</v>
      </c>
      <c r="BD35" s="5">
        <f t="shared" si="119"/>
        <v>4.6360166858279627E-3</v>
      </c>
      <c r="BE35" s="5">
        <f t="shared" si="119"/>
        <v>4.6309191065052801E-3</v>
      </c>
      <c r="BF35" s="5">
        <f t="shared" si="119"/>
        <v>8.5176897851588253E-3</v>
      </c>
      <c r="BG35" s="5">
        <f t="shared" si="119"/>
        <v>8.6403567847650707E-3</v>
      </c>
      <c r="BH35" s="5">
        <f t="shared" si="119"/>
        <v>4.5071107232337254E-3</v>
      </c>
      <c r="BJ35" s="5">
        <f t="shared" ref="BJ35:BO35" si="120">BJ22/$B35</f>
        <v>2.8630153892940723E-2</v>
      </c>
      <c r="BK35" s="5">
        <f t="shared" si="120"/>
        <v>2.8630153892940723E-2</v>
      </c>
      <c r="BL35" s="5">
        <f t="shared" si="120"/>
        <v>2.8630153892940723E-2</v>
      </c>
      <c r="BM35" s="5">
        <f t="shared" si="120"/>
        <v>2.8630153892940723E-2</v>
      </c>
      <c r="BN35" s="5">
        <f t="shared" ref="BN35" si="121">BN22/$B35</f>
        <v>2.8630153892940723E-2</v>
      </c>
      <c r="BO35" s="5">
        <f t="shared" si="120"/>
        <v>2.8630153892940723E-2</v>
      </c>
      <c r="BP35" s="5">
        <f t="shared" ref="BP35:BW35" si="122">BP22/$B35</f>
        <v>0</v>
      </c>
      <c r="BQ35" s="5">
        <f t="shared" si="122"/>
        <v>0</v>
      </c>
      <c r="BR35" s="5">
        <f t="shared" ref="BR35" si="123">BR22/$B35</f>
        <v>0</v>
      </c>
      <c r="BS35" s="5">
        <f t="shared" si="122"/>
        <v>0</v>
      </c>
      <c r="BT35" s="5">
        <f t="shared" si="122"/>
        <v>0</v>
      </c>
      <c r="BU35" s="5">
        <f t="shared" si="122"/>
        <v>0</v>
      </c>
      <c r="BV35" s="5">
        <f t="shared" ref="BV35" si="124">BV22/$B35</f>
        <v>0</v>
      </c>
      <c r="BW35" s="5">
        <f t="shared" si="122"/>
        <v>0</v>
      </c>
    </row>
    <row r="36" spans="1:75">
      <c r="A36" s="1"/>
      <c r="B36" s="1">
        <v>101.9612772</v>
      </c>
      <c r="C36" s="2" t="s">
        <v>6</v>
      </c>
      <c r="D36" s="71">
        <f t="shared" si="109"/>
        <v>0.1719248435140025</v>
      </c>
      <c r="E36" s="71">
        <f t="shared" si="109"/>
        <v>0.16890721229638608</v>
      </c>
      <c r="F36" s="5">
        <f t="shared" si="109"/>
        <v>0.17695625826261291</v>
      </c>
      <c r="G36" s="5">
        <f t="shared" si="109"/>
        <v>0.17719350079975801</v>
      </c>
      <c r="H36" s="5">
        <f t="shared" si="109"/>
        <v>0.1674451763504477</v>
      </c>
      <c r="I36" s="5">
        <f t="shared" si="109"/>
        <v>0.17104824708851421</v>
      </c>
      <c r="J36" s="5">
        <f t="shared" si="109"/>
        <v>0.17488209775029975</v>
      </c>
      <c r="K36" s="5">
        <f t="shared" si="109"/>
        <v>0.17530428155463568</v>
      </c>
      <c r="L36" s="5">
        <f t="shared" si="109"/>
        <v>0.16934768999446279</v>
      </c>
      <c r="M36" s="5">
        <f t="shared" si="109"/>
        <v>0.17537306770378042</v>
      </c>
      <c r="N36" s="5">
        <f t="shared" si="109"/>
        <v>0.17346379376551371</v>
      </c>
      <c r="O36" s="5">
        <f t="shared" si="109"/>
        <v>0.17272512608446827</v>
      </c>
      <c r="P36" s="5">
        <f t="shared" si="109"/>
        <v>0.16821916543725646</v>
      </c>
      <c r="Q36" s="5">
        <f t="shared" si="109"/>
        <v>0.17324073597109338</v>
      </c>
      <c r="R36" s="5">
        <f t="shared" si="109"/>
        <v>0.16226785291069365</v>
      </c>
      <c r="S36" s="5">
        <f t="shared" si="109"/>
        <v>0.16626471283088409</v>
      </c>
      <c r="T36" s="5">
        <f t="shared" si="109"/>
        <v>0.16830810156100717</v>
      </c>
      <c r="U36" s="5">
        <f t="shared" si="109"/>
        <v>0.16681929362669559</v>
      </c>
      <c r="V36" s="5"/>
      <c r="W36" s="5">
        <f t="shared" si="109"/>
        <v>0.16536833850108024</v>
      </c>
      <c r="X36" s="5">
        <f t="shared" si="109"/>
        <v>0.16614097179540926</v>
      </c>
      <c r="Y36" s="5">
        <f t="shared" si="109"/>
        <v>0.16642020660704065</v>
      </c>
      <c r="Z36" s="5">
        <f t="shared" si="109"/>
        <v>0.1660376473137383</v>
      </c>
      <c r="AA36" s="5">
        <f t="shared" si="109"/>
        <v>0.16733002978362022</v>
      </c>
      <c r="AB36" s="5">
        <f t="shared" si="109"/>
        <v>0.1686288839525075</v>
      </c>
      <c r="AC36" s="5">
        <f t="shared" si="109"/>
        <v>0.17380137089541053</v>
      </c>
      <c r="AD36" s="5">
        <f t="shared" si="109"/>
        <v>0.17334304480079221</v>
      </c>
      <c r="AE36" s="5">
        <f t="shared" si="109"/>
        <v>0.17432963014399533</v>
      </c>
      <c r="AF36" s="5"/>
      <c r="AG36" s="5">
        <f t="shared" si="109"/>
        <v>0.14695981027956703</v>
      </c>
      <c r="AH36" s="5">
        <f t="shared" si="109"/>
        <v>0.15183964118916313</v>
      </c>
      <c r="AI36" s="5">
        <f t="shared" si="109"/>
        <v>0.14815463579805127</v>
      </c>
      <c r="AJ36" s="5">
        <f t="shared" si="109"/>
        <v>0.14505859735089252</v>
      </c>
      <c r="AK36" s="5">
        <f t="shared" si="110"/>
        <v>0.14596344225019739</v>
      </c>
      <c r="AL36" s="5">
        <f t="shared" si="110"/>
        <v>0.1461428393296666</v>
      </c>
      <c r="AM36" s="5">
        <f t="shared" si="110"/>
        <v>0.14589096924348519</v>
      </c>
      <c r="AN36" s="5">
        <f t="shared" si="110"/>
        <v>0.14663156438731789</v>
      </c>
      <c r="AO36" s="5">
        <f t="shared" si="110"/>
        <v>0.14533773400315789</v>
      </c>
      <c r="AP36" s="5">
        <f t="shared" si="110"/>
        <v>0.14087574036463948</v>
      </c>
      <c r="AQ36" s="5">
        <f t="shared" si="110"/>
        <v>0.13882009413119897</v>
      </c>
      <c r="AR36" s="5">
        <f t="shared" si="110"/>
        <v>0.13870662857217339</v>
      </c>
      <c r="AS36" s="5">
        <f t="shared" si="110"/>
        <v>0.14795740125992218</v>
      </c>
      <c r="AT36" s="5">
        <f t="shared" si="110"/>
        <v>0.14086062980576738</v>
      </c>
      <c r="AV36" s="5">
        <f t="shared" si="111"/>
        <v>0.18621490260704149</v>
      </c>
      <c r="AW36" s="5">
        <f t="shared" ref="AW36:BH36" si="125">AW23/$B36</f>
        <v>0.18348268775002452</v>
      </c>
      <c r="AX36" s="5">
        <f t="shared" si="125"/>
        <v>0.18980325871782988</v>
      </c>
      <c r="AY36" s="5">
        <f t="shared" si="125"/>
        <v>0.1774202961827944</v>
      </c>
      <c r="AZ36" s="5">
        <f t="shared" si="125"/>
        <v>0.16810303353085107</v>
      </c>
      <c r="BA36" s="5">
        <f t="shared" si="125"/>
        <v>0.17927636154475121</v>
      </c>
      <c r="BB36" s="5">
        <f t="shared" si="125"/>
        <v>0.17161662403128961</v>
      </c>
      <c r="BC36" s="5">
        <f t="shared" si="125"/>
        <v>0.1846410252013731</v>
      </c>
      <c r="BD36" s="5">
        <f t="shared" si="125"/>
        <v>0.15938772453091848</v>
      </c>
      <c r="BE36" s="5">
        <f t="shared" si="125"/>
        <v>0.17960421282392475</v>
      </c>
      <c r="BF36" s="5">
        <f t="shared" si="125"/>
        <v>0.18720474652922073</v>
      </c>
      <c r="BG36" s="5">
        <f t="shared" si="125"/>
        <v>0.18656006194299637</v>
      </c>
      <c r="BH36" s="5">
        <f t="shared" si="125"/>
        <v>0.17269535709662917</v>
      </c>
      <c r="BJ36" s="5">
        <f t="shared" ref="BJ36:BO36" si="126">BJ23/$B36</f>
        <v>0.13024630766570788</v>
      </c>
      <c r="BK36" s="5">
        <f t="shared" si="126"/>
        <v>0.13024630766570788</v>
      </c>
      <c r="BL36" s="5">
        <f t="shared" si="126"/>
        <v>0.13024630766570788</v>
      </c>
      <c r="BM36" s="5">
        <f t="shared" si="126"/>
        <v>0.13024630766570788</v>
      </c>
      <c r="BN36" s="5">
        <f t="shared" ref="BN36" si="127">BN23/$B36</f>
        <v>0.13024630766570788</v>
      </c>
      <c r="BO36" s="5">
        <f t="shared" si="126"/>
        <v>0.13024630766570788</v>
      </c>
      <c r="BP36" s="5">
        <f t="shared" ref="BP36:BW36" si="128">BP23/$B36</f>
        <v>0.13422943025600373</v>
      </c>
      <c r="BQ36" s="5">
        <f t="shared" si="128"/>
        <v>0.13422943025600373</v>
      </c>
      <c r="BR36" s="5">
        <f t="shared" ref="BR36" si="129">BR23/$B36</f>
        <v>0.13422943025600373</v>
      </c>
      <c r="BS36" s="5">
        <f t="shared" si="128"/>
        <v>0.13422943025600373</v>
      </c>
      <c r="BT36" s="5">
        <f t="shared" si="128"/>
        <v>0.13422943025600373</v>
      </c>
      <c r="BU36" s="5">
        <f t="shared" si="128"/>
        <v>0.13422943025600373</v>
      </c>
      <c r="BV36" s="5">
        <f t="shared" ref="BV36" si="130">BV23/$B36</f>
        <v>0.13422943025600373</v>
      </c>
      <c r="BW36" s="5">
        <f t="shared" si="128"/>
        <v>0.13422943025600373</v>
      </c>
    </row>
    <row r="37" spans="1:75">
      <c r="A37" s="1"/>
      <c r="B37" s="1">
        <v>71.844399999999993</v>
      </c>
      <c r="C37" s="2" t="s">
        <v>7</v>
      </c>
      <c r="D37" s="86">
        <f>D24/$B37</f>
        <v>0.10155776842997855</v>
      </c>
      <c r="E37" s="71">
        <f t="shared" si="109"/>
        <v>0.12106544254153176</v>
      </c>
      <c r="F37" s="5">
        <f t="shared" si="109"/>
        <v>9.9700686077808673E-2</v>
      </c>
      <c r="G37" s="5">
        <f t="shared" si="109"/>
        <v>8.6102715175237612E-2</v>
      </c>
      <c r="H37" s="5">
        <f t="shared" si="109"/>
        <v>9.7842456590175347E-2</v>
      </c>
      <c r="I37" s="5">
        <f t="shared" si="109"/>
        <v>9.7992537087526171E-2</v>
      </c>
      <c r="J37" s="5">
        <f t="shared" si="109"/>
        <v>8.2873045002441442E-2</v>
      </c>
      <c r="K37" s="5">
        <f t="shared" si="109"/>
        <v>2.5673427579708682E-2</v>
      </c>
      <c r="L37" s="5">
        <f t="shared" si="109"/>
        <v>0.11863707350531844</v>
      </c>
      <c r="M37" s="5">
        <f t="shared" si="109"/>
        <v>8.894896234303927E-2</v>
      </c>
      <c r="N37" s="5">
        <f t="shared" si="109"/>
        <v>0.10034243238302318</v>
      </c>
      <c r="O37" s="5">
        <f t="shared" si="109"/>
        <v>8.636732463584533E-2</v>
      </c>
      <c r="P37" s="5">
        <f t="shared" si="109"/>
        <v>9.1626038076633692E-2</v>
      </c>
      <c r="Q37" s="5">
        <f t="shared" si="109"/>
        <v>8.3703923184322918E-2</v>
      </c>
      <c r="R37" s="5">
        <f t="shared" si="109"/>
        <v>0.14888305390628992</v>
      </c>
      <c r="S37" s="5">
        <f t="shared" si="109"/>
        <v>0.14900548486625309</v>
      </c>
      <c r="T37" s="5">
        <f t="shared" si="109"/>
        <v>0.13304792856224726</v>
      </c>
      <c r="U37" s="5">
        <f t="shared" si="109"/>
        <v>0.13960245661689</v>
      </c>
      <c r="V37" s="5"/>
      <c r="W37" s="5">
        <f t="shared" si="109"/>
        <v>1.1482449546368746E-2</v>
      </c>
      <c r="X37" s="5">
        <f t="shared" si="109"/>
        <v>1.1481294486561247E-2</v>
      </c>
      <c r="Y37" s="5">
        <f t="shared" si="109"/>
        <v>1.0500127736993959E-2</v>
      </c>
      <c r="Z37" s="5">
        <f t="shared" si="109"/>
        <v>1.0901492193959403E-2</v>
      </c>
      <c r="AA37" s="5">
        <f t="shared" si="109"/>
        <v>9.4933792809912231E-3</v>
      </c>
      <c r="AB37" s="5">
        <f t="shared" si="109"/>
        <v>1.0198582364304133E-2</v>
      </c>
      <c r="AC37" s="5">
        <f t="shared" si="109"/>
        <v>6.5794182683644974E-3</v>
      </c>
      <c r="AD37" s="5">
        <f t="shared" si="109"/>
        <v>3.5003946605369663E-3</v>
      </c>
      <c r="AE37" s="5">
        <f t="shared" si="109"/>
        <v>4.7605367383302729E-3</v>
      </c>
      <c r="AF37" s="5"/>
      <c r="AG37" s="5">
        <f t="shared" si="109"/>
        <v>3.7893306458018042E-2</v>
      </c>
      <c r="AH37" s="5">
        <f t="shared" si="109"/>
        <v>2.9247262714585991E-2</v>
      </c>
      <c r="AI37" s="5">
        <f t="shared" si="109"/>
        <v>2.5733820400076806E-2</v>
      </c>
      <c r="AJ37" s="5">
        <f t="shared" si="109"/>
        <v>3.7834108331190934E-2</v>
      </c>
      <c r="AK37" s="5">
        <f t="shared" si="110"/>
        <v>3.492483150399623E-2</v>
      </c>
      <c r="AL37" s="5">
        <f t="shared" si="110"/>
        <v>2.8628196154328482E-2</v>
      </c>
      <c r="AM37" s="5">
        <f t="shared" si="110"/>
        <v>1.6990855936934088E-2</v>
      </c>
      <c r="AN37" s="5">
        <f t="shared" si="110"/>
        <v>3.2397730925129646E-2</v>
      </c>
      <c r="AO37" s="5">
        <f t="shared" si="110"/>
        <v>3.6284170990658351E-2</v>
      </c>
      <c r="AP37" s="5">
        <f t="shared" si="110"/>
        <v>2.5233917790805652E-2</v>
      </c>
      <c r="AQ37" s="5">
        <f t="shared" si="110"/>
        <v>1.2955497288433178E-2</v>
      </c>
      <c r="AR37" s="5">
        <f t="shared" si="110"/>
        <v>2.9053439705209808E-2</v>
      </c>
      <c r="AS37" s="5">
        <f t="shared" si="110"/>
        <v>1.3928052840881501E-2</v>
      </c>
      <c r="AT37" s="5">
        <f t="shared" si="110"/>
        <v>1.2839551241249494E-2</v>
      </c>
      <c r="AV37" s="5">
        <f t="shared" si="111"/>
        <v>9.6530076084165861E-2</v>
      </c>
      <c r="AW37" s="5">
        <f t="shared" ref="AW37:BH37" si="131">AW24/$B37</f>
        <v>0.1152375422829298</v>
      </c>
      <c r="AX37" s="5">
        <f t="shared" si="131"/>
        <v>0.11778766131432544</v>
      </c>
      <c r="AY37" s="5">
        <f t="shared" si="131"/>
        <v>7.5301624065341216E-2</v>
      </c>
      <c r="AZ37" s="5">
        <f t="shared" si="131"/>
        <v>8.8246265540529265E-2</v>
      </c>
      <c r="BA37" s="5">
        <f t="shared" si="131"/>
        <v>6.1620437129871419E-2</v>
      </c>
      <c r="BB37" s="5">
        <f t="shared" si="131"/>
        <v>6.0680638206953387E-2</v>
      </c>
      <c r="BC37" s="5">
        <f t="shared" si="131"/>
        <v>3.4790465227352498E-2</v>
      </c>
      <c r="BD37" s="5">
        <f t="shared" si="131"/>
        <v>3.3289639441909803E-2</v>
      </c>
      <c r="BE37" s="5">
        <f t="shared" si="131"/>
        <v>2.5600663298493507E-2</v>
      </c>
      <c r="BF37" s="5">
        <f t="shared" si="131"/>
        <v>3.1747949247902113E-2</v>
      </c>
      <c r="BG37" s="5">
        <f t="shared" si="131"/>
        <v>3.2573645592451746E-2</v>
      </c>
      <c r="BH37" s="5">
        <f t="shared" si="131"/>
        <v>5.7618771141464888E-2</v>
      </c>
      <c r="BJ37" s="5">
        <f t="shared" ref="BJ37:BO37" si="132">BJ24/$B37</f>
        <v>0.15843859245233621</v>
      </c>
      <c r="BK37" s="5">
        <f t="shared" si="132"/>
        <v>0.15843859245233621</v>
      </c>
      <c r="BL37" s="5">
        <f t="shared" si="132"/>
        <v>0.15843859245233621</v>
      </c>
      <c r="BM37" s="5">
        <f t="shared" si="132"/>
        <v>0.15843859245233621</v>
      </c>
      <c r="BN37" s="5">
        <f t="shared" ref="BN37" si="133">BN24/$B37</f>
        <v>0.15843859245233621</v>
      </c>
      <c r="BO37" s="5">
        <f t="shared" si="132"/>
        <v>0.15843859245233621</v>
      </c>
      <c r="BP37" s="5">
        <f t="shared" ref="BP37:BW37" si="134">BP24/$B37</f>
        <v>3.0107818423151356E-2</v>
      </c>
      <c r="BQ37" s="5">
        <f t="shared" si="134"/>
        <v>3.0107818423151356E-2</v>
      </c>
      <c r="BR37" s="5">
        <f t="shared" ref="BR37" si="135">BR24/$B37</f>
        <v>3.0107818423151356E-2</v>
      </c>
      <c r="BS37" s="5">
        <f t="shared" si="134"/>
        <v>3.0107818423151356E-2</v>
      </c>
      <c r="BT37" s="5">
        <f t="shared" si="134"/>
        <v>3.0107818423151356E-2</v>
      </c>
      <c r="BU37" s="5">
        <f t="shared" si="134"/>
        <v>3.0107818423151356E-2</v>
      </c>
      <c r="BV37" s="5">
        <f t="shared" ref="BV37" si="136">BV24/$B37</f>
        <v>3.0107818423151356E-2</v>
      </c>
      <c r="BW37" s="5">
        <f t="shared" si="134"/>
        <v>3.0107818423151356E-2</v>
      </c>
    </row>
    <row r="38" spans="1:75">
      <c r="A38" s="1"/>
      <c r="B38" s="1">
        <v>70.83</v>
      </c>
      <c r="C38" s="2" t="s">
        <v>8</v>
      </c>
      <c r="D38" s="71">
        <f>D25/$B38</f>
        <v>0</v>
      </c>
      <c r="E38" s="71">
        <f t="shared" si="109"/>
        <v>0</v>
      </c>
      <c r="F38" s="5">
        <f t="shared" si="109"/>
        <v>0</v>
      </c>
      <c r="G38" s="5">
        <f t="shared" si="109"/>
        <v>0</v>
      </c>
      <c r="H38" s="5">
        <f t="shared" si="109"/>
        <v>0</v>
      </c>
      <c r="I38" s="5">
        <f t="shared" si="109"/>
        <v>0</v>
      </c>
      <c r="J38" s="5">
        <f t="shared" si="109"/>
        <v>0</v>
      </c>
      <c r="K38" s="5">
        <f t="shared" si="109"/>
        <v>0</v>
      </c>
      <c r="L38" s="5">
        <f t="shared" si="109"/>
        <v>0</v>
      </c>
      <c r="M38" s="5">
        <f t="shared" si="109"/>
        <v>0</v>
      </c>
      <c r="N38" s="5">
        <f t="shared" si="109"/>
        <v>0</v>
      </c>
      <c r="O38" s="5">
        <f t="shared" si="109"/>
        <v>0</v>
      </c>
      <c r="P38" s="5">
        <f t="shared" si="109"/>
        <v>0</v>
      </c>
      <c r="Q38" s="5">
        <f t="shared" si="109"/>
        <v>0</v>
      </c>
      <c r="R38" s="5">
        <f t="shared" si="109"/>
        <v>0</v>
      </c>
      <c r="S38" s="5">
        <f t="shared" si="109"/>
        <v>0</v>
      </c>
      <c r="T38" s="5">
        <f t="shared" si="109"/>
        <v>0</v>
      </c>
      <c r="U38" s="5">
        <f t="shared" si="109"/>
        <v>0</v>
      </c>
      <c r="V38" s="5"/>
      <c r="W38" s="5">
        <f t="shared" si="109"/>
        <v>1.5623885910408092E-3</v>
      </c>
      <c r="X38" s="5">
        <f t="shared" si="109"/>
        <v>1.8462735021562988E-3</v>
      </c>
      <c r="Y38" s="5">
        <f t="shared" si="109"/>
        <v>1.9880945513911512E-3</v>
      </c>
      <c r="Z38" s="5">
        <f t="shared" si="109"/>
        <v>9.923504382935446E-4</v>
      </c>
      <c r="AA38" s="5">
        <f t="shared" si="109"/>
        <v>2.832158766288984E-4</v>
      </c>
      <c r="AB38" s="5">
        <f t="shared" si="109"/>
        <v>4.2512229599369424E-4</v>
      </c>
      <c r="AC38" s="5">
        <f t="shared" si="109"/>
        <v>9.9394730111288464E-4</v>
      </c>
      <c r="AD38" s="5">
        <f t="shared" si="109"/>
        <v>9.9414727039185335E-4</v>
      </c>
      <c r="AE38" s="5">
        <f t="shared" si="109"/>
        <v>8.5212623176444534E-4</v>
      </c>
      <c r="AF38" s="5"/>
      <c r="AG38" s="5">
        <f t="shared" si="109"/>
        <v>1.8449279908462051E-3</v>
      </c>
      <c r="AH38" s="5">
        <f t="shared" si="109"/>
        <v>1.2296841763702198E-3</v>
      </c>
      <c r="AI38" s="5">
        <f t="shared" si="109"/>
        <v>1.5354335453997379E-3</v>
      </c>
      <c r="AJ38" s="5">
        <f t="shared" si="109"/>
        <v>3.1073646858040249E-4</v>
      </c>
      <c r="AK38" s="5">
        <f t="shared" si="110"/>
        <v>1.6724254355961275E-3</v>
      </c>
      <c r="AL38" s="5">
        <f t="shared" si="110"/>
        <v>1.5124061542528746E-3</v>
      </c>
      <c r="AM38" s="5">
        <f t="shared" si="110"/>
        <v>1.5251497731393097E-3</v>
      </c>
      <c r="AN38" s="5">
        <f t="shared" si="110"/>
        <v>1.8341424423449933E-3</v>
      </c>
      <c r="AO38" s="5">
        <f t="shared" si="110"/>
        <v>1.3744164743056276E-3</v>
      </c>
      <c r="AP38" s="5">
        <f t="shared" si="110"/>
        <v>1.514515281050267E-3</v>
      </c>
      <c r="AQ38" s="5">
        <f t="shared" si="110"/>
        <v>9.0627868513644492E-4</v>
      </c>
      <c r="AR38" s="5">
        <f t="shared" si="110"/>
        <v>1.2028380362045228E-3</v>
      </c>
      <c r="AS38" s="5">
        <f t="shared" si="110"/>
        <v>9.2136032955953339E-4</v>
      </c>
      <c r="AT38" s="5">
        <f t="shared" si="110"/>
        <v>1.3629175485311089E-3</v>
      </c>
      <c r="AV38" s="5">
        <f t="shared" si="111"/>
        <v>1.5519279099575939E-3</v>
      </c>
      <c r="AW38" s="5">
        <f t="shared" ref="AW38:BH38" si="137">AW25/$B38</f>
        <v>7.0584498799872955E-4</v>
      </c>
      <c r="AX38" s="5">
        <f t="shared" si="137"/>
        <v>1.1284493116155928E-3</v>
      </c>
      <c r="AY38" s="5">
        <f t="shared" si="137"/>
        <v>1.4118311449950587E-4</v>
      </c>
      <c r="AZ38" s="5">
        <f t="shared" si="137"/>
        <v>8.4709868699703512E-4</v>
      </c>
      <c r="BA38" s="5">
        <f t="shared" si="137"/>
        <v>1.131274955925528E-3</v>
      </c>
      <c r="BB38" s="5">
        <f t="shared" si="137"/>
        <v>5.6467599039898358E-4</v>
      </c>
      <c r="BC38" s="5">
        <f t="shared" si="137"/>
        <v>1.411548835228013E-4</v>
      </c>
      <c r="BD38" s="5">
        <f t="shared" si="137"/>
        <v>4.2384603572352399E-4</v>
      </c>
      <c r="BE38" s="5">
        <f t="shared" si="137"/>
        <v>5.6450665533588895E-4</v>
      </c>
      <c r="BF38" s="5">
        <f t="shared" si="137"/>
        <v>1.4123961034364335E-3</v>
      </c>
      <c r="BG38" s="5">
        <f t="shared" si="137"/>
        <v>1.694366810675138E-3</v>
      </c>
      <c r="BH38" s="5">
        <f t="shared" si="137"/>
        <v>1.4116899759974591E-3</v>
      </c>
      <c r="BJ38" s="5">
        <f t="shared" ref="BJ38:BO38" si="138">BJ25/$B38</f>
        <v>0</v>
      </c>
      <c r="BK38" s="5">
        <f t="shared" si="138"/>
        <v>0</v>
      </c>
      <c r="BL38" s="5">
        <f t="shared" si="138"/>
        <v>0</v>
      </c>
      <c r="BM38" s="5">
        <f t="shared" si="138"/>
        <v>0</v>
      </c>
      <c r="BN38" s="5">
        <f t="shared" ref="BN38" si="139">BN25/$B38</f>
        <v>0</v>
      </c>
      <c r="BO38" s="5">
        <f t="shared" si="138"/>
        <v>0</v>
      </c>
      <c r="BP38" s="5">
        <f t="shared" ref="BP38:BW38" si="140">BP25/$B38</f>
        <v>0</v>
      </c>
      <c r="BQ38" s="5">
        <f t="shared" si="140"/>
        <v>0</v>
      </c>
      <c r="BR38" s="5">
        <f t="shared" ref="BR38" si="141">BR25/$B38</f>
        <v>0</v>
      </c>
      <c r="BS38" s="5">
        <f t="shared" si="140"/>
        <v>0</v>
      </c>
      <c r="BT38" s="5">
        <f t="shared" si="140"/>
        <v>0</v>
      </c>
      <c r="BU38" s="5">
        <f t="shared" si="140"/>
        <v>0</v>
      </c>
      <c r="BV38" s="5">
        <f t="shared" ref="BV38" si="142">BV25/$B38</f>
        <v>0</v>
      </c>
      <c r="BW38" s="5">
        <f t="shared" si="140"/>
        <v>0</v>
      </c>
    </row>
    <row r="39" spans="1:75">
      <c r="A39" s="1"/>
      <c r="B39" s="1">
        <v>40.304400000000001</v>
      </c>
      <c r="C39" s="2" t="s">
        <v>9</v>
      </c>
      <c r="D39" s="71">
        <f t="shared" si="109"/>
        <v>0.18255468029108962</v>
      </c>
      <c r="E39" s="71">
        <f t="shared" si="109"/>
        <v>0.17954129499691318</v>
      </c>
      <c r="F39" s="5">
        <f t="shared" si="109"/>
        <v>0.18676197923495072</v>
      </c>
      <c r="G39" s="5">
        <f t="shared" si="109"/>
        <v>0.18692649667482911</v>
      </c>
      <c r="H39" s="5">
        <f t="shared" si="109"/>
        <v>0.18595215403195961</v>
      </c>
      <c r="I39" s="5">
        <f t="shared" si="109"/>
        <v>0.18057557691539591</v>
      </c>
      <c r="J39" s="5">
        <f t="shared" si="109"/>
        <v>0.18300629904635449</v>
      </c>
      <c r="K39" s="5">
        <f t="shared" si="109"/>
        <v>0.2075816204888887</v>
      </c>
      <c r="L39" s="5">
        <f t="shared" si="109"/>
        <v>0.17796739680181481</v>
      </c>
      <c r="M39" s="5">
        <f t="shared" si="109"/>
        <v>0.18931628322776745</v>
      </c>
      <c r="N39" s="5">
        <f t="shared" ref="D39:AJ44" si="143">N26/$B39</f>
        <v>0.18366493079104729</v>
      </c>
      <c r="O39" s="5">
        <f t="shared" si="143"/>
        <v>0.19143580256005827</v>
      </c>
      <c r="P39" s="5">
        <f t="shared" si="143"/>
        <v>0.18497030477667348</v>
      </c>
      <c r="Q39" s="5">
        <f t="shared" si="143"/>
        <v>0.1820818932312018</v>
      </c>
      <c r="R39" s="5">
        <f t="shared" si="143"/>
        <v>0.17977246531708543</v>
      </c>
      <c r="S39" s="5">
        <f t="shared" si="143"/>
        <v>0.18180158103145944</v>
      </c>
      <c r="T39" s="5">
        <f t="shared" si="143"/>
        <v>0.18052774303174973</v>
      </c>
      <c r="U39" s="5">
        <f t="shared" si="143"/>
        <v>0.17894956849252003</v>
      </c>
      <c r="V39" s="5"/>
      <c r="W39" s="5">
        <f t="shared" si="143"/>
        <v>6.4149648139429555E-2</v>
      </c>
      <c r="X39" s="5">
        <f t="shared" si="143"/>
        <v>6.4642363935169186E-2</v>
      </c>
      <c r="Y39" s="5">
        <f t="shared" si="143"/>
        <v>6.2140268860549373E-2</v>
      </c>
      <c r="Z39" s="5">
        <f t="shared" si="143"/>
        <v>6.3528995394351112E-2</v>
      </c>
      <c r="AA39" s="5">
        <f t="shared" si="143"/>
        <v>6.0721460338777768E-2</v>
      </c>
      <c r="AB39" s="5">
        <f t="shared" si="143"/>
        <v>5.6281523960185813E-2</v>
      </c>
      <c r="AC39" s="5">
        <f t="shared" si="143"/>
        <v>4.9657308525787675E-2</v>
      </c>
      <c r="AD39" s="5">
        <f t="shared" si="143"/>
        <v>4.9417714514144791E-2</v>
      </c>
      <c r="AE39" s="5">
        <f t="shared" si="143"/>
        <v>4.9667298930882883E-2</v>
      </c>
      <c r="AF39" s="5"/>
      <c r="AG39" s="5">
        <f t="shared" si="143"/>
        <v>1.891302494561092E-2</v>
      </c>
      <c r="AH39" s="5">
        <f t="shared" si="143"/>
        <v>1.9449161181179325E-2</v>
      </c>
      <c r="AI39" s="5">
        <f t="shared" si="143"/>
        <v>1.8078841980985819E-2</v>
      </c>
      <c r="AJ39" s="5">
        <f t="shared" si="143"/>
        <v>1.8566751480351945E-2</v>
      </c>
      <c r="AK39" s="5">
        <f t="shared" si="110"/>
        <v>1.7901674780870618E-2</v>
      </c>
      <c r="AL39" s="5">
        <f t="shared" si="110"/>
        <v>1.8605067817412432E-2</v>
      </c>
      <c r="AM39" s="5">
        <f t="shared" si="110"/>
        <v>1.8761835159937897E-2</v>
      </c>
      <c r="AN39" s="5">
        <f t="shared" si="110"/>
        <v>2.4174589348426451E-2</v>
      </c>
      <c r="AO39" s="5">
        <f t="shared" si="110"/>
        <v>2.495879263080537E-2</v>
      </c>
      <c r="AP39" s="5">
        <f t="shared" si="110"/>
        <v>1.7566384180258646E-2</v>
      </c>
      <c r="AQ39" s="5">
        <f t="shared" si="110"/>
        <v>1.8315736534583453E-2</v>
      </c>
      <c r="AR39" s="5">
        <f t="shared" si="110"/>
        <v>2.2723770720366465E-2</v>
      </c>
      <c r="AS39" s="5">
        <f t="shared" si="110"/>
        <v>3.4812302653508986E-2</v>
      </c>
      <c r="AT39" s="5">
        <f t="shared" si="110"/>
        <v>2.9008037848384818E-2</v>
      </c>
      <c r="AV39" s="5">
        <f t="shared" si="111"/>
        <v>4.363714288754434E-2</v>
      </c>
      <c r="AW39" s="5">
        <f t="shared" ref="AW39:BH39" si="144">AW26/$B39</f>
        <v>4.1430539015549918E-2</v>
      </c>
      <c r="AX39" s="5">
        <f t="shared" si="144"/>
        <v>3.6687537780541332E-2</v>
      </c>
      <c r="AY39" s="5">
        <f t="shared" si="144"/>
        <v>1.910461388830996E-2</v>
      </c>
      <c r="AZ39" s="5">
        <f t="shared" si="144"/>
        <v>3.8953563382657971E-2</v>
      </c>
      <c r="BA39" s="5">
        <f t="shared" si="144"/>
        <v>4.5477235545193395E-2</v>
      </c>
      <c r="BB39" s="5">
        <f t="shared" si="144"/>
        <v>2.5304880117281991E-2</v>
      </c>
      <c r="BC39" s="5">
        <f t="shared" si="144"/>
        <v>9.9224902491241804E-3</v>
      </c>
      <c r="BD39" s="5">
        <f t="shared" si="144"/>
        <v>1.6386854130728618E-2</v>
      </c>
      <c r="BE39" s="5">
        <f t="shared" si="144"/>
        <v>9.4244812173283725E-3</v>
      </c>
      <c r="BF39" s="5">
        <f t="shared" si="144"/>
        <v>2.7551437998607316E-2</v>
      </c>
      <c r="BG39" s="5">
        <f t="shared" si="144"/>
        <v>3.6476092305094986E-2</v>
      </c>
      <c r="BH39" s="5">
        <f t="shared" si="144"/>
        <v>2.2327835397601754E-2</v>
      </c>
      <c r="BJ39" s="5">
        <f t="shared" ref="BJ39:BO39" si="145">BJ26/$B39</f>
        <v>0.25764986862358868</v>
      </c>
      <c r="BK39" s="5">
        <f t="shared" si="145"/>
        <v>0.25764986862358868</v>
      </c>
      <c r="BL39" s="5">
        <f t="shared" si="145"/>
        <v>0.25764986862358868</v>
      </c>
      <c r="BM39" s="5">
        <f t="shared" si="145"/>
        <v>0.25764986862358868</v>
      </c>
      <c r="BN39" s="5">
        <f t="shared" ref="BN39" si="146">BN26/$B39</f>
        <v>0.25764986862358868</v>
      </c>
      <c r="BO39" s="5">
        <f t="shared" si="145"/>
        <v>0.25764986862358868</v>
      </c>
      <c r="BP39" s="5">
        <f t="shared" ref="BP39:BW39" si="147">BP26/$B39</f>
        <v>7.9142541843492866E-3</v>
      </c>
      <c r="BQ39" s="5">
        <f t="shared" si="147"/>
        <v>7.9142541843492866E-3</v>
      </c>
      <c r="BR39" s="5">
        <f t="shared" ref="BR39" si="148">BR26/$B39</f>
        <v>7.9142541843492866E-3</v>
      </c>
      <c r="BS39" s="5">
        <f t="shared" si="147"/>
        <v>7.9142541843492866E-3</v>
      </c>
      <c r="BT39" s="5">
        <f t="shared" si="147"/>
        <v>7.9142541843492866E-3</v>
      </c>
      <c r="BU39" s="5">
        <f t="shared" si="147"/>
        <v>7.9142541843492866E-3</v>
      </c>
      <c r="BV39" s="5">
        <f t="shared" ref="BV39" si="149">BV26/$B39</f>
        <v>7.9142541843492866E-3</v>
      </c>
      <c r="BW39" s="5">
        <f t="shared" si="147"/>
        <v>7.9142541843492866E-3</v>
      </c>
    </row>
    <row r="40" spans="1:75">
      <c r="A40" s="1"/>
      <c r="B40" s="1">
        <v>56.077400000000004</v>
      </c>
      <c r="C40" s="2" t="s">
        <v>10</v>
      </c>
      <c r="D40" s="71">
        <f t="shared" si="143"/>
        <v>0.19507713887308739</v>
      </c>
      <c r="E40" s="71">
        <f t="shared" si="143"/>
        <v>0.18864097662983326</v>
      </c>
      <c r="F40" s="5">
        <f t="shared" si="143"/>
        <v>0.19624100011528089</v>
      </c>
      <c r="G40" s="5">
        <f t="shared" si="143"/>
        <v>0.19584068010731498</v>
      </c>
      <c r="H40" s="5">
        <f t="shared" si="143"/>
        <v>0.18974193973976428</v>
      </c>
      <c r="I40" s="5">
        <f t="shared" si="143"/>
        <v>0.19283356360247916</v>
      </c>
      <c r="J40" s="5">
        <f t="shared" si="143"/>
        <v>0.19118624653574129</v>
      </c>
      <c r="K40" s="5">
        <f t="shared" si="143"/>
        <v>0.19716965192586619</v>
      </c>
      <c r="L40" s="5">
        <f t="shared" si="143"/>
        <v>0.18767292499070123</v>
      </c>
      <c r="M40" s="5">
        <f t="shared" si="143"/>
        <v>0.19700045758784573</v>
      </c>
      <c r="N40" s="5">
        <f t="shared" si="143"/>
        <v>0.18992761029699431</v>
      </c>
      <c r="O40" s="5">
        <f t="shared" si="143"/>
        <v>0.18929963604449215</v>
      </c>
      <c r="P40" s="5">
        <f t="shared" si="143"/>
        <v>0.19046169061640067</v>
      </c>
      <c r="Q40" s="5">
        <f t="shared" si="143"/>
        <v>0.1910299978215273</v>
      </c>
      <c r="R40" s="5">
        <f t="shared" si="143"/>
        <v>0.18256370804878219</v>
      </c>
      <c r="S40" s="5">
        <f t="shared" si="143"/>
        <v>0.18391413500249479</v>
      </c>
      <c r="T40" s="5">
        <f t="shared" si="143"/>
        <v>0.18753832330644607</v>
      </c>
      <c r="U40" s="5">
        <f t="shared" si="143"/>
        <v>0.18414195515183282</v>
      </c>
      <c r="V40" s="5"/>
      <c r="W40" s="5">
        <f t="shared" si="143"/>
        <v>9.185349949526142E-2</v>
      </c>
      <c r="X40" s="5">
        <f t="shared" si="143"/>
        <v>9.2023642949697559E-2</v>
      </c>
      <c r="Y40" s="5">
        <f t="shared" si="143"/>
        <v>9.1296925793880948E-2</v>
      </c>
      <c r="Z40" s="5">
        <f t="shared" si="143"/>
        <v>7.5025763032306389E-2</v>
      </c>
      <c r="AA40" s="5">
        <f t="shared" si="143"/>
        <v>7.2975509394006752E-2</v>
      </c>
      <c r="AB40" s="5">
        <f t="shared" si="143"/>
        <v>6.8910076113341226E-2</v>
      </c>
      <c r="AC40" s="5">
        <f t="shared" si="143"/>
        <v>0.10455943932073559</v>
      </c>
      <c r="AD40" s="5">
        <f t="shared" si="143"/>
        <v>0.10493924196018142</v>
      </c>
      <c r="AE40" s="5">
        <f t="shared" si="143"/>
        <v>0.10637430851690183</v>
      </c>
      <c r="AF40" s="5"/>
      <c r="AG40" s="5">
        <f t="shared" si="143"/>
        <v>5.9422233637556943E-2</v>
      </c>
      <c r="AH40" s="5">
        <f t="shared" si="143"/>
        <v>5.9409294664527545E-2</v>
      </c>
      <c r="AI40" s="5">
        <f t="shared" si="143"/>
        <v>5.8181062970464076E-2</v>
      </c>
      <c r="AJ40" s="5">
        <f t="shared" si="143"/>
        <v>6.4563564634611437E-2</v>
      </c>
      <c r="AK40" s="5">
        <f t="shared" si="110"/>
        <v>5.9147196925885707E-2</v>
      </c>
      <c r="AL40" s="5">
        <f t="shared" si="110"/>
        <v>5.7499531183016789E-2</v>
      </c>
      <c r="AM40" s="5">
        <f t="shared" si="110"/>
        <v>5.5094456075703901E-2</v>
      </c>
      <c r="AN40" s="5">
        <f t="shared" si="110"/>
        <v>6.4673444767238547E-2</v>
      </c>
      <c r="AO40" s="5">
        <f t="shared" si="110"/>
        <v>7.0597008793549895E-2</v>
      </c>
      <c r="AP40" s="5">
        <f t="shared" si="110"/>
        <v>5.6431948735592534E-2</v>
      </c>
      <c r="AQ40" s="5">
        <f t="shared" si="110"/>
        <v>5.4754747991102561E-2</v>
      </c>
      <c r="AR40" s="5">
        <f t="shared" si="110"/>
        <v>5.887192436782368E-2</v>
      </c>
      <c r="AS40" s="5">
        <f t="shared" si="110"/>
        <v>6.8467163558384531E-2</v>
      </c>
      <c r="AT40" s="5">
        <f t="shared" si="110"/>
        <v>5.7764815314116341E-2</v>
      </c>
      <c r="AV40" s="5">
        <f t="shared" si="111"/>
        <v>0.1470151797278802</v>
      </c>
      <c r="AW40" s="5">
        <f t="shared" ref="AW40:BH40" si="150">AW27/$B40</f>
        <v>0.14532030874277074</v>
      </c>
      <c r="AX40" s="5">
        <f t="shared" si="150"/>
        <v>0.12275541619050999</v>
      </c>
      <c r="AY40" s="5">
        <f t="shared" si="150"/>
        <v>8.2742780514075173E-2</v>
      </c>
      <c r="AZ40" s="5">
        <f t="shared" si="150"/>
        <v>8.1851155724052813E-2</v>
      </c>
      <c r="BA40" s="5">
        <f t="shared" si="150"/>
        <v>7.8945944949896638E-2</v>
      </c>
      <c r="BB40" s="5">
        <f t="shared" si="150"/>
        <v>7.3105922189614703E-2</v>
      </c>
      <c r="BC40" s="5">
        <f t="shared" si="150"/>
        <v>5.3843368643621922E-2</v>
      </c>
      <c r="BD40" s="5">
        <f t="shared" si="150"/>
        <v>4.9787514543428189E-2</v>
      </c>
      <c r="BE40" s="5">
        <f t="shared" si="150"/>
        <v>4.5632936074715032E-2</v>
      </c>
      <c r="BF40" s="5">
        <f t="shared" si="150"/>
        <v>9.0982121430853269E-2</v>
      </c>
      <c r="BG40" s="5">
        <f t="shared" si="150"/>
        <v>8.5069511919325255E-2</v>
      </c>
      <c r="BH40" s="5">
        <f t="shared" si="150"/>
        <v>5.1174145532730302E-2</v>
      </c>
      <c r="BJ40" s="5">
        <f t="shared" ref="BJ40:BO40" si="151">BJ27/$B40</f>
        <v>0.19408307960546664</v>
      </c>
      <c r="BK40" s="5">
        <f t="shared" si="151"/>
        <v>0.19408307960546664</v>
      </c>
      <c r="BL40" s="5">
        <f t="shared" si="151"/>
        <v>0.19408307960546664</v>
      </c>
      <c r="BM40" s="5">
        <f t="shared" si="151"/>
        <v>0.19408307960546664</v>
      </c>
      <c r="BN40" s="5">
        <f t="shared" ref="BN40" si="152">BN27/$B40</f>
        <v>0.19408307960546664</v>
      </c>
      <c r="BO40" s="5">
        <f t="shared" si="151"/>
        <v>0.19408307960546664</v>
      </c>
      <c r="BP40" s="5">
        <f t="shared" ref="BP40:BW40" si="153">BP27/$B40</f>
        <v>6.9324893961068808E-3</v>
      </c>
      <c r="BQ40" s="5">
        <f t="shared" si="153"/>
        <v>6.9324893961068808E-3</v>
      </c>
      <c r="BR40" s="5">
        <f t="shared" ref="BR40" si="154">BR27/$B40</f>
        <v>6.9324893961068808E-3</v>
      </c>
      <c r="BS40" s="5">
        <f t="shared" si="153"/>
        <v>6.9324893961068808E-3</v>
      </c>
      <c r="BT40" s="5">
        <f t="shared" si="153"/>
        <v>6.9324893961068808E-3</v>
      </c>
      <c r="BU40" s="5">
        <f t="shared" si="153"/>
        <v>6.9324893961068808E-3</v>
      </c>
      <c r="BV40" s="5">
        <f t="shared" ref="BV40" si="155">BV27/$B40</f>
        <v>6.9324893961068808E-3</v>
      </c>
      <c r="BW40" s="5">
        <f t="shared" si="153"/>
        <v>6.9324893961068808E-3</v>
      </c>
    </row>
    <row r="41" spans="1:75">
      <c r="A41" s="1"/>
      <c r="B41" s="1">
        <v>61.978938560000003</v>
      </c>
      <c r="C41" s="2" t="s">
        <v>11</v>
      </c>
      <c r="D41" s="71">
        <f t="shared" si="143"/>
        <v>4.2598284854170748E-2</v>
      </c>
      <c r="E41" s="71">
        <f t="shared" si="143"/>
        <v>4.1391688509928429E-2</v>
      </c>
      <c r="F41" s="5">
        <f t="shared" si="143"/>
        <v>4.2499029985805188E-2</v>
      </c>
      <c r="G41" s="5">
        <f t="shared" si="143"/>
        <v>4.2823054788915189E-2</v>
      </c>
      <c r="H41" s="5">
        <f t="shared" si="143"/>
        <v>4.1286859817301388E-2</v>
      </c>
      <c r="I41" s="5">
        <f t="shared" si="143"/>
        <v>4.169986861003621E-2</v>
      </c>
      <c r="J41" s="5">
        <f t="shared" si="143"/>
        <v>4.2915329128130501E-2</v>
      </c>
      <c r="K41" s="5">
        <f t="shared" si="143"/>
        <v>4.4228921234465625E-2</v>
      </c>
      <c r="L41" s="5">
        <f t="shared" si="143"/>
        <v>4.0513833571542604E-2</v>
      </c>
      <c r="M41" s="5">
        <f t="shared" si="143"/>
        <v>4.1958516237774066E-2</v>
      </c>
      <c r="N41" s="5">
        <f t="shared" si="143"/>
        <v>4.0742890381057044E-2</v>
      </c>
      <c r="O41" s="5">
        <f t="shared" si="143"/>
        <v>4.5640567498368291E-2</v>
      </c>
      <c r="P41" s="5">
        <f t="shared" si="143"/>
        <v>4.1240463708023069E-2</v>
      </c>
      <c r="Q41" s="5">
        <f t="shared" si="143"/>
        <v>4.1935591239035556E-2</v>
      </c>
      <c r="R41" s="5">
        <f t="shared" si="143"/>
        <v>3.8856052341112328E-2</v>
      </c>
      <c r="S41" s="5">
        <f t="shared" si="143"/>
        <v>3.9294134131691007E-2</v>
      </c>
      <c r="T41" s="5">
        <f t="shared" si="143"/>
        <v>4.094052560365035E-2</v>
      </c>
      <c r="U41" s="5">
        <f t="shared" si="143"/>
        <v>4.0498619143561378E-2</v>
      </c>
      <c r="V41" s="5"/>
      <c r="W41" s="5">
        <f t="shared" si="143"/>
        <v>6.4602980268741381E-2</v>
      </c>
      <c r="X41" s="5">
        <f t="shared" si="143"/>
        <v>6.5245692499379088E-2</v>
      </c>
      <c r="Y41" s="5">
        <f t="shared" si="143"/>
        <v>6.7673425757415043E-2</v>
      </c>
      <c r="Z41" s="5">
        <f t="shared" si="143"/>
        <v>6.8043935418114168E-2</v>
      </c>
      <c r="AA41" s="5">
        <f t="shared" si="143"/>
        <v>7.3147441820391526E-2</v>
      </c>
      <c r="AB41" s="5">
        <f t="shared" si="143"/>
        <v>7.206522490569979E-2</v>
      </c>
      <c r="AC41" s="5">
        <f t="shared" si="143"/>
        <v>6.8315699903978538E-2</v>
      </c>
      <c r="AD41" s="5">
        <f t="shared" si="143"/>
        <v>7.027707674684365E-2</v>
      </c>
      <c r="AE41" s="5">
        <f t="shared" si="143"/>
        <v>7.0926287617484235E-2</v>
      </c>
      <c r="AF41" s="5"/>
      <c r="AG41" s="5">
        <f t="shared" si="143"/>
        <v>5.0601544057796155E-2</v>
      </c>
      <c r="AH41" s="5">
        <f t="shared" si="143"/>
        <v>5.1293171948587936E-2</v>
      </c>
      <c r="AI41" s="5">
        <f t="shared" si="143"/>
        <v>5.0360035646164508E-2</v>
      </c>
      <c r="AJ41" s="5">
        <f t="shared" si="143"/>
        <v>4.9360566294722887E-2</v>
      </c>
      <c r="AK41" s="5">
        <f t="shared" si="110"/>
        <v>4.2221480707631223E-2</v>
      </c>
      <c r="AL41" s="5">
        <f t="shared" si="110"/>
        <v>4.3901085627200673E-2</v>
      </c>
      <c r="AM41" s="5">
        <f t="shared" si="110"/>
        <v>4.2005160118671787E-2</v>
      </c>
      <c r="AN41" s="5">
        <f t="shared" si="110"/>
        <v>5.117908797921833E-2</v>
      </c>
      <c r="AO41" s="5">
        <f t="shared" si="110"/>
        <v>4.8866021476762132E-2</v>
      </c>
      <c r="AP41" s="5">
        <f t="shared" si="110"/>
        <v>4.2404588337651011E-2</v>
      </c>
      <c r="AQ41" s="5">
        <f t="shared" si="110"/>
        <v>4.332687283418634E-2</v>
      </c>
      <c r="AR41" s="5">
        <f t="shared" si="110"/>
        <v>3.9863759890544082E-2</v>
      </c>
      <c r="AS41" s="5">
        <f t="shared" si="110"/>
        <v>4.264397105188858E-2</v>
      </c>
      <c r="AT41" s="5">
        <f t="shared" si="110"/>
        <v>3.9457996364600539E-2</v>
      </c>
      <c r="AV41" s="5">
        <f t="shared" si="111"/>
        <v>6.1751959041410676E-2</v>
      </c>
      <c r="AW41" s="5">
        <f t="shared" ref="AW41:BH41" si="156">AW28/$B41</f>
        <v>7.2920707424187936E-2</v>
      </c>
      <c r="AX41" s="5">
        <f t="shared" si="156"/>
        <v>7.350722352026591E-2</v>
      </c>
      <c r="AY41" s="5">
        <f t="shared" si="156"/>
        <v>7.2605309231678461E-2</v>
      </c>
      <c r="AZ41" s="5">
        <f t="shared" si="156"/>
        <v>7.7122972917205115E-2</v>
      </c>
      <c r="BA41" s="5">
        <f t="shared" si="156"/>
        <v>6.5934308597143915E-2</v>
      </c>
      <c r="BB41" s="5">
        <f t="shared" si="156"/>
        <v>7.8083235383422489E-2</v>
      </c>
      <c r="BC41" s="5">
        <f t="shared" si="156"/>
        <v>8.0011183049862267E-2</v>
      </c>
      <c r="BD41" s="5">
        <f t="shared" si="156"/>
        <v>7.9760327252296953E-2</v>
      </c>
      <c r="BE41" s="5">
        <f t="shared" si="156"/>
        <v>7.3543962436459567E-2</v>
      </c>
      <c r="BF41" s="5">
        <f t="shared" si="156"/>
        <v>8.4255861053168291E-2</v>
      </c>
      <c r="BG41" s="5">
        <f t="shared" si="156"/>
        <v>8.0035188805352792E-2</v>
      </c>
      <c r="BH41" s="5">
        <f t="shared" si="156"/>
        <v>8.1148486359218008E-2</v>
      </c>
      <c r="BJ41" s="5">
        <f t="shared" ref="BJ41:BO41" si="157">BJ28/$B41</f>
        <v>3.4637247428437039E-2</v>
      </c>
      <c r="BK41" s="5">
        <f t="shared" si="157"/>
        <v>3.4637247428437039E-2</v>
      </c>
      <c r="BL41" s="5">
        <f t="shared" si="157"/>
        <v>3.4637247428437039E-2</v>
      </c>
      <c r="BM41" s="5">
        <f t="shared" si="157"/>
        <v>3.4637247428437039E-2</v>
      </c>
      <c r="BN41" s="5">
        <f t="shared" ref="BN41" si="158">BN28/$B41</f>
        <v>3.4637247428437039E-2</v>
      </c>
      <c r="BO41" s="5">
        <f t="shared" si="157"/>
        <v>3.4637247428437039E-2</v>
      </c>
      <c r="BP41" s="5">
        <f t="shared" ref="BP41:BW41" si="159">BP28/$B41</f>
        <v>7.0765408607873739E-2</v>
      </c>
      <c r="BQ41" s="5">
        <f t="shared" si="159"/>
        <v>7.0765408607873739E-2</v>
      </c>
      <c r="BR41" s="5">
        <f t="shared" ref="BR41" si="160">BR28/$B41</f>
        <v>7.0765408607873739E-2</v>
      </c>
      <c r="BS41" s="5">
        <f t="shared" si="159"/>
        <v>7.0765408607873739E-2</v>
      </c>
      <c r="BT41" s="5">
        <f t="shared" si="159"/>
        <v>7.0765408607873739E-2</v>
      </c>
      <c r="BU41" s="5">
        <f t="shared" si="159"/>
        <v>7.0765408607873739E-2</v>
      </c>
      <c r="BV41" s="5">
        <f t="shared" ref="BV41" si="161">BV28/$B41</f>
        <v>7.0765408607873739E-2</v>
      </c>
      <c r="BW41" s="5">
        <f t="shared" si="159"/>
        <v>7.0765408607873739E-2</v>
      </c>
    </row>
    <row r="42" spans="1:75">
      <c r="A42" s="1"/>
      <c r="B42" s="1">
        <v>94.2</v>
      </c>
      <c r="C42" s="2" t="s">
        <v>12</v>
      </c>
      <c r="D42" s="71">
        <f t="shared" si="143"/>
        <v>9.0166192588034804E-3</v>
      </c>
      <c r="E42" s="71">
        <f t="shared" si="143"/>
        <v>9.1140611735785956E-3</v>
      </c>
      <c r="F42" s="5">
        <f t="shared" si="143"/>
        <v>8.8418209288111844E-3</v>
      </c>
      <c r="G42" s="5">
        <f t="shared" si="143"/>
        <v>8.8741577869625322E-3</v>
      </c>
      <c r="H42" s="5">
        <f t="shared" si="143"/>
        <v>8.6970022399612441E-3</v>
      </c>
      <c r="I42" s="5">
        <f t="shared" si="143"/>
        <v>8.6699182152347801E-3</v>
      </c>
      <c r="J42" s="5">
        <f t="shared" si="143"/>
        <v>8.9052513833004845E-3</v>
      </c>
      <c r="K42" s="5">
        <f t="shared" si="143"/>
        <v>1.070982792227391E-2</v>
      </c>
      <c r="L42" s="5">
        <f t="shared" si="143"/>
        <v>8.920765758532713E-3</v>
      </c>
      <c r="M42" s="5">
        <f t="shared" si="143"/>
        <v>9.4162139928792021E-3</v>
      </c>
      <c r="N42" s="5">
        <f t="shared" si="143"/>
        <v>7.8907129767206655E-3</v>
      </c>
      <c r="O42" s="5">
        <f t="shared" si="143"/>
        <v>1.0655534969205504E-2</v>
      </c>
      <c r="P42" s="5">
        <f t="shared" si="143"/>
        <v>8.7217021144636205E-3</v>
      </c>
      <c r="Q42" s="5">
        <f t="shared" si="143"/>
        <v>8.5479684941357683E-3</v>
      </c>
      <c r="R42" s="5">
        <f t="shared" si="143"/>
        <v>8.0790963453266969E-3</v>
      </c>
      <c r="S42" s="5">
        <f t="shared" si="143"/>
        <v>8.2057064955922982E-3</v>
      </c>
      <c r="T42" s="5">
        <f t="shared" si="143"/>
        <v>8.3298661617685985E-3</v>
      </c>
      <c r="U42" s="5">
        <f t="shared" si="143"/>
        <v>8.5447368693253381E-3</v>
      </c>
      <c r="V42" s="5"/>
      <c r="W42" s="5">
        <f t="shared" si="143"/>
        <v>1.7301259788027528E-2</v>
      </c>
      <c r="X42" s="5">
        <f t="shared" si="143"/>
        <v>1.7406306550473698E-2</v>
      </c>
      <c r="Y42" s="5">
        <f t="shared" si="143"/>
        <v>1.7404555765264434E-2</v>
      </c>
      <c r="Z42" s="5">
        <f t="shared" si="143"/>
        <v>2.0466076518822714E-2</v>
      </c>
      <c r="AA42" s="5">
        <f t="shared" si="143"/>
        <v>2.0549972635528664E-2</v>
      </c>
      <c r="AB42" s="5">
        <f t="shared" si="143"/>
        <v>2.1097167801118914E-2</v>
      </c>
      <c r="AC42" s="5">
        <f t="shared" si="143"/>
        <v>7.3668317050499948E-3</v>
      </c>
      <c r="AD42" s="5">
        <f t="shared" si="143"/>
        <v>7.4751009725960663E-3</v>
      </c>
      <c r="AE42" s="5">
        <f t="shared" si="143"/>
        <v>7.6886752860988103E-3</v>
      </c>
      <c r="AF42" s="5"/>
      <c r="AG42" s="5">
        <f t="shared" si="143"/>
        <v>2.9478453331446709E-2</v>
      </c>
      <c r="AH42" s="5">
        <f t="shared" si="143"/>
        <v>3.1552413412896267E-2</v>
      </c>
      <c r="AI42" s="5">
        <f t="shared" si="143"/>
        <v>3.1056295018639549E-2</v>
      </c>
      <c r="AJ42" s="5">
        <f t="shared" si="143"/>
        <v>3.0373995000440423E-2</v>
      </c>
      <c r="AK42" s="5">
        <f t="shared" si="110"/>
        <v>3.1552189378984304E-2</v>
      </c>
      <c r="AL42" s="5">
        <f t="shared" si="110"/>
        <v>3.1727728328767496E-2</v>
      </c>
      <c r="AM42" s="5">
        <f t="shared" si="110"/>
        <v>3.291248924610217E-2</v>
      </c>
      <c r="AN42" s="5">
        <f t="shared" si="110"/>
        <v>3.0570306302976559E-2</v>
      </c>
      <c r="AO42" s="5">
        <f t="shared" si="110"/>
        <v>2.7788016475308278E-2</v>
      </c>
      <c r="AP42" s="5">
        <f t="shared" si="110"/>
        <v>3.2227486424598391E-2</v>
      </c>
      <c r="AQ42" s="5">
        <f t="shared" si="110"/>
        <v>3.2368435936732311E-2</v>
      </c>
      <c r="AR42" s="5">
        <f t="shared" si="110"/>
        <v>2.8376395361194202E-2</v>
      </c>
      <c r="AS42" s="5">
        <f t="shared" si="110"/>
        <v>2.3439084014452327E-2</v>
      </c>
      <c r="AT42" s="5">
        <f t="shared" si="110"/>
        <v>2.7669396486054969E-2</v>
      </c>
      <c r="AV42" s="5">
        <f t="shared" si="111"/>
        <v>2.2595648014542682E-2</v>
      </c>
      <c r="AW42" s="5">
        <f t="shared" ref="AW42:BH42" si="162">AW29/$B42</f>
        <v>2.3246083035008601E-2</v>
      </c>
      <c r="AX42" s="5">
        <f t="shared" si="162"/>
        <v>2.5666921002520233E-2</v>
      </c>
      <c r="AY42" s="5">
        <f t="shared" si="162"/>
        <v>1.4012738853503185E-2</v>
      </c>
      <c r="AZ42" s="5">
        <f t="shared" si="162"/>
        <v>1.3906581740976646E-2</v>
      </c>
      <c r="BA42" s="5">
        <f t="shared" si="162"/>
        <v>1.5842758179541623E-2</v>
      </c>
      <c r="BB42" s="5">
        <f t="shared" si="162"/>
        <v>1.4648216706991721E-2</v>
      </c>
      <c r="BC42" s="5">
        <f t="shared" si="162"/>
        <v>4.5426158929572892E-2</v>
      </c>
      <c r="BD42" s="5">
        <f t="shared" si="162"/>
        <v>1.9440359844247659E-2</v>
      </c>
      <c r="BE42" s="5">
        <f t="shared" si="162"/>
        <v>4.8918861330202519E-2</v>
      </c>
      <c r="BF42" s="5">
        <f t="shared" si="162"/>
        <v>3.419626874104207E-2</v>
      </c>
      <c r="BG42" s="5">
        <f t="shared" si="162"/>
        <v>3.5035350668824849E-2</v>
      </c>
      <c r="BH42" s="5">
        <f t="shared" si="162"/>
        <v>4.8084363538168473E-2</v>
      </c>
      <c r="BJ42" s="5">
        <f t="shared" ref="BJ42:BO42" si="163">BJ29/$B42</f>
        <v>5.4059038830289573E-3</v>
      </c>
      <c r="BK42" s="5">
        <f t="shared" si="163"/>
        <v>5.4059038830289573E-3</v>
      </c>
      <c r="BL42" s="5">
        <f t="shared" si="163"/>
        <v>5.4059038830289573E-3</v>
      </c>
      <c r="BM42" s="5">
        <f t="shared" si="163"/>
        <v>5.4059038830289573E-3</v>
      </c>
      <c r="BN42" s="5">
        <f t="shared" ref="BN42" si="164">BN29/$B42</f>
        <v>5.4059038830289573E-3</v>
      </c>
      <c r="BO42" s="5">
        <f t="shared" si="163"/>
        <v>5.4059038830289573E-3</v>
      </c>
      <c r="BP42" s="5">
        <f t="shared" ref="BP42:BW42" si="165">BP29/$B42</f>
        <v>2.126951716291307E-2</v>
      </c>
      <c r="BQ42" s="5">
        <f t="shared" si="165"/>
        <v>2.126951716291307E-2</v>
      </c>
      <c r="BR42" s="5">
        <f t="shared" ref="BR42" si="166">BR29/$B42</f>
        <v>2.126951716291307E-2</v>
      </c>
      <c r="BS42" s="5">
        <f t="shared" si="165"/>
        <v>2.126951716291307E-2</v>
      </c>
      <c r="BT42" s="5">
        <f t="shared" si="165"/>
        <v>2.126951716291307E-2</v>
      </c>
      <c r="BU42" s="5">
        <f t="shared" si="165"/>
        <v>2.126951716291307E-2</v>
      </c>
      <c r="BV42" s="5">
        <f t="shared" ref="BV42" si="167">BV29/$B42</f>
        <v>2.126951716291307E-2</v>
      </c>
      <c r="BW42" s="5">
        <f t="shared" si="165"/>
        <v>2.126951716291307E-2</v>
      </c>
    </row>
    <row r="43" spans="1:75">
      <c r="A43" s="1"/>
      <c r="B43" s="1">
        <v>141.94</v>
      </c>
      <c r="C43" s="2" t="s">
        <v>13</v>
      </c>
      <c r="D43" s="71">
        <f t="shared" si="143"/>
        <v>0</v>
      </c>
      <c r="E43" s="71">
        <f t="shared" si="143"/>
        <v>0</v>
      </c>
      <c r="F43" s="5">
        <f t="shared" si="143"/>
        <v>0</v>
      </c>
      <c r="G43" s="5">
        <f t="shared" si="143"/>
        <v>0</v>
      </c>
      <c r="H43" s="5">
        <f t="shared" si="143"/>
        <v>0</v>
      </c>
      <c r="I43" s="5">
        <f t="shared" si="143"/>
        <v>0</v>
      </c>
      <c r="J43" s="5">
        <f t="shared" si="143"/>
        <v>0</v>
      </c>
      <c r="K43" s="5">
        <f t="shared" si="143"/>
        <v>0</v>
      </c>
      <c r="L43" s="5">
        <f t="shared" si="143"/>
        <v>0</v>
      </c>
      <c r="M43" s="5">
        <f t="shared" si="143"/>
        <v>0</v>
      </c>
      <c r="N43" s="5">
        <f t="shared" si="143"/>
        <v>0</v>
      </c>
      <c r="O43" s="5">
        <f t="shared" si="143"/>
        <v>0</v>
      </c>
      <c r="P43" s="5">
        <f t="shared" si="143"/>
        <v>0</v>
      </c>
      <c r="Q43" s="5">
        <f t="shared" si="143"/>
        <v>0</v>
      </c>
      <c r="R43" s="5">
        <f t="shared" si="143"/>
        <v>0</v>
      </c>
      <c r="S43" s="5">
        <f t="shared" si="143"/>
        <v>0</v>
      </c>
      <c r="T43" s="5">
        <f t="shared" si="143"/>
        <v>0</v>
      </c>
      <c r="U43" s="5">
        <f t="shared" si="143"/>
        <v>0</v>
      </c>
      <c r="V43" s="5"/>
      <c r="W43" s="5">
        <f t="shared" si="143"/>
        <v>0</v>
      </c>
      <c r="X43" s="5">
        <f t="shared" si="143"/>
        <v>0</v>
      </c>
      <c r="Y43" s="5">
        <f t="shared" si="143"/>
        <v>0</v>
      </c>
      <c r="Z43" s="5">
        <f t="shared" si="143"/>
        <v>0</v>
      </c>
      <c r="AA43" s="5">
        <f t="shared" si="143"/>
        <v>0</v>
      </c>
      <c r="AB43" s="5">
        <f t="shared" si="143"/>
        <v>0</v>
      </c>
      <c r="AC43" s="5">
        <f t="shared" si="143"/>
        <v>0</v>
      </c>
      <c r="AD43" s="5">
        <f t="shared" si="143"/>
        <v>0</v>
      </c>
      <c r="AE43" s="5">
        <f t="shared" si="143"/>
        <v>0</v>
      </c>
      <c r="AF43" s="5"/>
      <c r="AG43" s="5">
        <f t="shared" si="143"/>
        <v>0</v>
      </c>
      <c r="AH43" s="5">
        <f t="shared" si="143"/>
        <v>0</v>
      </c>
      <c r="AI43" s="5">
        <f t="shared" si="143"/>
        <v>0</v>
      </c>
      <c r="AJ43" s="5">
        <f t="shared" si="143"/>
        <v>0</v>
      </c>
      <c r="AK43" s="5">
        <f t="shared" si="110"/>
        <v>0</v>
      </c>
      <c r="AL43" s="5">
        <f t="shared" si="110"/>
        <v>0</v>
      </c>
      <c r="AM43" s="5">
        <f t="shared" si="110"/>
        <v>0</v>
      </c>
      <c r="AN43" s="5">
        <f t="shared" si="110"/>
        <v>0</v>
      </c>
      <c r="AO43" s="5">
        <f t="shared" si="110"/>
        <v>0</v>
      </c>
      <c r="AP43" s="5">
        <f t="shared" si="110"/>
        <v>0</v>
      </c>
      <c r="AQ43" s="5">
        <f t="shared" si="110"/>
        <v>0</v>
      </c>
      <c r="AR43" s="5">
        <f t="shared" si="110"/>
        <v>0</v>
      </c>
      <c r="AS43" s="5">
        <f t="shared" si="110"/>
        <v>0</v>
      </c>
      <c r="AT43" s="5">
        <f t="shared" si="110"/>
        <v>0</v>
      </c>
      <c r="AV43" s="5">
        <f t="shared" si="111"/>
        <v>3.0273299320319369E-3</v>
      </c>
      <c r="AW43" s="5">
        <f t="shared" ref="AW43:BH43" si="168">AW30/$B43</f>
        <v>3.2404819261627458E-3</v>
      </c>
      <c r="AX43" s="5">
        <f t="shared" si="168"/>
        <v>2.3228354731551805E-3</v>
      </c>
      <c r="AY43" s="5">
        <f t="shared" si="168"/>
        <v>0</v>
      </c>
      <c r="AZ43" s="5">
        <f t="shared" si="168"/>
        <v>0</v>
      </c>
      <c r="BA43" s="5">
        <f t="shared" si="168"/>
        <v>0</v>
      </c>
      <c r="BB43" s="5">
        <f t="shared" si="168"/>
        <v>0</v>
      </c>
      <c r="BC43" s="5">
        <f t="shared" si="168"/>
        <v>2.1131464844131355E-4</v>
      </c>
      <c r="BD43" s="5">
        <f t="shared" si="168"/>
        <v>0</v>
      </c>
      <c r="BE43" s="5">
        <f t="shared" si="168"/>
        <v>4.225448048200755E-4</v>
      </c>
      <c r="BF43" s="5">
        <f t="shared" si="168"/>
        <v>0</v>
      </c>
      <c r="BG43" s="5">
        <f t="shared" si="168"/>
        <v>0</v>
      </c>
      <c r="BH43" s="5">
        <f t="shared" si="168"/>
        <v>0</v>
      </c>
      <c r="BJ43" s="5">
        <f t="shared" ref="BJ43:BO43" si="169">BJ30/$B43</f>
        <v>0</v>
      </c>
      <c r="BK43" s="5">
        <f t="shared" si="169"/>
        <v>0</v>
      </c>
      <c r="BL43" s="5">
        <f t="shared" si="169"/>
        <v>0</v>
      </c>
      <c r="BM43" s="5">
        <f t="shared" si="169"/>
        <v>0</v>
      </c>
      <c r="BN43" s="5">
        <f t="shared" ref="BN43" si="170">BN30/$B43</f>
        <v>0</v>
      </c>
      <c r="BO43" s="5">
        <f t="shared" si="169"/>
        <v>0</v>
      </c>
      <c r="BP43" s="5">
        <f t="shared" ref="BP43:BW43" si="171">BP30/$B43</f>
        <v>0</v>
      </c>
      <c r="BQ43" s="5">
        <f t="shared" si="171"/>
        <v>0</v>
      </c>
      <c r="BR43" s="5">
        <f t="shared" ref="BR43" si="172">BR30/$B43</f>
        <v>0</v>
      </c>
      <c r="BS43" s="5">
        <f t="shared" si="171"/>
        <v>0</v>
      </c>
      <c r="BT43" s="5">
        <f t="shared" si="171"/>
        <v>0</v>
      </c>
      <c r="BU43" s="5">
        <f t="shared" si="171"/>
        <v>0</v>
      </c>
      <c r="BV43" s="5">
        <f t="shared" ref="BV43" si="173">BV30/$B43</f>
        <v>0</v>
      </c>
      <c r="BW43" s="5">
        <f t="shared" si="171"/>
        <v>0</v>
      </c>
    </row>
    <row r="44" spans="1:75">
      <c r="A44" s="1"/>
      <c r="B44" s="1">
        <v>18.015280000000001</v>
      </c>
      <c r="C44" s="2" t="s">
        <v>17</v>
      </c>
      <c r="D44" s="71">
        <f t="shared" si="143"/>
        <v>0</v>
      </c>
      <c r="E44" s="71">
        <f t="shared" si="143"/>
        <v>0</v>
      </c>
      <c r="F44" s="5">
        <f t="shared" si="143"/>
        <v>0</v>
      </c>
      <c r="G44" s="5">
        <f t="shared" si="143"/>
        <v>0</v>
      </c>
      <c r="H44" s="5">
        <f t="shared" si="143"/>
        <v>0</v>
      </c>
      <c r="I44" s="5">
        <f t="shared" ref="I44:AJ44" si="174">I31/$B44</f>
        <v>0</v>
      </c>
      <c r="J44" s="5">
        <f t="shared" si="174"/>
        <v>0</v>
      </c>
      <c r="K44" s="5">
        <f t="shared" si="174"/>
        <v>0</v>
      </c>
      <c r="L44" s="5">
        <f t="shared" si="174"/>
        <v>0</v>
      </c>
      <c r="M44" s="5">
        <f t="shared" si="174"/>
        <v>0</v>
      </c>
      <c r="N44" s="5">
        <f t="shared" si="174"/>
        <v>0</v>
      </c>
      <c r="O44" s="5">
        <f t="shared" si="174"/>
        <v>0</v>
      </c>
      <c r="P44" s="5">
        <f t="shared" si="174"/>
        <v>0</v>
      </c>
      <c r="Q44" s="5">
        <f t="shared" si="174"/>
        <v>0</v>
      </c>
      <c r="R44" s="5">
        <f t="shared" si="174"/>
        <v>0</v>
      </c>
      <c r="S44" s="5">
        <f t="shared" si="174"/>
        <v>0</v>
      </c>
      <c r="T44" s="5">
        <f t="shared" si="174"/>
        <v>0</v>
      </c>
      <c r="U44" s="5">
        <f t="shared" si="174"/>
        <v>0</v>
      </c>
      <c r="V44" s="5"/>
      <c r="W44" s="5">
        <f t="shared" si="174"/>
        <v>0</v>
      </c>
      <c r="X44" s="5">
        <f t="shared" si="174"/>
        <v>0</v>
      </c>
      <c r="Y44" s="5">
        <f t="shared" si="174"/>
        <v>0</v>
      </c>
      <c r="Z44" s="5">
        <f t="shared" si="174"/>
        <v>0</v>
      </c>
      <c r="AA44" s="5">
        <f t="shared" si="174"/>
        <v>0</v>
      </c>
      <c r="AB44" s="5">
        <f t="shared" si="174"/>
        <v>0</v>
      </c>
      <c r="AC44" s="5">
        <f t="shared" si="174"/>
        <v>0</v>
      </c>
      <c r="AD44" s="5">
        <f t="shared" si="174"/>
        <v>0</v>
      </c>
      <c r="AE44" s="5">
        <f t="shared" si="174"/>
        <v>0</v>
      </c>
      <c r="AF44" s="5"/>
      <c r="AG44" s="5">
        <f t="shared" si="174"/>
        <v>0</v>
      </c>
      <c r="AH44" s="5">
        <f t="shared" si="174"/>
        <v>0</v>
      </c>
      <c r="AI44" s="5">
        <f t="shared" si="174"/>
        <v>0</v>
      </c>
      <c r="AJ44" s="5">
        <f t="shared" si="174"/>
        <v>0</v>
      </c>
      <c r="AK44" s="5">
        <f t="shared" ref="AK44:AT44" si="175">AK31/$B44</f>
        <v>0</v>
      </c>
      <c r="AL44" s="5">
        <f t="shared" si="175"/>
        <v>0</v>
      </c>
      <c r="AM44" s="5">
        <f t="shared" si="175"/>
        <v>0</v>
      </c>
      <c r="AN44" s="5">
        <f t="shared" si="175"/>
        <v>0</v>
      </c>
      <c r="AO44" s="5">
        <f t="shared" si="175"/>
        <v>0</v>
      </c>
      <c r="AP44" s="5">
        <f t="shared" si="175"/>
        <v>0</v>
      </c>
      <c r="AQ44" s="5">
        <f t="shared" si="175"/>
        <v>0</v>
      </c>
      <c r="AR44" s="5">
        <f t="shared" si="175"/>
        <v>0</v>
      </c>
      <c r="AS44" s="5">
        <f t="shared" si="175"/>
        <v>0</v>
      </c>
      <c r="AT44" s="5">
        <f t="shared" si="175"/>
        <v>0</v>
      </c>
      <c r="AV44" s="5">
        <f t="shared" si="111"/>
        <v>0</v>
      </c>
      <c r="AW44" s="5">
        <f t="shared" ref="AW44:BH44" si="176">AW31/$B44</f>
        <v>0</v>
      </c>
      <c r="AX44" s="5">
        <f t="shared" si="176"/>
        <v>0</v>
      </c>
      <c r="AY44" s="5">
        <f t="shared" si="176"/>
        <v>0</v>
      </c>
      <c r="AZ44" s="5">
        <f t="shared" si="176"/>
        <v>0</v>
      </c>
      <c r="BA44" s="5">
        <f t="shared" si="176"/>
        <v>0</v>
      </c>
      <c r="BB44" s="5">
        <f t="shared" si="176"/>
        <v>0</v>
      </c>
      <c r="BC44" s="5">
        <f t="shared" si="176"/>
        <v>0</v>
      </c>
      <c r="BD44" s="5">
        <f t="shared" si="176"/>
        <v>0</v>
      </c>
      <c r="BE44" s="5">
        <f t="shared" si="176"/>
        <v>0</v>
      </c>
      <c r="BF44" s="5">
        <f t="shared" si="176"/>
        <v>0</v>
      </c>
      <c r="BG44" s="5">
        <f t="shared" si="176"/>
        <v>0</v>
      </c>
      <c r="BH44" s="5">
        <f t="shared" si="176"/>
        <v>0</v>
      </c>
      <c r="BJ44" s="5">
        <f t="shared" ref="BJ44:BO44" si="177">BJ31/$B44</f>
        <v>0</v>
      </c>
      <c r="BK44" s="5">
        <f t="shared" si="177"/>
        <v>0</v>
      </c>
      <c r="BL44" s="5">
        <f t="shared" si="177"/>
        <v>0</v>
      </c>
      <c r="BM44" s="5">
        <f t="shared" si="177"/>
        <v>0</v>
      </c>
      <c r="BN44" s="5">
        <f t="shared" ref="BN44" si="178">BN31/$B44</f>
        <v>0</v>
      </c>
      <c r="BO44" s="5">
        <f t="shared" si="177"/>
        <v>0</v>
      </c>
      <c r="BP44" s="5">
        <f t="shared" ref="BP44:BW44" si="179">BP31/$B44</f>
        <v>0</v>
      </c>
      <c r="BQ44" s="5">
        <f t="shared" si="179"/>
        <v>0</v>
      </c>
      <c r="BR44" s="5">
        <f t="shared" ref="BR44" si="180">BR31/$B44</f>
        <v>0</v>
      </c>
      <c r="BS44" s="5">
        <f t="shared" si="179"/>
        <v>0</v>
      </c>
      <c r="BT44" s="5">
        <f t="shared" si="179"/>
        <v>0</v>
      </c>
      <c r="BU44" s="5">
        <f t="shared" si="179"/>
        <v>0</v>
      </c>
      <c r="BV44" s="5">
        <f t="shared" ref="BV44" si="181">BV31/$B44</f>
        <v>0</v>
      </c>
      <c r="BW44" s="5">
        <f t="shared" si="179"/>
        <v>0</v>
      </c>
    </row>
    <row r="45" spans="1:75">
      <c r="A45" s="1"/>
      <c r="B45" s="1"/>
      <c r="C45" s="2" t="s">
        <v>15</v>
      </c>
      <c r="D45" s="71">
        <f t="shared" ref="D45:AJ45" si="182">SUM(D34:D44)</f>
        <v>1.5875136560481826</v>
      </c>
      <c r="E45" s="71">
        <f t="shared" si="182"/>
        <v>1.5851231716176171</v>
      </c>
      <c r="F45" s="5">
        <f t="shared" si="182"/>
        <v>1.5849259635626491</v>
      </c>
      <c r="G45" s="5">
        <f t="shared" si="182"/>
        <v>1.5874897100624104</v>
      </c>
      <c r="H45" s="5">
        <f t="shared" si="182"/>
        <v>1.5915583217573603</v>
      </c>
      <c r="I45" s="5">
        <f t="shared" si="182"/>
        <v>1.5888899052422176</v>
      </c>
      <c r="J45" s="5">
        <f t="shared" si="182"/>
        <v>1.5896436268372622</v>
      </c>
      <c r="K45" s="5">
        <f t="shared" si="182"/>
        <v>1.6068461131628407</v>
      </c>
      <c r="L45" s="5">
        <f t="shared" si="182"/>
        <v>1.5830538896903021</v>
      </c>
      <c r="M45" s="5">
        <f t="shared" si="182"/>
        <v>1.5884940133711827</v>
      </c>
      <c r="N45" s="5">
        <f t="shared" si="182"/>
        <v>1.5869977959893795</v>
      </c>
      <c r="O45" s="5">
        <f t="shared" si="182"/>
        <v>1.5905142971156672</v>
      </c>
      <c r="P45" s="5">
        <f t="shared" si="182"/>
        <v>1.5914749604578973</v>
      </c>
      <c r="Q45" s="5">
        <f t="shared" si="182"/>
        <v>1.5890850179909992</v>
      </c>
      <c r="R45" s="5">
        <f t="shared" si="182"/>
        <v>1.5830373650919327</v>
      </c>
      <c r="S45" s="5">
        <f t="shared" si="182"/>
        <v>1.5810025882913643</v>
      </c>
      <c r="T45" s="5">
        <f t="shared" si="182"/>
        <v>1.5821506296578329</v>
      </c>
      <c r="U45" s="5">
        <f t="shared" si="182"/>
        <v>1.5812140368229182</v>
      </c>
      <c r="V45" s="5"/>
      <c r="W45" s="5">
        <f t="shared" si="182"/>
        <v>1.561927619549492</v>
      </c>
      <c r="X45" s="5">
        <f t="shared" si="182"/>
        <v>1.5614322099407576</v>
      </c>
      <c r="Y45" s="5">
        <f t="shared" si="182"/>
        <v>1.5604565494384877</v>
      </c>
      <c r="Z45" s="5">
        <f t="shared" si="182"/>
        <v>1.5584447818486753</v>
      </c>
      <c r="AA45" s="5">
        <f t="shared" si="182"/>
        <v>1.5566769194617196</v>
      </c>
      <c r="AB45" s="5">
        <f t="shared" si="182"/>
        <v>1.5535989265849057</v>
      </c>
      <c r="AC45" s="5">
        <f t="shared" si="182"/>
        <v>1.5587114489479754</v>
      </c>
      <c r="AD45" s="5">
        <f t="shared" si="182"/>
        <v>1.5594566301632364</v>
      </c>
      <c r="AE45" s="5">
        <f t="shared" si="182"/>
        <v>1.558583892568508</v>
      </c>
      <c r="AF45" s="5"/>
      <c r="AG45" s="5">
        <f t="shared" si="182"/>
        <v>1.5439006804831541</v>
      </c>
      <c r="AH45" s="5">
        <f t="shared" si="182"/>
        <v>1.5412785727323826</v>
      </c>
      <c r="AI45" s="5">
        <f t="shared" si="182"/>
        <v>1.5442602979012439</v>
      </c>
      <c r="AJ45" s="5">
        <f t="shared" si="182"/>
        <v>1.5452489637136964</v>
      </c>
      <c r="AK45" s="5">
        <f t="shared" ref="AK45:AT45" si="183">SUM(AK34:AK44)</f>
        <v>1.5441434585201625</v>
      </c>
      <c r="AL45" s="5">
        <f t="shared" si="183"/>
        <v>1.5452143681149695</v>
      </c>
      <c r="AM45" s="5">
        <f t="shared" si="183"/>
        <v>1.5467937053391212</v>
      </c>
      <c r="AN45" s="5">
        <f t="shared" si="183"/>
        <v>1.5467081297502558</v>
      </c>
      <c r="AO45" s="5">
        <f t="shared" si="183"/>
        <v>1.5491053454745769</v>
      </c>
      <c r="AP45" s="5">
        <f t="shared" si="183"/>
        <v>1.5489411606658738</v>
      </c>
      <c r="AQ45" s="5">
        <f t="shared" si="183"/>
        <v>1.5527843830235801</v>
      </c>
      <c r="AR45" s="5">
        <f t="shared" si="183"/>
        <v>1.5535509911314924</v>
      </c>
      <c r="AS45" s="5">
        <f t="shared" si="183"/>
        <v>1.5575810599615825</v>
      </c>
      <c r="AT45" s="5">
        <f t="shared" si="183"/>
        <v>1.5576318956788664</v>
      </c>
      <c r="AV45" s="5">
        <f t="shared" ref="AV45" si="184">SUM(AV34:AV44)</f>
        <v>1.5172613995300428</v>
      </c>
      <c r="AW45" s="5">
        <f t="shared" ref="AW45:BH45" si="185">SUM(AW34:AW44)</f>
        <v>1.5145027962202551</v>
      </c>
      <c r="AX45" s="5">
        <f t="shared" si="185"/>
        <v>1.506521808171291</v>
      </c>
      <c r="AY45" s="5">
        <f t="shared" si="185"/>
        <v>1.5253668226952399</v>
      </c>
      <c r="AZ45" s="5">
        <f t="shared" si="185"/>
        <v>1.5352224962730319</v>
      </c>
      <c r="BA45" s="5">
        <f t="shared" si="185"/>
        <v>1.5347898708863899</v>
      </c>
      <c r="BB45" s="5">
        <f t="shared" si="185"/>
        <v>1.5335987633769521</v>
      </c>
      <c r="BC45" s="5">
        <f t="shared" si="185"/>
        <v>1.5052855567919297</v>
      </c>
      <c r="BD45" s="5">
        <f t="shared" si="185"/>
        <v>1.5402835344803367</v>
      </c>
      <c r="BE45" s="5">
        <f t="shared" si="185"/>
        <v>1.5079881658080185</v>
      </c>
      <c r="BF45" s="5">
        <f t="shared" si="185"/>
        <v>1.5176453595482318</v>
      </c>
      <c r="BG45" s="5">
        <f t="shared" si="185"/>
        <v>1.5200426409676175</v>
      </c>
      <c r="BH45" s="5">
        <f t="shared" si="185"/>
        <v>1.5118529168632466</v>
      </c>
      <c r="BJ45" s="5">
        <f t="shared" ref="BJ45:BO45" si="186">SUM(BJ34:BJ44)</f>
        <v>1.6267142353582127</v>
      </c>
      <c r="BK45" s="5">
        <f t="shared" si="186"/>
        <v>1.6267142353582127</v>
      </c>
      <c r="BL45" s="5">
        <f t="shared" si="186"/>
        <v>1.6267142353582127</v>
      </c>
      <c r="BM45" s="5">
        <f t="shared" si="186"/>
        <v>1.6267142353582127</v>
      </c>
      <c r="BN45" s="5">
        <f t="shared" ref="BN45" si="187">SUM(BN34:BN44)</f>
        <v>1.6267142353582127</v>
      </c>
      <c r="BO45" s="5">
        <f t="shared" si="186"/>
        <v>1.6267142353582127</v>
      </c>
      <c r="BP45" s="5">
        <f t="shared" ref="BP45:BW45" si="188">SUM(BP34:BP44)</f>
        <v>1.5536409322190168</v>
      </c>
      <c r="BQ45" s="5">
        <f t="shared" si="188"/>
        <v>1.5536409322190168</v>
      </c>
      <c r="BR45" s="5">
        <f t="shared" ref="BR45" si="189">SUM(BR34:BR44)</f>
        <v>1.5536409322190168</v>
      </c>
      <c r="BS45" s="5">
        <f t="shared" si="188"/>
        <v>1.5536409322190168</v>
      </c>
      <c r="BT45" s="5">
        <f t="shared" si="188"/>
        <v>1.5536409322190168</v>
      </c>
      <c r="BU45" s="5">
        <f t="shared" si="188"/>
        <v>1.5536409322190168</v>
      </c>
      <c r="BV45" s="5">
        <f t="shared" ref="BV45" si="190">SUM(BV34:BV44)</f>
        <v>1.5536409322190168</v>
      </c>
      <c r="BW45" s="5">
        <f t="shared" si="188"/>
        <v>1.5536409322190168</v>
      </c>
    </row>
    <row r="46" spans="1:75" s="102" customFormat="1">
      <c r="B46" s="102" t="s">
        <v>149</v>
      </c>
      <c r="C46" s="103"/>
      <c r="D46" s="104">
        <f>100*(D50-(D60+D61))/D50</f>
        <v>2.90328396409239</v>
      </c>
      <c r="E46" s="104">
        <f t="shared" ref="E46:U46" si="191">100*(E50-(E60+E61))/E50</f>
        <v>2.8091501848717502</v>
      </c>
      <c r="F46" s="104">
        <f t="shared" si="191"/>
        <v>2.8942418642192345</v>
      </c>
      <c r="G46" s="104">
        <f t="shared" si="191"/>
        <v>2.9367350948741295</v>
      </c>
      <c r="H46" s="104">
        <f t="shared" si="191"/>
        <v>2.8847557748841002</v>
      </c>
      <c r="I46" s="104">
        <f t="shared" si="191"/>
        <v>2.8922485193504235</v>
      </c>
      <c r="J46" s="104">
        <f t="shared" si="191"/>
        <v>2.930498933479059</v>
      </c>
      <c r="K46" s="104">
        <f t="shared" si="191"/>
        <v>3.1758939572231779</v>
      </c>
      <c r="L46" s="104">
        <f t="shared" si="191"/>
        <v>2.7997977773774467</v>
      </c>
      <c r="M46" s="104">
        <f t="shared" si="191"/>
        <v>2.9378865090553528</v>
      </c>
      <c r="N46" s="104">
        <f t="shared" si="191"/>
        <v>2.8427857136421788</v>
      </c>
      <c r="O46" s="104">
        <f t="shared" si="191"/>
        <v>2.9636948850532137</v>
      </c>
      <c r="P46" s="104">
        <f t="shared" si="191"/>
        <v>2.9050314035471412</v>
      </c>
      <c r="Q46" s="104">
        <f t="shared" si="191"/>
        <v>2.919820311244544</v>
      </c>
      <c r="R46" s="104">
        <f t="shared" si="191"/>
        <v>2.347707233275905</v>
      </c>
      <c r="S46" s="104">
        <f t="shared" si="191"/>
        <v>2.3459752941821868</v>
      </c>
      <c r="T46" s="104">
        <f t="shared" si="191"/>
        <v>2.4124766965277784</v>
      </c>
      <c r="U46" s="104">
        <f t="shared" si="191"/>
        <v>2.3827315969236653</v>
      </c>
    </row>
    <row r="47" spans="1:75">
      <c r="A47" s="1" t="s">
        <v>20</v>
      </c>
      <c r="B47" s="1"/>
      <c r="C47" s="2" t="s">
        <v>4</v>
      </c>
      <c r="D47" s="71">
        <f>D34/D$45</f>
        <v>0.55015628976956521</v>
      </c>
      <c r="E47" s="71">
        <f t="shared" ref="D47:AJ52" si="192">E34/E$45</f>
        <v>0.54719805804932276</v>
      </c>
      <c r="F47" s="5">
        <f t="shared" si="192"/>
        <v>0.5422684303572799</v>
      </c>
      <c r="G47" s="5">
        <f t="shared" si="192"/>
        <v>0.55147946885259547</v>
      </c>
      <c r="H47" s="5">
        <f t="shared" si="192"/>
        <v>0.5571827577405668</v>
      </c>
      <c r="I47" s="5">
        <f t="shared" si="192"/>
        <v>0.55801277667734761</v>
      </c>
      <c r="J47" s="5">
        <f t="shared" si="192"/>
        <v>0.56381721942699692</v>
      </c>
      <c r="K47" s="5">
        <f t="shared" si="192"/>
        <v>0.58074234612338804</v>
      </c>
      <c r="L47" s="5">
        <f t="shared" si="192"/>
        <v>0.54670534844831675</v>
      </c>
      <c r="M47" s="5">
        <f t="shared" si="192"/>
        <v>0.54852939693495084</v>
      </c>
      <c r="N47" s="5">
        <f t="shared" si="192"/>
        <v>0.55346245901072422</v>
      </c>
      <c r="O47" s="5">
        <f t="shared" si="192"/>
        <v>0.55338829178483495</v>
      </c>
      <c r="P47" s="5">
        <f t="shared" si="192"/>
        <v>0.55985518328315664</v>
      </c>
      <c r="Q47" s="5">
        <f t="shared" si="192"/>
        <v>0.56290662060189245</v>
      </c>
      <c r="R47" s="5">
        <f t="shared" si="192"/>
        <v>0.53608829022458349</v>
      </c>
      <c r="S47" s="5">
        <f t="shared" si="192"/>
        <v>0.53058795594361097</v>
      </c>
      <c r="T47" s="5">
        <f t="shared" si="192"/>
        <v>0.53663650459231516</v>
      </c>
      <c r="U47" s="5">
        <f t="shared" si="192"/>
        <v>0.53676059849121094</v>
      </c>
      <c r="V47" s="5"/>
      <c r="W47" s="5">
        <f t="shared" si="192"/>
        <v>0.73345719793979369</v>
      </c>
      <c r="X47" s="5">
        <f t="shared" si="192"/>
        <v>0.73179332214830162</v>
      </c>
      <c r="Y47" s="5">
        <f t="shared" si="192"/>
        <v>0.73249905277866223</v>
      </c>
      <c r="Z47" s="5">
        <f t="shared" si="192"/>
        <v>0.74012793714181724</v>
      </c>
      <c r="AA47" s="5">
        <f t="shared" si="192"/>
        <v>0.74015095613429105</v>
      </c>
      <c r="AB47" s="5">
        <f t="shared" si="192"/>
        <v>0.74407385677900617</v>
      </c>
      <c r="AC47" s="5">
        <f t="shared" si="192"/>
        <v>0.73614486748139196</v>
      </c>
      <c r="AD47" s="5">
        <f t="shared" si="192"/>
        <v>0.73712207637183502</v>
      </c>
      <c r="AE47" s="5">
        <f t="shared" si="192"/>
        <v>0.73399002425066184</v>
      </c>
      <c r="AF47" s="5"/>
      <c r="AG47" s="5">
        <f t="shared" si="192"/>
        <v>0.77231583178149288</v>
      </c>
      <c r="AH47" s="5">
        <f t="shared" si="192"/>
        <v>0.7726383266339556</v>
      </c>
      <c r="AI47" s="5">
        <f t="shared" si="192"/>
        <v>0.78015351169357849</v>
      </c>
      <c r="AJ47" s="5">
        <f t="shared" si="192"/>
        <v>0.7718526453399599</v>
      </c>
      <c r="AK47" s="5">
        <f t="shared" ref="AK47:AT51" si="193">AK34/AK$45</f>
        <v>0.78034343330589762</v>
      </c>
      <c r="AL47" s="5">
        <f t="shared" si="193"/>
        <v>0.78390146595181232</v>
      </c>
      <c r="AM47" s="5">
        <f t="shared" si="193"/>
        <v>0.79341904015169984</v>
      </c>
      <c r="AN47" s="5">
        <f t="shared" si="193"/>
        <v>0.76873704610912785</v>
      </c>
      <c r="AO47" s="5">
        <f t="shared" si="193"/>
        <v>0.76641840584545073</v>
      </c>
      <c r="AP47" s="5">
        <f t="shared" si="193"/>
        <v>0.79209655734477025</v>
      </c>
      <c r="AQ47" s="5">
        <f t="shared" si="193"/>
        <v>0.80189799046031707</v>
      </c>
      <c r="AR47" s="5">
        <f t="shared" si="193"/>
        <v>0.79041608302068178</v>
      </c>
      <c r="AS47" s="5">
        <f t="shared" si="193"/>
        <v>0.78263082500730863</v>
      </c>
      <c r="AT47" s="5">
        <f t="shared" si="193"/>
        <v>0.79733436328429119</v>
      </c>
      <c r="AV47" s="5">
        <f>AV34/AV$45</f>
        <v>0.62261993377008673</v>
      </c>
      <c r="AW47" s="5">
        <f t="shared" ref="AW47:BH47" si="194">AW34/AW$45</f>
        <v>0.60797561057515148</v>
      </c>
      <c r="AX47" s="5">
        <f t="shared" si="194"/>
        <v>0.61688895088783569</v>
      </c>
      <c r="AY47" s="5">
        <f t="shared" si="194"/>
        <v>0.70648748142361661</v>
      </c>
      <c r="AZ47" s="5">
        <f t="shared" si="194"/>
        <v>0.68959334880080525</v>
      </c>
      <c r="BA47" s="5">
        <f t="shared" si="194"/>
        <v>0.70501296980067951</v>
      </c>
      <c r="BB47" s="5">
        <f t="shared" si="194"/>
        <v>0.72042120231941131</v>
      </c>
      <c r="BC47" s="5">
        <f t="shared" si="194"/>
        <v>0.72472324996052417</v>
      </c>
      <c r="BD47" s="5">
        <f t="shared" si="194"/>
        <v>0.76425620716150267</v>
      </c>
      <c r="BE47" s="5">
        <f t="shared" si="194"/>
        <v>0.742476037575732</v>
      </c>
      <c r="BF47" s="5">
        <f t="shared" si="194"/>
        <v>0.69303205919723743</v>
      </c>
      <c r="BG47" s="5">
        <f t="shared" si="194"/>
        <v>0.69337401315742742</v>
      </c>
      <c r="BH47" s="5">
        <f t="shared" si="194"/>
        <v>0.70964916304437675</v>
      </c>
      <c r="BJ47" s="5">
        <f t="shared" ref="BJ47:BO47" si="195">BJ34/BJ$45</f>
        <v>0.50262244224269703</v>
      </c>
      <c r="BK47" s="5">
        <f t="shared" si="195"/>
        <v>0.50262244224269703</v>
      </c>
      <c r="BL47" s="5">
        <f t="shared" si="195"/>
        <v>0.50262244224269703</v>
      </c>
      <c r="BM47" s="5">
        <f t="shared" si="195"/>
        <v>0.50262244224269703</v>
      </c>
      <c r="BN47" s="5">
        <f t="shared" ref="BN47" si="196">BN34/BN$45</f>
        <v>0.50262244224269703</v>
      </c>
      <c r="BO47" s="5">
        <f t="shared" si="195"/>
        <v>0.50262244224269703</v>
      </c>
      <c r="BP47" s="5">
        <f t="shared" ref="BP47:BW47" si="197">BP34/BP$45</f>
        <v>0.82543011553961532</v>
      </c>
      <c r="BQ47" s="5">
        <f t="shared" si="197"/>
        <v>0.82543011553961532</v>
      </c>
      <c r="BR47" s="5">
        <f t="shared" ref="BR47" si="198">BR34/BR$45</f>
        <v>0.82543011553961532</v>
      </c>
      <c r="BS47" s="5">
        <f t="shared" si="197"/>
        <v>0.82543011553961532</v>
      </c>
      <c r="BT47" s="5">
        <f t="shared" si="197"/>
        <v>0.82543011553961532</v>
      </c>
      <c r="BU47" s="5">
        <f t="shared" si="197"/>
        <v>0.82543011553961532</v>
      </c>
      <c r="BV47" s="5">
        <f t="shared" ref="BV47" si="199">BV34/BV$45</f>
        <v>0.82543011553961532</v>
      </c>
      <c r="BW47" s="5">
        <f t="shared" si="197"/>
        <v>0.82543011553961532</v>
      </c>
    </row>
    <row r="48" spans="1:75">
      <c r="A48" s="1"/>
      <c r="B48" s="1"/>
      <c r="C48" s="2" t="s">
        <v>5</v>
      </c>
      <c r="D48" s="71">
        <f t="shared" ref="D48:R48" si="200">D35/D$45</f>
        <v>7.1833699279486652E-3</v>
      </c>
      <c r="E48" s="71">
        <f t="shared" si="200"/>
        <v>5.7321565629691465E-3</v>
      </c>
      <c r="F48" s="5">
        <f t="shared" si="200"/>
        <v>9.1296847905982925E-3</v>
      </c>
      <c r="G48" s="5">
        <f t="shared" si="200"/>
        <v>8.9834425538755352E-3</v>
      </c>
      <c r="H48" s="5">
        <f t="shared" si="200"/>
        <v>8.6731839966720688E-3</v>
      </c>
      <c r="I48" s="5">
        <f t="shared" si="200"/>
        <v>5.947124362133337E-3</v>
      </c>
      <c r="J48" s="5">
        <f t="shared" si="200"/>
        <v>6.0434353118982119E-3</v>
      </c>
      <c r="K48" s="5">
        <f t="shared" si="200"/>
        <v>8.0995938148360185E-3</v>
      </c>
      <c r="L48" s="5">
        <f t="shared" si="200"/>
        <v>9.1785736335055178E-3</v>
      </c>
      <c r="M48" s="5">
        <f t="shared" si="200"/>
        <v>9.5340926445675964E-3</v>
      </c>
      <c r="N48" s="5">
        <f t="shared" si="200"/>
        <v>7.9532075054163723E-3</v>
      </c>
      <c r="O48" s="5">
        <f t="shared" si="200"/>
        <v>8.9394451900353077E-3</v>
      </c>
      <c r="P48" s="5">
        <f t="shared" si="200"/>
        <v>9.5760790646374199E-3</v>
      </c>
      <c r="Q48" s="5">
        <f t="shared" si="200"/>
        <v>8.8342854940635825E-3</v>
      </c>
      <c r="R48" s="5">
        <f t="shared" si="200"/>
        <v>8.8231283208324157E-3</v>
      </c>
      <c r="S48" s="5">
        <f t="shared" si="192"/>
        <v>8.6374952014940422E-3</v>
      </c>
      <c r="T48" s="5">
        <f t="shared" si="192"/>
        <v>9.1131384854120367E-3</v>
      </c>
      <c r="U48" s="5">
        <f t="shared" si="192"/>
        <v>8.8059009407080325E-3</v>
      </c>
      <c r="V48" s="5"/>
      <c r="W48" s="5">
        <f t="shared" si="192"/>
        <v>0</v>
      </c>
      <c r="X48" s="5">
        <f t="shared" si="192"/>
        <v>0</v>
      </c>
      <c r="Y48" s="5">
        <f t="shared" si="192"/>
        <v>0</v>
      </c>
      <c r="Z48" s="5">
        <f t="shared" si="192"/>
        <v>0</v>
      </c>
      <c r="AA48" s="5">
        <f t="shared" si="192"/>
        <v>0</v>
      </c>
      <c r="AB48" s="5">
        <f t="shared" si="192"/>
        <v>0</v>
      </c>
      <c r="AC48" s="5">
        <f t="shared" si="192"/>
        <v>0</v>
      </c>
      <c r="AD48" s="5">
        <f t="shared" si="192"/>
        <v>0</v>
      </c>
      <c r="AE48" s="5">
        <f t="shared" si="192"/>
        <v>0</v>
      </c>
      <c r="AF48" s="5"/>
      <c r="AG48" s="5">
        <f t="shared" si="192"/>
        <v>4.1508120489633727E-3</v>
      </c>
      <c r="AH48" s="5">
        <f t="shared" si="192"/>
        <v>4.1569682766656336E-3</v>
      </c>
      <c r="AI48" s="5">
        <f t="shared" si="192"/>
        <v>4.144429649284926E-3</v>
      </c>
      <c r="AJ48" s="5">
        <f t="shared" si="192"/>
        <v>4.191003491174297E-3</v>
      </c>
      <c r="AK48" s="5">
        <f t="shared" si="193"/>
        <v>3.7548386884278125E-3</v>
      </c>
      <c r="AL48" s="5">
        <f t="shared" si="193"/>
        <v>3.8193439479829957E-3</v>
      </c>
      <c r="AM48" s="5">
        <f t="shared" si="193"/>
        <v>4.1099293075391998E-3</v>
      </c>
      <c r="AN48" s="5">
        <f t="shared" si="193"/>
        <v>4.0314165423214893E-3</v>
      </c>
      <c r="AO48" s="5">
        <f t="shared" si="193"/>
        <v>4.2839793201439828E-3</v>
      </c>
      <c r="AP48" s="5">
        <f t="shared" si="193"/>
        <v>3.7287527795721947E-3</v>
      </c>
      <c r="AQ48" s="5">
        <f t="shared" si="193"/>
        <v>3.9683830703115194E-3</v>
      </c>
      <c r="AR48" s="5">
        <f t="shared" si="193"/>
        <v>4.3774200742332323E-3</v>
      </c>
      <c r="AS48" s="5">
        <f t="shared" si="193"/>
        <v>4.1094325322954756E-3</v>
      </c>
      <c r="AT48" s="5">
        <f t="shared" si="193"/>
        <v>4.3111054135307764E-3</v>
      </c>
      <c r="AV48" s="5">
        <f>AV35/AV$45</f>
        <v>6.7622106786224701E-3</v>
      </c>
      <c r="AW48" s="5">
        <f t="shared" ref="AW48:BH48" si="201">AW35/AW$45</f>
        <v>5.3732742033545779E-3</v>
      </c>
      <c r="AX48" s="5">
        <f t="shared" si="201"/>
        <v>4.9822359605971155E-3</v>
      </c>
      <c r="AY48" s="5">
        <f t="shared" si="201"/>
        <v>4.1863451708293777E-3</v>
      </c>
      <c r="AZ48" s="5">
        <f t="shared" si="201"/>
        <v>4.8934942060502489E-3</v>
      </c>
      <c r="BA48" s="5">
        <f t="shared" si="201"/>
        <v>2.9416307574686683E-3</v>
      </c>
      <c r="BB48" s="5">
        <f t="shared" si="201"/>
        <v>3.1021841416573981E-3</v>
      </c>
      <c r="BC48" s="5">
        <f t="shared" si="201"/>
        <v>3.5760358543840882E-3</v>
      </c>
      <c r="BD48" s="5">
        <f t="shared" si="201"/>
        <v>3.0098462926126581E-3</v>
      </c>
      <c r="BE48" s="5">
        <f t="shared" si="201"/>
        <v>3.0709253636774501E-3</v>
      </c>
      <c r="BF48" s="5">
        <f t="shared" si="201"/>
        <v>5.6124375379069764E-3</v>
      </c>
      <c r="BG48" s="5">
        <f t="shared" si="201"/>
        <v>5.6842857903412871E-3</v>
      </c>
      <c r="BH48" s="5">
        <f t="shared" si="201"/>
        <v>2.9811833366601313E-3</v>
      </c>
      <c r="BJ48" s="5">
        <f t="shared" ref="BJ48:BO48" si="202">BJ35/BJ$45</f>
        <v>1.7599989765034657E-2</v>
      </c>
      <c r="BK48" s="5">
        <f t="shared" si="202"/>
        <v>1.7599989765034657E-2</v>
      </c>
      <c r="BL48" s="5">
        <f t="shared" si="202"/>
        <v>1.7599989765034657E-2</v>
      </c>
      <c r="BM48" s="5">
        <f t="shared" si="202"/>
        <v>1.7599989765034657E-2</v>
      </c>
      <c r="BN48" s="5">
        <f t="shared" ref="BN48" si="203">BN35/BN$45</f>
        <v>1.7599989765034657E-2</v>
      </c>
      <c r="BO48" s="5">
        <f t="shared" si="202"/>
        <v>1.7599989765034657E-2</v>
      </c>
      <c r="BP48" s="5">
        <f t="shared" ref="BP48:BW48" si="204">BP35/BP$45</f>
        <v>0</v>
      </c>
      <c r="BQ48" s="5">
        <f t="shared" si="204"/>
        <v>0</v>
      </c>
      <c r="BR48" s="5">
        <f t="shared" ref="BR48" si="205">BR35/BR$45</f>
        <v>0</v>
      </c>
      <c r="BS48" s="5">
        <f t="shared" si="204"/>
        <v>0</v>
      </c>
      <c r="BT48" s="5">
        <f t="shared" si="204"/>
        <v>0</v>
      </c>
      <c r="BU48" s="5">
        <f t="shared" si="204"/>
        <v>0</v>
      </c>
      <c r="BV48" s="5">
        <f t="shared" ref="BV48" si="206">BV35/BV$45</f>
        <v>0</v>
      </c>
      <c r="BW48" s="5">
        <f t="shared" si="204"/>
        <v>0</v>
      </c>
    </row>
    <row r="49" spans="1:75">
      <c r="A49" s="1"/>
      <c r="B49" s="1"/>
      <c r="C49" s="2" t="s">
        <v>6</v>
      </c>
      <c r="D49" s="71">
        <f t="shared" si="192"/>
        <v>0.10829818241814508</v>
      </c>
      <c r="E49" s="71">
        <f t="shared" si="192"/>
        <v>0.10655778384970323</v>
      </c>
      <c r="F49" s="5">
        <f t="shared" si="192"/>
        <v>0.11164954220627743</v>
      </c>
      <c r="G49" s="5">
        <f t="shared" si="192"/>
        <v>0.11161867675526026</v>
      </c>
      <c r="H49" s="5">
        <f t="shared" si="192"/>
        <v>0.10520831945734717</v>
      </c>
      <c r="I49" s="5">
        <f t="shared" si="192"/>
        <v>0.10765267406141575</v>
      </c>
      <c r="J49" s="5">
        <f t="shared" si="192"/>
        <v>0.11001339847362096</v>
      </c>
      <c r="K49" s="5">
        <f t="shared" si="192"/>
        <v>0.10909836363208107</v>
      </c>
      <c r="L49" s="5">
        <f t="shared" si="192"/>
        <v>0.10697531593671319</v>
      </c>
      <c r="M49" s="5">
        <f t="shared" si="192"/>
        <v>0.11040209546121914</v>
      </c>
      <c r="N49" s="5">
        <f t="shared" si="192"/>
        <v>0.10930310943335082</v>
      </c>
      <c r="O49" s="5">
        <f t="shared" si="192"/>
        <v>0.10859702826796229</v>
      </c>
      <c r="P49" s="5">
        <f t="shared" si="192"/>
        <v>0.10570016470058483</v>
      </c>
      <c r="Q49" s="5">
        <f t="shared" si="192"/>
        <v>0.10901917393325687</v>
      </c>
      <c r="R49" s="5">
        <f t="shared" si="192"/>
        <v>0.10250412055262521</v>
      </c>
      <c r="S49" s="5">
        <f t="shared" si="192"/>
        <v>0.10516409907372209</v>
      </c>
      <c r="T49" s="5">
        <f t="shared" si="192"/>
        <v>0.10637931585401997</v>
      </c>
      <c r="U49" s="5">
        <f t="shared" si="192"/>
        <v>0.10550076696882868</v>
      </c>
      <c r="V49" s="5"/>
      <c r="W49" s="5">
        <f t="shared" si="192"/>
        <v>0.10587452096453583</v>
      </c>
      <c r="X49" s="5">
        <f t="shared" si="192"/>
        <v>0.10640293618748446</v>
      </c>
      <c r="Y49" s="5">
        <f t="shared" si="192"/>
        <v>0.10664840790788123</v>
      </c>
      <c r="Z49" s="5">
        <f t="shared" si="192"/>
        <v>0.10654060332941621</v>
      </c>
      <c r="AA49" s="5">
        <f t="shared" si="192"/>
        <v>0.10749181650453259</v>
      </c>
      <c r="AB49" s="5">
        <f t="shared" si="192"/>
        <v>0.10854080874217942</v>
      </c>
      <c r="AC49" s="5">
        <f t="shared" si="192"/>
        <v>0.11150323622291648</v>
      </c>
      <c r="AD49" s="5">
        <f t="shared" si="192"/>
        <v>0.11115605362019429</v>
      </c>
      <c r="AE49" s="5">
        <f t="shared" si="192"/>
        <v>0.11185129717766067</v>
      </c>
      <c r="AF49" s="5"/>
      <c r="AG49" s="5">
        <f t="shared" si="192"/>
        <v>9.5187347306289721E-2</v>
      </c>
      <c r="AH49" s="5">
        <f t="shared" si="192"/>
        <v>9.851537799554394E-2</v>
      </c>
      <c r="AI49" s="5">
        <f t="shared" si="192"/>
        <v>9.5938900973756583E-2</v>
      </c>
      <c r="AJ49" s="5">
        <f t="shared" si="192"/>
        <v>9.3873932781856226E-2</v>
      </c>
      <c r="AK49" s="5">
        <f t="shared" si="193"/>
        <v>9.4527125342409687E-2</v>
      </c>
      <c r="AL49" s="5">
        <f t="shared" si="193"/>
        <v>9.4577711898931188E-2</v>
      </c>
      <c r="AM49" s="5">
        <f t="shared" si="193"/>
        <v>9.4318310670588004E-2</v>
      </c>
      <c r="AN49" s="5">
        <f t="shared" si="193"/>
        <v>9.480234930361052E-2</v>
      </c>
      <c r="AO49" s="5">
        <f t="shared" si="193"/>
        <v>9.3820432824491276E-2</v>
      </c>
      <c r="AP49" s="5">
        <f t="shared" si="193"/>
        <v>9.0949704186360739E-2</v>
      </c>
      <c r="AQ49" s="5">
        <f t="shared" si="193"/>
        <v>8.9400753671213917E-2</v>
      </c>
      <c r="AR49" s="5">
        <f t="shared" si="193"/>
        <v>8.9283602124414121E-2</v>
      </c>
      <c r="AS49" s="5">
        <f t="shared" si="193"/>
        <v>9.4991782490968096E-2</v>
      </c>
      <c r="AT49" s="5">
        <f t="shared" si="193"/>
        <v>9.0432553542681385E-2</v>
      </c>
      <c r="AV49" s="5">
        <f>AV36/AV$45</f>
        <v>0.12273092999315725</v>
      </c>
      <c r="AW49" s="5">
        <f t="shared" ref="AW49:BH49" si="207">AW36/AW$45</f>
        <v>0.12115044502257923</v>
      </c>
      <c r="AX49" s="5">
        <f t="shared" si="207"/>
        <v>0.12598772728569047</v>
      </c>
      <c r="AY49" s="5">
        <f t="shared" si="207"/>
        <v>0.11631319990905691</v>
      </c>
      <c r="AZ49" s="5">
        <f t="shared" si="207"/>
        <v>0.10949750537068391</v>
      </c>
      <c r="BA49" s="5">
        <f t="shared" si="207"/>
        <v>0.11680840807296534</v>
      </c>
      <c r="BB49" s="5">
        <f t="shared" si="207"/>
        <v>0.11190451383345761</v>
      </c>
      <c r="BC49" s="5">
        <f t="shared" si="207"/>
        <v>0.12266179288591644</v>
      </c>
      <c r="BD49" s="5">
        <f t="shared" si="207"/>
        <v>0.10347947047599451</v>
      </c>
      <c r="BE49" s="5">
        <f t="shared" si="207"/>
        <v>0.11910187155062203</v>
      </c>
      <c r="BF49" s="5">
        <f t="shared" si="207"/>
        <v>0.12335210288189284</v>
      </c>
      <c r="BG49" s="5">
        <f t="shared" si="207"/>
        <v>0.12273343978313486</v>
      </c>
      <c r="BH49" s="5">
        <f t="shared" si="207"/>
        <v>0.11422761775988965</v>
      </c>
      <c r="BJ49" s="5">
        <f t="shared" ref="BJ49:BO49" si="208">BJ36/BJ$45</f>
        <v>8.0067110027488522E-2</v>
      </c>
      <c r="BK49" s="5">
        <f t="shared" si="208"/>
        <v>8.0067110027488522E-2</v>
      </c>
      <c r="BL49" s="5">
        <f t="shared" si="208"/>
        <v>8.0067110027488522E-2</v>
      </c>
      <c r="BM49" s="5">
        <f t="shared" si="208"/>
        <v>8.0067110027488522E-2</v>
      </c>
      <c r="BN49" s="5">
        <f t="shared" ref="BN49" si="209">BN36/BN$45</f>
        <v>8.0067110027488522E-2</v>
      </c>
      <c r="BO49" s="5">
        <f t="shared" si="208"/>
        <v>8.0067110027488522E-2</v>
      </c>
      <c r="BP49" s="5">
        <f t="shared" ref="BP49:BW49" si="210">BP36/BP$45</f>
        <v>8.6396687595175561E-2</v>
      </c>
      <c r="BQ49" s="5">
        <f t="shared" si="210"/>
        <v>8.6396687595175561E-2</v>
      </c>
      <c r="BR49" s="5">
        <f t="shared" ref="BR49" si="211">BR36/BR$45</f>
        <v>8.6396687595175561E-2</v>
      </c>
      <c r="BS49" s="5">
        <f t="shared" si="210"/>
        <v>8.6396687595175561E-2</v>
      </c>
      <c r="BT49" s="5">
        <f t="shared" si="210"/>
        <v>8.6396687595175561E-2</v>
      </c>
      <c r="BU49" s="5">
        <f t="shared" si="210"/>
        <v>8.6396687595175561E-2</v>
      </c>
      <c r="BV49" s="5">
        <f t="shared" ref="BV49" si="212">BV36/BV$45</f>
        <v>8.6396687595175561E-2</v>
      </c>
      <c r="BW49" s="5">
        <f t="shared" si="210"/>
        <v>8.6396687595175561E-2</v>
      </c>
    </row>
    <row r="50" spans="1:75">
      <c r="A50" s="6"/>
      <c r="B50" s="6"/>
      <c r="C50" s="7" t="s">
        <v>21</v>
      </c>
      <c r="D50" s="72">
        <f t="shared" si="192"/>
        <v>6.3972847126737509E-2</v>
      </c>
      <c r="E50" s="72">
        <f t="shared" si="192"/>
        <v>7.6376047432316921E-2</v>
      </c>
      <c r="F50" s="8">
        <f t="shared" si="192"/>
        <v>6.2905579421323993E-2</v>
      </c>
      <c r="G50" s="8">
        <f t="shared" si="192"/>
        <v>5.4238282383482397E-2</v>
      </c>
      <c r="H50" s="8">
        <f t="shared" si="192"/>
        <v>6.1475885145157651E-2</v>
      </c>
      <c r="I50" s="8">
        <f t="shared" si="192"/>
        <v>6.1673585290094562E-2</v>
      </c>
      <c r="J50" s="8">
        <f t="shared" si="192"/>
        <v>5.213309675409749E-2</v>
      </c>
      <c r="K50" s="8">
        <f t="shared" si="192"/>
        <v>1.5977527262504503E-2</v>
      </c>
      <c r="L50" s="8">
        <f t="shared" si="192"/>
        <v>7.4941904554195429E-2</v>
      </c>
      <c r="M50" s="8">
        <f t="shared" si="192"/>
        <v>5.5995780654072007E-2</v>
      </c>
      <c r="N50" s="8">
        <f t="shared" si="192"/>
        <v>6.322783348320081E-2</v>
      </c>
      <c r="O50" s="8">
        <f t="shared" si="192"/>
        <v>5.4301507878595591E-2</v>
      </c>
      <c r="P50" s="8">
        <f t="shared" si="192"/>
        <v>5.7573031529362648E-2</v>
      </c>
      <c r="Q50" s="8">
        <f t="shared" si="192"/>
        <v>5.2674288811901081E-2</v>
      </c>
      <c r="R50" s="8">
        <f t="shared" si="192"/>
        <v>9.404898279052544E-2</v>
      </c>
      <c r="S50" s="8">
        <f t="shared" si="192"/>
        <v>9.424746421654355E-2</v>
      </c>
      <c r="T50" s="8">
        <f t="shared" si="192"/>
        <v>8.4093085745584883E-2</v>
      </c>
      <c r="U50" s="8">
        <f t="shared" si="192"/>
        <v>8.8288146554396055E-2</v>
      </c>
      <c r="V50" s="8"/>
      <c r="W50" s="8">
        <f t="shared" si="192"/>
        <v>7.3514607224121169E-3</v>
      </c>
      <c r="X50" s="8">
        <f t="shared" si="192"/>
        <v>7.3530534425166371E-3</v>
      </c>
      <c r="Y50" s="8">
        <f t="shared" si="192"/>
        <v>6.7288818395951546E-3</v>
      </c>
      <c r="Z50" s="8">
        <f t="shared" si="192"/>
        <v>6.9951096894352053E-3</v>
      </c>
      <c r="AA50" s="8">
        <f t="shared" si="192"/>
        <v>6.098490420397523E-3</v>
      </c>
      <c r="AB50" s="8">
        <f t="shared" si="192"/>
        <v>6.5644885496429122E-3</v>
      </c>
      <c r="AC50" s="8">
        <f t="shared" si="192"/>
        <v>4.2210623863737952E-3</v>
      </c>
      <c r="AD50" s="8">
        <f t="shared" si="192"/>
        <v>2.2446245652696104E-3</v>
      </c>
      <c r="AE50" s="8">
        <f t="shared" si="192"/>
        <v>3.0543987789358102E-3</v>
      </c>
      <c r="AF50" s="8"/>
      <c r="AG50" s="8">
        <f t="shared" si="192"/>
        <v>2.4543875740866677E-2</v>
      </c>
      <c r="AH50" s="8">
        <f t="shared" si="192"/>
        <v>1.897597438387557E-2</v>
      </c>
      <c r="AI50" s="8">
        <f t="shared" si="192"/>
        <v>1.6664172766113875E-2</v>
      </c>
      <c r="AJ50" s="8">
        <f t="shared" si="192"/>
        <v>2.4484150592966089E-2</v>
      </c>
      <c r="AK50" s="8">
        <f t="shared" si="193"/>
        <v>2.2617608041073212E-2</v>
      </c>
      <c r="AL50" s="8">
        <f t="shared" si="193"/>
        <v>1.8527006184425047E-2</v>
      </c>
      <c r="AM50" s="8">
        <f t="shared" si="193"/>
        <v>1.0984564960593106E-2</v>
      </c>
      <c r="AN50" s="8">
        <f t="shared" si="193"/>
        <v>2.0946247260212467E-2</v>
      </c>
      <c r="AO50" s="8">
        <f t="shared" si="193"/>
        <v>2.3422662052426459E-2</v>
      </c>
      <c r="AP50" s="8">
        <f t="shared" si="193"/>
        <v>1.6291075756523801E-2</v>
      </c>
      <c r="AQ50" s="8">
        <f t="shared" si="193"/>
        <v>8.3433974672042013E-3</v>
      </c>
      <c r="AR50" s="8">
        <f t="shared" si="193"/>
        <v>1.8701310656079217E-2</v>
      </c>
      <c r="AS50" s="8">
        <f t="shared" si="193"/>
        <v>8.9421046511858806E-3</v>
      </c>
      <c r="AT50" s="8">
        <f t="shared" si="193"/>
        <v>8.2429945591564833E-3</v>
      </c>
      <c r="AV50" s="8">
        <f>AV37/AV$45</f>
        <v>6.3621256109240715E-2</v>
      </c>
      <c r="AW50" s="8">
        <f t="shared" ref="AW50:BH50" si="213">AW37/AW$45</f>
        <v>7.6089355906458642E-2</v>
      </c>
      <c r="AX50" s="8">
        <f t="shared" si="213"/>
        <v>7.8185168429326199E-2</v>
      </c>
      <c r="AY50" s="8">
        <f t="shared" si="213"/>
        <v>4.9366239611982221E-2</v>
      </c>
      <c r="AZ50" s="8">
        <f t="shared" si="213"/>
        <v>5.7481091994651894E-2</v>
      </c>
      <c r="BA50" s="8">
        <f t="shared" si="213"/>
        <v>4.0149103339002137E-2</v>
      </c>
      <c r="BB50" s="8">
        <f t="shared" si="213"/>
        <v>3.9567479875463579E-2</v>
      </c>
      <c r="BC50" s="8">
        <f t="shared" si="213"/>
        <v>2.3112202910853717E-2</v>
      </c>
      <c r="BD50" s="8">
        <f t="shared" si="213"/>
        <v>2.1612669808316241E-2</v>
      </c>
      <c r="BE50" s="8">
        <f t="shared" si="213"/>
        <v>1.6976700400547252E-2</v>
      </c>
      <c r="BF50" s="8">
        <f t="shared" si="213"/>
        <v>2.0919214787671312E-2</v>
      </c>
      <c r="BG50" s="8">
        <f t="shared" si="213"/>
        <v>2.1429428829520369E-2</v>
      </c>
      <c r="BH50" s="8">
        <f t="shared" si="213"/>
        <v>3.8111360238012322E-2</v>
      </c>
      <c r="BJ50" s="8">
        <f t="shared" ref="BJ50:BO50" si="214">BJ37/BJ$45</f>
        <v>9.7397925836339064E-2</v>
      </c>
      <c r="BK50" s="8">
        <f t="shared" si="214"/>
        <v>9.7397925836339064E-2</v>
      </c>
      <c r="BL50" s="8">
        <f t="shared" si="214"/>
        <v>9.7397925836339064E-2</v>
      </c>
      <c r="BM50" s="8">
        <f t="shared" si="214"/>
        <v>9.7397925836339064E-2</v>
      </c>
      <c r="BN50" s="8">
        <f t="shared" ref="BN50" si="215">BN37/BN$45</f>
        <v>9.7397925836339064E-2</v>
      </c>
      <c r="BO50" s="8">
        <f t="shared" si="214"/>
        <v>9.7397925836339064E-2</v>
      </c>
      <c r="BP50" s="8">
        <f t="shared" ref="BP50:BW50" si="216">BP37/BP$45</f>
        <v>1.9378878220046185E-2</v>
      </c>
      <c r="BQ50" s="8">
        <f t="shared" si="216"/>
        <v>1.9378878220046185E-2</v>
      </c>
      <c r="BR50" s="8">
        <f t="shared" ref="BR50" si="217">BR37/BR$45</f>
        <v>1.9378878220046185E-2</v>
      </c>
      <c r="BS50" s="8">
        <f t="shared" si="216"/>
        <v>1.9378878220046185E-2</v>
      </c>
      <c r="BT50" s="8">
        <f t="shared" si="216"/>
        <v>1.9378878220046185E-2</v>
      </c>
      <c r="BU50" s="8">
        <f t="shared" si="216"/>
        <v>1.9378878220046185E-2</v>
      </c>
      <c r="BV50" s="8">
        <f t="shared" ref="BV50" si="218">BV37/BV$45</f>
        <v>1.9378878220046185E-2</v>
      </c>
      <c r="BW50" s="8">
        <f t="shared" si="216"/>
        <v>1.9378878220046185E-2</v>
      </c>
    </row>
    <row r="51" spans="1:75" s="37" customFormat="1">
      <c r="A51" s="44"/>
      <c r="B51" s="44"/>
      <c r="C51" s="46" t="s">
        <v>8</v>
      </c>
      <c r="D51" s="73">
        <f t="shared" si="192"/>
        <v>0</v>
      </c>
      <c r="E51" s="73">
        <f t="shared" si="192"/>
        <v>0</v>
      </c>
      <c r="F51" s="45">
        <f t="shared" si="192"/>
        <v>0</v>
      </c>
      <c r="G51" s="45">
        <f t="shared" si="192"/>
        <v>0</v>
      </c>
      <c r="H51" s="45">
        <f t="shared" si="192"/>
        <v>0</v>
      </c>
      <c r="I51" s="45">
        <f t="shared" si="192"/>
        <v>0</v>
      </c>
      <c r="J51" s="45">
        <f t="shared" si="192"/>
        <v>0</v>
      </c>
      <c r="K51" s="45">
        <f t="shared" si="192"/>
        <v>0</v>
      </c>
      <c r="L51" s="45">
        <f t="shared" si="192"/>
        <v>0</v>
      </c>
      <c r="M51" s="45">
        <f t="shared" si="192"/>
        <v>0</v>
      </c>
      <c r="N51" s="45">
        <f t="shared" si="192"/>
        <v>0</v>
      </c>
      <c r="O51" s="45">
        <f t="shared" si="192"/>
        <v>0</v>
      </c>
      <c r="P51" s="45">
        <f t="shared" si="192"/>
        <v>0</v>
      </c>
      <c r="Q51" s="45">
        <f t="shared" si="192"/>
        <v>0</v>
      </c>
      <c r="R51" s="45">
        <f t="shared" si="192"/>
        <v>0</v>
      </c>
      <c r="S51" s="45">
        <f t="shared" si="192"/>
        <v>0</v>
      </c>
      <c r="T51" s="45">
        <f t="shared" si="192"/>
        <v>0</v>
      </c>
      <c r="U51" s="45">
        <f t="shared" si="192"/>
        <v>0</v>
      </c>
      <c r="V51" s="45"/>
      <c r="W51" s="45">
        <f t="shared" si="192"/>
        <v>1.0002951298674456E-3</v>
      </c>
      <c r="X51" s="45">
        <f t="shared" si="192"/>
        <v>1.1824230923392751E-3</v>
      </c>
      <c r="Y51" s="45">
        <f t="shared" si="192"/>
        <v>1.2740467218433889E-3</v>
      </c>
      <c r="Z51" s="45">
        <f t="shared" si="192"/>
        <v>6.3675688086708331E-4</v>
      </c>
      <c r="AA51" s="45">
        <f t="shared" si="192"/>
        <v>1.8193619567946769E-4</v>
      </c>
      <c r="AB51" s="45">
        <f t="shared" si="192"/>
        <v>2.7363709430991353E-4</v>
      </c>
      <c r="AC51" s="45">
        <f t="shared" si="192"/>
        <v>6.3767241960257094E-4</v>
      </c>
      <c r="AD51" s="45">
        <f t="shared" si="192"/>
        <v>6.3749594003636436E-4</v>
      </c>
      <c r="AE51" s="45">
        <f t="shared" si="192"/>
        <v>5.4673106518518056E-4</v>
      </c>
      <c r="AF51" s="45"/>
      <c r="AG51" s="45">
        <f t="shared" si="192"/>
        <v>1.194978416790934E-3</v>
      </c>
      <c r="AH51" s="45">
        <f t="shared" si="192"/>
        <v>7.9783382324600323E-4</v>
      </c>
      <c r="AI51" s="45">
        <f t="shared" si="192"/>
        <v>9.9428415500061608E-4</v>
      </c>
      <c r="AJ51" s="45">
        <f t="shared" si="192"/>
        <v>2.0109152368147178E-4</v>
      </c>
      <c r="AK51" s="45">
        <f t="shared" si="193"/>
        <v>1.0830764631149651E-3</v>
      </c>
      <c r="AL51" s="45">
        <f t="shared" si="193"/>
        <v>9.7876785607286447E-4</v>
      </c>
      <c r="AM51" s="45">
        <f t="shared" si="193"/>
        <v>9.8600722764444768E-4</v>
      </c>
      <c r="AN51" s="45">
        <f t="shared" si="193"/>
        <v>1.1858361684832864E-3</v>
      </c>
      <c r="AO51" s="45">
        <f t="shared" si="193"/>
        <v>8.8723241341896449E-4</v>
      </c>
      <c r="AP51" s="45">
        <f t="shared" si="193"/>
        <v>9.7777457240479852E-4</v>
      </c>
      <c r="AQ51" s="45">
        <f t="shared" si="193"/>
        <v>5.8364747549285632E-4</v>
      </c>
      <c r="AR51" s="45">
        <f t="shared" si="193"/>
        <v>7.7425076040050925E-4</v>
      </c>
      <c r="AS51" s="45">
        <f t="shared" si="193"/>
        <v>5.9153282820623068E-4</v>
      </c>
      <c r="AT51" s="45">
        <f t="shared" si="193"/>
        <v>8.749933487572206E-4</v>
      </c>
      <c r="AV51" s="45">
        <f t="shared" ref="AV51:BH51" si="219">AV38/AV$45</f>
        <v>1.022848080388975E-3</v>
      </c>
      <c r="AW51" s="45">
        <f t="shared" si="219"/>
        <v>4.6605723657975874E-4</v>
      </c>
      <c r="AX51" s="45">
        <f t="shared" si="219"/>
        <v>7.4904279877990886E-4</v>
      </c>
      <c r="AY51" s="45">
        <f t="shared" si="219"/>
        <v>9.2556827904544968E-5</v>
      </c>
      <c r="AZ51" s="45">
        <f t="shared" si="219"/>
        <v>5.5177584295011705E-4</v>
      </c>
      <c r="BA51" s="45">
        <f t="shared" si="219"/>
        <v>7.3708784334899262E-4</v>
      </c>
      <c r="BB51" s="45">
        <f t="shared" si="219"/>
        <v>3.6820321187243198E-4</v>
      </c>
      <c r="BC51" s="45">
        <f t="shared" si="219"/>
        <v>9.3772827943444255E-5</v>
      </c>
      <c r="BD51" s="45">
        <f t="shared" si="219"/>
        <v>2.751740353223485E-4</v>
      </c>
      <c r="BE51" s="45">
        <f t="shared" si="219"/>
        <v>3.7434422108572176E-4</v>
      </c>
      <c r="BF51" s="45">
        <f t="shared" si="219"/>
        <v>9.3064963731505194E-4</v>
      </c>
      <c r="BG51" s="45">
        <f t="shared" si="219"/>
        <v>1.114683736501333E-3</v>
      </c>
      <c r="BH51" s="45">
        <f t="shared" si="219"/>
        <v>9.337482239518359E-4</v>
      </c>
      <c r="BJ51" s="45">
        <f t="shared" ref="BJ51:BO51" si="220">BJ38/BJ$45</f>
        <v>0</v>
      </c>
      <c r="BK51" s="45">
        <f t="shared" si="220"/>
        <v>0</v>
      </c>
      <c r="BL51" s="45">
        <f t="shared" si="220"/>
        <v>0</v>
      </c>
      <c r="BM51" s="45">
        <f t="shared" si="220"/>
        <v>0</v>
      </c>
      <c r="BN51" s="45">
        <f t="shared" ref="BN51" si="221">BN38/BN$45</f>
        <v>0</v>
      </c>
      <c r="BO51" s="45">
        <f t="shared" si="220"/>
        <v>0</v>
      </c>
      <c r="BP51" s="45">
        <f t="shared" ref="BP51:BW51" si="222">BP38/BP$45</f>
        <v>0</v>
      </c>
      <c r="BQ51" s="45">
        <f t="shared" si="222"/>
        <v>0</v>
      </c>
      <c r="BR51" s="45">
        <f t="shared" ref="BR51" si="223">BR38/BR$45</f>
        <v>0</v>
      </c>
      <c r="BS51" s="45">
        <f t="shared" si="222"/>
        <v>0</v>
      </c>
      <c r="BT51" s="45">
        <f t="shared" si="222"/>
        <v>0</v>
      </c>
      <c r="BU51" s="45">
        <f t="shared" si="222"/>
        <v>0</v>
      </c>
      <c r="BV51" s="45">
        <f t="shared" ref="BV51" si="224">BV38/BV$45</f>
        <v>0</v>
      </c>
      <c r="BW51" s="45">
        <f t="shared" si="222"/>
        <v>0</v>
      </c>
    </row>
    <row r="52" spans="1:75">
      <c r="A52" s="1"/>
      <c r="B52" s="1"/>
      <c r="C52" s="2" t="s">
        <v>9</v>
      </c>
      <c r="D52" s="71">
        <f t="shared" si="192"/>
        <v>0.11499408499296015</v>
      </c>
      <c r="E52" s="71">
        <f t="shared" si="192"/>
        <v>0.11326646295485758</v>
      </c>
      <c r="F52" s="5">
        <f t="shared" si="192"/>
        <v>0.11783640594488146</v>
      </c>
      <c r="G52" s="5">
        <f t="shared" si="192"/>
        <v>0.11774973751954607</v>
      </c>
      <c r="H52" s="5">
        <f t="shared" si="192"/>
        <v>0.11683653152379343</v>
      </c>
      <c r="I52" s="5">
        <f t="shared" si="192"/>
        <v>0.11364889179522362</v>
      </c>
      <c r="J52" s="5">
        <f t="shared" si="192"/>
        <v>0.11512410452049673</v>
      </c>
      <c r="K52" s="5">
        <f t="shared" si="192"/>
        <v>0.1291857501402513</v>
      </c>
      <c r="L52" s="5">
        <f t="shared" si="192"/>
        <v>0.11242030227829523</v>
      </c>
      <c r="M52" s="5">
        <f t="shared" si="192"/>
        <v>0.11917972723484857</v>
      </c>
      <c r="N52" s="5">
        <f t="shared" ref="D52:AJ57" si="225">N39/N$45</f>
        <v>0.11573105599465899</v>
      </c>
      <c r="O52" s="5">
        <f t="shared" si="225"/>
        <v>0.12036094419724443</v>
      </c>
      <c r="P52" s="5">
        <f t="shared" si="225"/>
        <v>0.11622570846069362</v>
      </c>
      <c r="Q52" s="5">
        <f t="shared" si="225"/>
        <v>0.11458285187371463</v>
      </c>
      <c r="R52" s="5">
        <f t="shared" si="225"/>
        <v>0.11356173219995057</v>
      </c>
      <c r="S52" s="5">
        <f t="shared" si="225"/>
        <v>0.11499132409892998</v>
      </c>
      <c r="T52" s="5">
        <f t="shared" si="225"/>
        <v>0.11410275333315889</v>
      </c>
      <c r="U52" s="5">
        <f t="shared" si="225"/>
        <v>0.11317226151879954</v>
      </c>
      <c r="V52" s="5"/>
      <c r="W52" s="5">
        <f t="shared" si="225"/>
        <v>4.107082001529129E-2</v>
      </c>
      <c r="X52" s="5">
        <f t="shared" si="225"/>
        <v>4.1399404677082835E-2</v>
      </c>
      <c r="Y52" s="5">
        <f t="shared" si="225"/>
        <v>3.982185142092539E-2</v>
      </c>
      <c r="Z52" s="5">
        <f t="shared" si="225"/>
        <v>4.0764354396304665E-2</v>
      </c>
      <c r="AA52" s="5">
        <f t="shared" si="225"/>
        <v>3.9007105186459966E-2</v>
      </c>
      <c r="AB52" s="5">
        <f t="shared" si="225"/>
        <v>3.6226546631248573E-2</v>
      </c>
      <c r="AC52" s="5">
        <f t="shared" si="225"/>
        <v>3.1857922490595034E-2</v>
      </c>
      <c r="AD52" s="5">
        <f t="shared" si="225"/>
        <v>3.1689059867584767E-2</v>
      </c>
      <c r="AE52" s="5">
        <f t="shared" si="225"/>
        <v>3.1866939705781507E-2</v>
      </c>
      <c r="AF52" s="5"/>
      <c r="AG52" s="5">
        <f t="shared" si="225"/>
        <v>1.225015649302791E-2</v>
      </c>
      <c r="AH52" s="5">
        <f t="shared" si="225"/>
        <v>1.2618848743676364E-2</v>
      </c>
      <c r="AI52" s="5">
        <f t="shared" si="225"/>
        <v>1.1707120882118262E-2</v>
      </c>
      <c r="AJ52" s="5">
        <f t="shared" si="225"/>
        <v>1.2015378697119768E-2</v>
      </c>
      <c r="AK52" s="5">
        <f t="shared" ref="AK52:AT56" si="226">AK39/AK$45</f>
        <v>1.1593271779311732E-2</v>
      </c>
      <c r="AL52" s="5">
        <f t="shared" si="226"/>
        <v>1.2040444485452875E-2</v>
      </c>
      <c r="AM52" s="5">
        <f t="shared" si="226"/>
        <v>1.2129500588977719E-2</v>
      </c>
      <c r="AN52" s="5">
        <f t="shared" si="226"/>
        <v>1.562970342202176E-2</v>
      </c>
      <c r="AO52" s="5">
        <f t="shared" si="226"/>
        <v>1.6111746501758475E-2</v>
      </c>
      <c r="AP52" s="5">
        <f t="shared" si="226"/>
        <v>1.134089830288133E-2</v>
      </c>
      <c r="AQ52" s="5">
        <f t="shared" si="226"/>
        <v>1.1795415213359545E-2</v>
      </c>
      <c r="AR52" s="5">
        <f t="shared" si="226"/>
        <v>1.4626987366417977E-2</v>
      </c>
      <c r="AS52" s="5">
        <f t="shared" si="226"/>
        <v>2.2350234956226053E-2</v>
      </c>
      <c r="AT52" s="5">
        <f t="shared" si="226"/>
        <v>1.8623166313464695E-2</v>
      </c>
      <c r="AV52" s="5">
        <f t="shared" ref="AV52:AV57" si="227">AV39/AV$45</f>
        <v>2.8760464677385536E-2</v>
      </c>
      <c r="AW52" s="5">
        <f t="shared" ref="AW52:BH52" si="228">AW39/AW$45</f>
        <v>2.7355868288225102E-2</v>
      </c>
      <c r="AX52" s="5">
        <f t="shared" si="228"/>
        <v>2.4352477064420942E-2</v>
      </c>
      <c r="AY52" s="5">
        <f t="shared" si="228"/>
        <v>1.2524603003068567E-2</v>
      </c>
      <c r="AZ52" s="5">
        <f t="shared" si="228"/>
        <v>2.537323643786045E-2</v>
      </c>
      <c r="BA52" s="5">
        <f t="shared" si="228"/>
        <v>2.9630919781174245E-2</v>
      </c>
      <c r="BB52" s="5">
        <f t="shared" si="228"/>
        <v>1.6500326370608945E-2</v>
      </c>
      <c r="BC52" s="5">
        <f t="shared" si="228"/>
        <v>6.5917660634909891E-3</v>
      </c>
      <c r="BD52" s="5">
        <f t="shared" si="228"/>
        <v>1.0638855615798842E-2</v>
      </c>
      <c r="BE52" s="5">
        <f t="shared" si="228"/>
        <v>6.249705024892218E-3</v>
      </c>
      <c r="BF52" s="5">
        <f t="shared" si="228"/>
        <v>1.8154068620358545E-2</v>
      </c>
      <c r="BG52" s="5">
        <f t="shared" si="228"/>
        <v>2.3996755960658644E-2</v>
      </c>
      <c r="BH52" s="5">
        <f t="shared" si="228"/>
        <v>1.4768523543895375E-2</v>
      </c>
      <c r="BJ52" s="5">
        <f t="shared" ref="BJ52:BO52" si="229">BJ39/BJ$45</f>
        <v>0.1583866809691086</v>
      </c>
      <c r="BK52" s="5">
        <f t="shared" si="229"/>
        <v>0.1583866809691086</v>
      </c>
      <c r="BL52" s="5">
        <f t="shared" si="229"/>
        <v>0.1583866809691086</v>
      </c>
      <c r="BM52" s="5">
        <f t="shared" si="229"/>
        <v>0.1583866809691086</v>
      </c>
      <c r="BN52" s="5">
        <f t="shared" ref="BN52" si="230">BN39/BN$45</f>
        <v>0.1583866809691086</v>
      </c>
      <c r="BO52" s="5">
        <f t="shared" si="229"/>
        <v>0.1583866809691086</v>
      </c>
      <c r="BP52" s="5">
        <f t="shared" ref="BP52:BW52" si="231">BP39/BP$45</f>
        <v>5.0940046829518098E-3</v>
      </c>
      <c r="BQ52" s="5">
        <f t="shared" si="231"/>
        <v>5.0940046829518098E-3</v>
      </c>
      <c r="BR52" s="5">
        <f t="shared" ref="BR52" si="232">BR39/BR$45</f>
        <v>5.0940046829518098E-3</v>
      </c>
      <c r="BS52" s="5">
        <f t="shared" si="231"/>
        <v>5.0940046829518098E-3</v>
      </c>
      <c r="BT52" s="5">
        <f t="shared" si="231"/>
        <v>5.0940046829518098E-3</v>
      </c>
      <c r="BU52" s="5">
        <f t="shared" si="231"/>
        <v>5.0940046829518098E-3</v>
      </c>
      <c r="BV52" s="5">
        <f t="shared" ref="BV52" si="233">BV39/BV$45</f>
        <v>5.0940046829518098E-3</v>
      </c>
      <c r="BW52" s="5">
        <f t="shared" si="231"/>
        <v>5.0940046829518098E-3</v>
      </c>
    </row>
    <row r="53" spans="1:75">
      <c r="A53" s="1"/>
      <c r="B53" s="1"/>
      <c r="C53" s="2" t="s">
        <v>10</v>
      </c>
      <c r="D53" s="71">
        <f t="shared" si="225"/>
        <v>0.1228821800240102</v>
      </c>
      <c r="E53" s="71">
        <f t="shared" si="225"/>
        <v>0.1190071409008079</v>
      </c>
      <c r="F53" s="5">
        <f t="shared" si="225"/>
        <v>0.1238171401231663</v>
      </c>
      <c r="G53" s="5">
        <f t="shared" si="225"/>
        <v>0.12336500757514562</v>
      </c>
      <c r="H53" s="5">
        <f t="shared" si="225"/>
        <v>0.11921771080952648</v>
      </c>
      <c r="I53" s="5">
        <f t="shared" si="225"/>
        <v>0.12136370365641082</v>
      </c>
      <c r="J53" s="5">
        <f t="shared" si="225"/>
        <v>0.12026987892633734</v>
      </c>
      <c r="K53" s="5">
        <f t="shared" si="225"/>
        <v>0.1227059954968349</v>
      </c>
      <c r="L53" s="5">
        <f t="shared" si="225"/>
        <v>0.11855119160056912</v>
      </c>
      <c r="M53" s="5">
        <f t="shared" si="225"/>
        <v>0.12401712309243228</v>
      </c>
      <c r="N53" s="5">
        <f t="shared" si="225"/>
        <v>0.11967729934910719</v>
      </c>
      <c r="O53" s="5">
        <f t="shared" si="225"/>
        <v>0.11901787766873854</v>
      </c>
      <c r="P53" s="5">
        <f t="shared" si="225"/>
        <v>0.11967620939609459</v>
      </c>
      <c r="Q53" s="5">
        <f t="shared" si="225"/>
        <v>0.12021383101518192</v>
      </c>
      <c r="R53" s="5">
        <f t="shared" si="225"/>
        <v>0.11532495194020898</v>
      </c>
      <c r="S53" s="5">
        <f t="shared" si="225"/>
        <v>0.11632753568180819</v>
      </c>
      <c r="T53" s="5">
        <f t="shared" si="225"/>
        <v>0.11853379810429582</v>
      </c>
      <c r="U53" s="5">
        <f t="shared" si="225"/>
        <v>0.11645605899238237</v>
      </c>
      <c r="V53" s="5"/>
      <c r="W53" s="5">
        <f t="shared" si="225"/>
        <v>5.8807782348938034E-2</v>
      </c>
      <c r="X53" s="5">
        <f t="shared" si="225"/>
        <v>5.893540709858229E-2</v>
      </c>
      <c r="Y53" s="5">
        <f t="shared" si="225"/>
        <v>5.8506547860453464E-2</v>
      </c>
      <c r="Z53" s="5">
        <f t="shared" si="225"/>
        <v>4.8141431705593388E-2</v>
      </c>
      <c r="AA53" s="5">
        <f t="shared" si="225"/>
        <v>4.6879033460097051E-2</v>
      </c>
      <c r="AB53" s="5">
        <f t="shared" si="225"/>
        <v>4.4355125981464315E-2</v>
      </c>
      <c r="AC53" s="5">
        <f t="shared" si="225"/>
        <v>6.7080689880930897E-2</v>
      </c>
      <c r="AD53" s="5">
        <f t="shared" si="225"/>
        <v>6.7292183655788415E-2</v>
      </c>
      <c r="AE53" s="5">
        <f t="shared" si="225"/>
        <v>6.8250614563711148E-2</v>
      </c>
      <c r="AF53" s="5"/>
      <c r="AG53" s="5">
        <f t="shared" si="225"/>
        <v>3.8488378422737092E-2</v>
      </c>
      <c r="AH53" s="5">
        <f t="shared" si="225"/>
        <v>3.8545462005097883E-2</v>
      </c>
      <c r="AI53" s="5">
        <f t="shared" si="225"/>
        <v>3.767568398251004E-2</v>
      </c>
      <c r="AJ53" s="5">
        <f t="shared" si="225"/>
        <v>4.1781982159978831E-2</v>
      </c>
      <c r="AK53" s="5">
        <f t="shared" si="226"/>
        <v>3.8304211049515903E-2</v>
      </c>
      <c r="AL53" s="5">
        <f t="shared" si="226"/>
        <v>3.7211361976371822E-2</v>
      </c>
      <c r="AM53" s="5">
        <f t="shared" si="226"/>
        <v>3.5618489967687655E-2</v>
      </c>
      <c r="AN53" s="5">
        <f t="shared" si="226"/>
        <v>4.1813606279861769E-2</v>
      </c>
      <c r="AO53" s="5">
        <f t="shared" si="226"/>
        <v>4.5572761723265576E-2</v>
      </c>
      <c r="AP53" s="5">
        <f t="shared" si="226"/>
        <v>3.6432596775550219E-2</v>
      </c>
      <c r="AQ53" s="5">
        <f t="shared" si="226"/>
        <v>3.5262299511593598E-2</v>
      </c>
      <c r="AR53" s="5">
        <f t="shared" si="226"/>
        <v>3.7895070521596269E-2</v>
      </c>
      <c r="AS53" s="5">
        <f t="shared" si="226"/>
        <v>4.3957367817552467E-2</v>
      </c>
      <c r="AT53" s="5">
        <f t="shared" si="226"/>
        <v>3.7085023409167264E-2</v>
      </c>
      <c r="AV53" s="5">
        <f t="shared" si="227"/>
        <v>9.6895089912270055E-2</v>
      </c>
      <c r="AW53" s="5">
        <f t="shared" ref="AW53:BH53" si="234">AW40/AW$45</f>
        <v>9.5952486258491343E-2</v>
      </c>
      <c r="AX53" s="5">
        <f t="shared" si="234"/>
        <v>8.1482667907421855E-2</v>
      </c>
      <c r="AY53" s="5">
        <f t="shared" si="234"/>
        <v>5.4244513046293477E-2</v>
      </c>
      <c r="AZ53" s="5">
        <f t="shared" si="234"/>
        <v>5.3315500471598082E-2</v>
      </c>
      <c r="BA53" s="5">
        <f t="shared" si="234"/>
        <v>5.1437624424966299E-2</v>
      </c>
      <c r="BB53" s="5">
        <f t="shared" si="234"/>
        <v>4.7669523434302336E-2</v>
      </c>
      <c r="BC53" s="5">
        <f t="shared" si="234"/>
        <v>3.5769537813392108E-2</v>
      </c>
      <c r="BD53" s="5">
        <f t="shared" si="234"/>
        <v>3.2323603693021091E-2</v>
      </c>
      <c r="BE53" s="5">
        <f t="shared" si="234"/>
        <v>3.0260805163722052E-2</v>
      </c>
      <c r="BF53" s="5">
        <f t="shared" si="234"/>
        <v>5.9949526981676771E-2</v>
      </c>
      <c r="BG53" s="5">
        <f t="shared" si="234"/>
        <v>5.5965214150290106E-2</v>
      </c>
      <c r="BH53" s="5">
        <f t="shared" si="234"/>
        <v>3.3848627046938598E-2</v>
      </c>
      <c r="BJ53" s="5">
        <f t="shared" ref="BJ53:BO53" si="235">BJ40/BJ$45</f>
        <v>0.11930987962537153</v>
      </c>
      <c r="BK53" s="5">
        <f t="shared" si="235"/>
        <v>0.11930987962537153</v>
      </c>
      <c r="BL53" s="5">
        <f t="shared" si="235"/>
        <v>0.11930987962537153</v>
      </c>
      <c r="BM53" s="5">
        <f t="shared" si="235"/>
        <v>0.11930987962537153</v>
      </c>
      <c r="BN53" s="5">
        <f t="shared" ref="BN53" si="236">BN40/BN$45</f>
        <v>0.11930987962537153</v>
      </c>
      <c r="BO53" s="5">
        <f t="shared" si="235"/>
        <v>0.11930987962537153</v>
      </c>
      <c r="BP53" s="5">
        <f t="shared" ref="BP53:BW53" si="237">BP40/BP$45</f>
        <v>4.4620924000794851E-3</v>
      </c>
      <c r="BQ53" s="5">
        <f t="shared" si="237"/>
        <v>4.4620924000794851E-3</v>
      </c>
      <c r="BR53" s="5">
        <f t="shared" ref="BR53" si="238">BR40/BR$45</f>
        <v>4.4620924000794851E-3</v>
      </c>
      <c r="BS53" s="5">
        <f t="shared" si="237"/>
        <v>4.4620924000794851E-3</v>
      </c>
      <c r="BT53" s="5">
        <f t="shared" si="237"/>
        <v>4.4620924000794851E-3</v>
      </c>
      <c r="BU53" s="5">
        <f t="shared" si="237"/>
        <v>4.4620924000794851E-3</v>
      </c>
      <c r="BV53" s="5">
        <f t="shared" ref="BV53" si="239">BV40/BV$45</f>
        <v>4.4620924000794851E-3</v>
      </c>
      <c r="BW53" s="5">
        <f t="shared" si="237"/>
        <v>4.4620924000794851E-3</v>
      </c>
    </row>
    <row r="54" spans="1:75">
      <c r="A54" s="1"/>
      <c r="B54" s="1"/>
      <c r="C54" s="2" t="s">
        <v>11</v>
      </c>
      <c r="D54" s="71">
        <f t="shared" si="225"/>
        <v>2.6833334435819083E-2</v>
      </c>
      <c r="E54" s="71">
        <f t="shared" si="225"/>
        <v>2.6112600743630691E-2</v>
      </c>
      <c r="F54" s="5">
        <f t="shared" si="225"/>
        <v>2.6814520654500767E-2</v>
      </c>
      <c r="G54" s="5">
        <f t="shared" si="225"/>
        <v>2.6975327472977227E-2</v>
      </c>
      <c r="H54" s="5">
        <f t="shared" si="225"/>
        <v>2.5941154183852611E-2</v>
      </c>
      <c r="I54" s="5">
        <f t="shared" si="225"/>
        <v>2.624465576403753E-2</v>
      </c>
      <c r="J54" s="5">
        <f t="shared" si="225"/>
        <v>2.6996823944442427E-2</v>
      </c>
      <c r="K54" s="5">
        <f t="shared" si="225"/>
        <v>2.7525299947614452E-2</v>
      </c>
      <c r="L54" s="5">
        <f t="shared" si="225"/>
        <v>2.5592201147030095E-2</v>
      </c>
      <c r="M54" s="5">
        <f t="shared" si="225"/>
        <v>2.6414022265483752E-2</v>
      </c>
      <c r="N54" s="5">
        <f t="shared" si="225"/>
        <v>2.5672934445165229E-2</v>
      </c>
      <c r="O54" s="5">
        <f t="shared" si="225"/>
        <v>2.8695477671049924E-2</v>
      </c>
      <c r="P54" s="5">
        <f t="shared" si="225"/>
        <v>2.5913360079606537E-2</v>
      </c>
      <c r="Q54" s="5">
        <f t="shared" si="225"/>
        <v>2.6389771953204008E-2</v>
      </c>
      <c r="R54" s="5">
        <f t="shared" si="225"/>
        <v>2.454525281458269E-2</v>
      </c>
      <c r="S54" s="5">
        <f t="shared" si="225"/>
        <v>2.4853934093907668E-2</v>
      </c>
      <c r="T54" s="5">
        <f t="shared" si="225"/>
        <v>2.5876503056162507E-2</v>
      </c>
      <c r="U54" s="5">
        <f t="shared" si="225"/>
        <v>2.5612357467388748E-2</v>
      </c>
      <c r="V54" s="5"/>
      <c r="W54" s="5">
        <f t="shared" si="225"/>
        <v>4.136105889937132E-2</v>
      </c>
      <c r="X54" s="5">
        <f t="shared" si="225"/>
        <v>4.1785799014517948E-2</v>
      </c>
      <c r="Y54" s="5">
        <f t="shared" si="225"/>
        <v>4.3367709137282003E-2</v>
      </c>
      <c r="Z54" s="5">
        <f t="shared" si="225"/>
        <v>4.3661434919367727E-2</v>
      </c>
      <c r="AA54" s="5">
        <f t="shared" si="225"/>
        <v>4.6989481828821004E-2</v>
      </c>
      <c r="AB54" s="5">
        <f t="shared" si="225"/>
        <v>4.6385990407519347E-2</v>
      </c>
      <c r="AC54" s="5">
        <f t="shared" si="225"/>
        <v>4.3828317261727312E-2</v>
      </c>
      <c r="AD54" s="5">
        <f t="shared" si="225"/>
        <v>4.5065104977935415E-2</v>
      </c>
      <c r="AE54" s="5">
        <f t="shared" si="225"/>
        <v>4.550687836289611E-2</v>
      </c>
      <c r="AF54" s="5"/>
      <c r="AG54" s="5">
        <f t="shared" si="225"/>
        <v>3.2775129059442291E-2</v>
      </c>
      <c r="AH54" s="5">
        <f t="shared" si="225"/>
        <v>3.3279624369042693E-2</v>
      </c>
      <c r="AI54" s="5">
        <f t="shared" si="225"/>
        <v>3.2611105598329027E-2</v>
      </c>
      <c r="AJ54" s="5">
        <f t="shared" si="225"/>
        <v>3.1943439182832163E-2</v>
      </c>
      <c r="AK54" s="5">
        <f t="shared" si="226"/>
        <v>2.734297805988466E-2</v>
      </c>
      <c r="AL54" s="5">
        <f t="shared" si="226"/>
        <v>2.841100013893624E-2</v>
      </c>
      <c r="AM54" s="5">
        <f t="shared" si="226"/>
        <v>2.7156278160223389E-2</v>
      </c>
      <c r="AN54" s="5">
        <f t="shared" si="226"/>
        <v>3.3089040520839649E-2</v>
      </c>
      <c r="AO54" s="5">
        <f t="shared" si="226"/>
        <v>3.1544672942686001E-2</v>
      </c>
      <c r="AP54" s="5">
        <f t="shared" si="226"/>
        <v>2.7376500421372827E-2</v>
      </c>
      <c r="AQ54" s="5">
        <f t="shared" si="226"/>
        <v>2.7902697443298791E-2</v>
      </c>
      <c r="AR54" s="5">
        <f t="shared" si="226"/>
        <v>2.5659769211379569E-2</v>
      </c>
      <c r="AS54" s="5">
        <f t="shared" si="226"/>
        <v>2.7378331791566846E-2</v>
      </c>
      <c r="AT54" s="5">
        <f t="shared" si="226"/>
        <v>2.5332041847668681E-2</v>
      </c>
      <c r="AV54" s="5">
        <f t="shared" si="227"/>
        <v>4.0699617785397928E-2</v>
      </c>
      <c r="AW54" s="5">
        <f t="shared" ref="AW54:BH54" si="240">AW41/AW$45</f>
        <v>4.8148281803226882E-2</v>
      </c>
      <c r="AX54" s="5">
        <f t="shared" si="240"/>
        <v>4.8792671384885897E-2</v>
      </c>
      <c r="AY54" s="5">
        <f t="shared" si="240"/>
        <v>4.7598589500844682E-2</v>
      </c>
      <c r="AZ54" s="5">
        <f t="shared" si="240"/>
        <v>5.0235697499503788E-2</v>
      </c>
      <c r="BA54" s="5">
        <f t="shared" si="240"/>
        <v>4.2959827822596171E-2</v>
      </c>
      <c r="BB54" s="5">
        <f t="shared" si="240"/>
        <v>5.0915035436964524E-2</v>
      </c>
      <c r="BC54" s="5">
        <f t="shared" si="240"/>
        <v>5.3153491501228778E-2</v>
      </c>
      <c r="BD54" s="5">
        <f t="shared" si="240"/>
        <v>5.17828863756611E-2</v>
      </c>
      <c r="BE54" s="5">
        <f t="shared" si="240"/>
        <v>4.8769588584306189E-2</v>
      </c>
      <c r="BF54" s="5">
        <f t="shared" si="240"/>
        <v>5.5517489987416645E-2</v>
      </c>
      <c r="BG54" s="5">
        <f t="shared" si="240"/>
        <v>5.2653252381396738E-2</v>
      </c>
      <c r="BH54" s="5">
        <f t="shared" si="240"/>
        <v>5.3674855175451057E-2</v>
      </c>
      <c r="BJ54" s="5">
        <f t="shared" ref="BJ54:BO54" si="241">BJ41/BJ$45</f>
        <v>2.1292767147150279E-2</v>
      </c>
      <c r="BK54" s="5">
        <f t="shared" si="241"/>
        <v>2.1292767147150279E-2</v>
      </c>
      <c r="BL54" s="5">
        <f t="shared" si="241"/>
        <v>2.1292767147150279E-2</v>
      </c>
      <c r="BM54" s="5">
        <f t="shared" si="241"/>
        <v>2.1292767147150279E-2</v>
      </c>
      <c r="BN54" s="5">
        <f t="shared" ref="BN54" si="242">BN41/BN$45</f>
        <v>2.1292767147150279E-2</v>
      </c>
      <c r="BO54" s="5">
        <f t="shared" si="241"/>
        <v>2.1292767147150279E-2</v>
      </c>
      <c r="BP54" s="5">
        <f t="shared" ref="BP54:BW54" si="243">BP41/BP$45</f>
        <v>4.5548110338984003E-2</v>
      </c>
      <c r="BQ54" s="5">
        <f t="shared" si="243"/>
        <v>4.5548110338984003E-2</v>
      </c>
      <c r="BR54" s="5">
        <f t="shared" ref="BR54" si="244">BR41/BR$45</f>
        <v>4.5548110338984003E-2</v>
      </c>
      <c r="BS54" s="5">
        <f t="shared" si="243"/>
        <v>4.5548110338984003E-2</v>
      </c>
      <c r="BT54" s="5">
        <f t="shared" si="243"/>
        <v>4.5548110338984003E-2</v>
      </c>
      <c r="BU54" s="5">
        <f t="shared" si="243"/>
        <v>4.5548110338984003E-2</v>
      </c>
      <c r="BV54" s="5">
        <f t="shared" ref="BV54" si="245">BV41/BV$45</f>
        <v>4.5548110338984003E-2</v>
      </c>
      <c r="BW54" s="5">
        <f t="shared" si="243"/>
        <v>4.5548110338984003E-2</v>
      </c>
    </row>
    <row r="55" spans="1:75">
      <c r="A55" s="1"/>
      <c r="B55" s="1"/>
      <c r="C55" s="2" t="s">
        <v>12</v>
      </c>
      <c r="D55" s="71">
        <f t="shared" si="225"/>
        <v>5.6797113048140087E-3</v>
      </c>
      <c r="E55" s="71">
        <f t="shared" si="225"/>
        <v>5.7497495063917985E-3</v>
      </c>
      <c r="F55" s="5">
        <f t="shared" si="225"/>
        <v>5.5786965019717681E-3</v>
      </c>
      <c r="G55" s="5">
        <f t="shared" si="225"/>
        <v>5.5900568871174953E-3</v>
      </c>
      <c r="H55" s="5">
        <f t="shared" si="225"/>
        <v>5.4644571430836567E-3</v>
      </c>
      <c r="I55" s="5">
        <f t="shared" si="225"/>
        <v>5.4565883933368553E-3</v>
      </c>
      <c r="J55" s="5">
        <f t="shared" si="225"/>
        <v>5.6020426421098399E-3</v>
      </c>
      <c r="K55" s="5">
        <f t="shared" si="225"/>
        <v>6.6651235824899159E-3</v>
      </c>
      <c r="L55" s="5">
        <f t="shared" si="225"/>
        <v>5.6351624013746687E-3</v>
      </c>
      <c r="M55" s="5">
        <f t="shared" si="225"/>
        <v>5.9277617124257427E-3</v>
      </c>
      <c r="N55" s="5">
        <f t="shared" si="225"/>
        <v>4.9721007783765517E-3</v>
      </c>
      <c r="O55" s="5">
        <f t="shared" si="225"/>
        <v>6.6994273415390748E-3</v>
      </c>
      <c r="P55" s="5">
        <f t="shared" si="225"/>
        <v>5.4802634858635933E-3</v>
      </c>
      <c r="Q55" s="5">
        <f t="shared" si="225"/>
        <v>5.3791763167854532E-3</v>
      </c>
      <c r="R55" s="5">
        <f t="shared" si="225"/>
        <v>5.1035411566912161E-3</v>
      </c>
      <c r="S55" s="5">
        <f t="shared" si="225"/>
        <v>5.1901916899835341E-3</v>
      </c>
      <c r="T55" s="5">
        <f t="shared" si="225"/>
        <v>5.2649008290506921E-3</v>
      </c>
      <c r="U55" s="5">
        <f t="shared" si="225"/>
        <v>5.4039090662855484E-3</v>
      </c>
      <c r="V55" s="5"/>
      <c r="W55" s="5">
        <f t="shared" si="225"/>
        <v>1.1076863979790397E-2</v>
      </c>
      <c r="X55" s="5">
        <f t="shared" si="225"/>
        <v>1.1147654339175E-2</v>
      </c>
      <c r="Y55" s="5">
        <f t="shared" si="225"/>
        <v>1.1153502333357032E-2</v>
      </c>
      <c r="Z55" s="5">
        <f t="shared" si="225"/>
        <v>1.3132371937198328E-2</v>
      </c>
      <c r="AA55" s="5">
        <f t="shared" si="225"/>
        <v>1.3201180269721351E-2</v>
      </c>
      <c r="AB55" s="5">
        <f t="shared" si="225"/>
        <v>1.3579545814629484E-2</v>
      </c>
      <c r="AC55" s="5">
        <f t="shared" si="225"/>
        <v>4.7262318564620202E-3</v>
      </c>
      <c r="AD55" s="5">
        <f t="shared" si="225"/>
        <v>4.7934010013562277E-3</v>
      </c>
      <c r="AE55" s="5">
        <f t="shared" si="225"/>
        <v>4.9331160951676858E-3</v>
      </c>
      <c r="AF55" s="5"/>
      <c r="AG55" s="5">
        <f t="shared" si="225"/>
        <v>1.9093490730389219E-2</v>
      </c>
      <c r="AH55" s="5">
        <f t="shared" si="225"/>
        <v>2.0471583768896538E-2</v>
      </c>
      <c r="AI55" s="5">
        <f t="shared" si="225"/>
        <v>2.0110790299308474E-2</v>
      </c>
      <c r="AJ55" s="5">
        <f t="shared" si="225"/>
        <v>1.965637623043125E-2</v>
      </c>
      <c r="AK55" s="5">
        <f t="shared" si="226"/>
        <v>2.0433457270364309E-2</v>
      </c>
      <c r="AL55" s="5">
        <f t="shared" si="226"/>
        <v>2.0532897560014689E-2</v>
      </c>
      <c r="AM55" s="5">
        <f t="shared" si="226"/>
        <v>2.1277878965046855E-2</v>
      </c>
      <c r="AN55" s="5">
        <f t="shared" si="226"/>
        <v>1.976475439352135E-2</v>
      </c>
      <c r="AO55" s="5">
        <f t="shared" si="226"/>
        <v>1.7938106376358329E-2</v>
      </c>
      <c r="AP55" s="5">
        <f t="shared" si="226"/>
        <v>2.0806139860563927E-2</v>
      </c>
      <c r="AQ55" s="5">
        <f t="shared" si="226"/>
        <v>2.0845415687208629E-2</v>
      </c>
      <c r="AR55" s="5">
        <f t="shared" si="226"/>
        <v>1.8265506264797216E-2</v>
      </c>
      <c r="AS55" s="5">
        <f t="shared" si="226"/>
        <v>1.5048387924690385E-2</v>
      </c>
      <c r="AT55" s="5">
        <f t="shared" si="226"/>
        <v>1.7763758281282339E-2</v>
      </c>
      <c r="AV55" s="5">
        <f t="shared" si="227"/>
        <v>1.4892389684164817E-2</v>
      </c>
      <c r="AW55" s="5">
        <f t="shared" ref="AW55:BH55" si="246">AW42/AW$45</f>
        <v>1.5348986540681109E-2</v>
      </c>
      <c r="AX55" s="5">
        <f t="shared" si="246"/>
        <v>1.7037205079477955E-2</v>
      </c>
      <c r="AY55" s="5">
        <f t="shared" si="246"/>
        <v>9.1864715064035804E-3</v>
      </c>
      <c r="AZ55" s="5">
        <f t="shared" si="246"/>
        <v>9.0583493758962137E-3</v>
      </c>
      <c r="BA55" s="5">
        <f t="shared" si="246"/>
        <v>1.0322428157798519E-2</v>
      </c>
      <c r="BB55" s="5">
        <f t="shared" si="246"/>
        <v>9.5515313762621051E-3</v>
      </c>
      <c r="BC55" s="5">
        <f t="shared" si="246"/>
        <v>3.0177768413845209E-2</v>
      </c>
      <c r="BD55" s="5">
        <f t="shared" si="246"/>
        <v>1.2621286541770686E-2</v>
      </c>
      <c r="BE55" s="5">
        <f t="shared" si="246"/>
        <v>3.2439817791269303E-2</v>
      </c>
      <c r="BF55" s="5">
        <f t="shared" si="246"/>
        <v>2.2532450368524512E-2</v>
      </c>
      <c r="BG55" s="5">
        <f t="shared" si="246"/>
        <v>2.3048926210729393E-2</v>
      </c>
      <c r="BH55" s="5">
        <f t="shared" si="246"/>
        <v>3.1804921630824157E-2</v>
      </c>
      <c r="BJ55" s="5">
        <f t="shared" ref="BJ55:BO55" si="247">BJ42/BJ$45</f>
        <v>3.3232043868101661E-3</v>
      </c>
      <c r="BK55" s="5">
        <f t="shared" si="247"/>
        <v>3.3232043868101661E-3</v>
      </c>
      <c r="BL55" s="5">
        <f t="shared" si="247"/>
        <v>3.3232043868101661E-3</v>
      </c>
      <c r="BM55" s="5">
        <f t="shared" si="247"/>
        <v>3.3232043868101661E-3</v>
      </c>
      <c r="BN55" s="5">
        <f t="shared" ref="BN55" si="248">BN42/BN$45</f>
        <v>3.3232043868101661E-3</v>
      </c>
      <c r="BO55" s="5">
        <f t="shared" si="247"/>
        <v>3.3232043868101661E-3</v>
      </c>
      <c r="BP55" s="5">
        <f t="shared" ref="BP55:BW55" si="249">BP42/BP$45</f>
        <v>1.3690111223147606E-2</v>
      </c>
      <c r="BQ55" s="5">
        <f t="shared" si="249"/>
        <v>1.3690111223147606E-2</v>
      </c>
      <c r="BR55" s="5">
        <f t="shared" ref="BR55" si="250">BR42/BR$45</f>
        <v>1.3690111223147606E-2</v>
      </c>
      <c r="BS55" s="5">
        <f t="shared" si="249"/>
        <v>1.3690111223147606E-2</v>
      </c>
      <c r="BT55" s="5">
        <f t="shared" si="249"/>
        <v>1.3690111223147606E-2</v>
      </c>
      <c r="BU55" s="5">
        <f t="shared" si="249"/>
        <v>1.3690111223147606E-2</v>
      </c>
      <c r="BV55" s="5">
        <f t="shared" ref="BV55" si="251">BV42/BV$45</f>
        <v>1.3690111223147606E-2</v>
      </c>
      <c r="BW55" s="5">
        <f t="shared" si="249"/>
        <v>1.3690111223147606E-2</v>
      </c>
    </row>
    <row r="56" spans="1:75">
      <c r="A56" s="1"/>
      <c r="B56" s="1"/>
      <c r="C56" s="2" t="s">
        <v>13</v>
      </c>
      <c r="D56" s="71">
        <f t="shared" si="225"/>
        <v>0</v>
      </c>
      <c r="E56" s="71">
        <f t="shared" si="225"/>
        <v>0</v>
      </c>
      <c r="F56" s="5">
        <f t="shared" si="225"/>
        <v>0</v>
      </c>
      <c r="G56" s="5">
        <f t="shared" si="225"/>
        <v>0</v>
      </c>
      <c r="H56" s="5">
        <f t="shared" si="225"/>
        <v>0</v>
      </c>
      <c r="I56" s="5">
        <f t="shared" si="225"/>
        <v>0</v>
      </c>
      <c r="J56" s="5">
        <f t="shared" si="225"/>
        <v>0</v>
      </c>
      <c r="K56" s="5">
        <f t="shared" si="225"/>
        <v>0</v>
      </c>
      <c r="L56" s="5">
        <f t="shared" si="225"/>
        <v>0</v>
      </c>
      <c r="M56" s="5">
        <f t="shared" si="225"/>
        <v>0</v>
      </c>
      <c r="N56" s="5">
        <f t="shared" si="225"/>
        <v>0</v>
      </c>
      <c r="O56" s="5">
        <f t="shared" si="225"/>
        <v>0</v>
      </c>
      <c r="P56" s="5">
        <f t="shared" si="225"/>
        <v>0</v>
      </c>
      <c r="Q56" s="5">
        <f t="shared" si="225"/>
        <v>0</v>
      </c>
      <c r="R56" s="5">
        <f t="shared" si="225"/>
        <v>0</v>
      </c>
      <c r="S56" s="5">
        <f t="shared" si="225"/>
        <v>0</v>
      </c>
      <c r="T56" s="5">
        <f t="shared" si="225"/>
        <v>0</v>
      </c>
      <c r="U56" s="5">
        <f t="shared" si="225"/>
        <v>0</v>
      </c>
      <c r="V56" s="5"/>
      <c r="W56" s="5">
        <f t="shared" si="225"/>
        <v>0</v>
      </c>
      <c r="X56" s="5">
        <f t="shared" si="225"/>
        <v>0</v>
      </c>
      <c r="Y56" s="5">
        <f t="shared" si="225"/>
        <v>0</v>
      </c>
      <c r="Z56" s="5">
        <f t="shared" si="225"/>
        <v>0</v>
      </c>
      <c r="AA56" s="5">
        <f t="shared" si="225"/>
        <v>0</v>
      </c>
      <c r="AB56" s="5">
        <f t="shared" si="225"/>
        <v>0</v>
      </c>
      <c r="AC56" s="5">
        <f t="shared" si="225"/>
        <v>0</v>
      </c>
      <c r="AD56" s="5">
        <f t="shared" si="225"/>
        <v>0</v>
      </c>
      <c r="AE56" s="5">
        <f t="shared" si="225"/>
        <v>0</v>
      </c>
      <c r="AF56" s="5"/>
      <c r="AG56" s="5">
        <f t="shared" si="225"/>
        <v>0</v>
      </c>
      <c r="AH56" s="5">
        <f t="shared" si="225"/>
        <v>0</v>
      </c>
      <c r="AI56" s="5">
        <f t="shared" si="225"/>
        <v>0</v>
      </c>
      <c r="AJ56" s="5">
        <f t="shared" si="225"/>
        <v>0</v>
      </c>
      <c r="AK56" s="5">
        <f t="shared" si="226"/>
        <v>0</v>
      </c>
      <c r="AL56" s="5">
        <f t="shared" si="226"/>
        <v>0</v>
      </c>
      <c r="AM56" s="5">
        <f t="shared" si="226"/>
        <v>0</v>
      </c>
      <c r="AN56" s="5">
        <f t="shared" si="226"/>
        <v>0</v>
      </c>
      <c r="AO56" s="5">
        <f t="shared" si="226"/>
        <v>0</v>
      </c>
      <c r="AP56" s="5">
        <f t="shared" si="226"/>
        <v>0</v>
      </c>
      <c r="AQ56" s="5">
        <f t="shared" si="226"/>
        <v>0</v>
      </c>
      <c r="AR56" s="5">
        <f t="shared" si="226"/>
        <v>0</v>
      </c>
      <c r="AS56" s="5">
        <f t="shared" si="226"/>
        <v>0</v>
      </c>
      <c r="AT56" s="5">
        <f t="shared" si="226"/>
        <v>0</v>
      </c>
      <c r="AV56" s="5">
        <f t="shared" si="227"/>
        <v>1.9952593092855478E-3</v>
      </c>
      <c r="AW56" s="5">
        <f t="shared" ref="AW56:BH56" si="252">AW43/AW$45</f>
        <v>2.1396341652521324E-3</v>
      </c>
      <c r="AX56" s="5">
        <f t="shared" si="252"/>
        <v>1.5418532015641919E-3</v>
      </c>
      <c r="AY56" s="5">
        <f t="shared" si="252"/>
        <v>0</v>
      </c>
      <c r="AZ56" s="5">
        <f t="shared" si="252"/>
        <v>0</v>
      </c>
      <c r="BA56" s="5">
        <f t="shared" si="252"/>
        <v>0</v>
      </c>
      <c r="BB56" s="5">
        <f t="shared" si="252"/>
        <v>0</v>
      </c>
      <c r="BC56" s="5">
        <f t="shared" si="252"/>
        <v>1.4038176842118126E-4</v>
      </c>
      <c r="BD56" s="5">
        <f t="shared" si="252"/>
        <v>0</v>
      </c>
      <c r="BE56" s="5">
        <f t="shared" si="252"/>
        <v>2.802043241457835E-4</v>
      </c>
      <c r="BF56" s="5">
        <f t="shared" si="252"/>
        <v>0</v>
      </c>
      <c r="BG56" s="5">
        <f t="shared" si="252"/>
        <v>0</v>
      </c>
      <c r="BH56" s="5">
        <f t="shared" si="252"/>
        <v>0</v>
      </c>
      <c r="BJ56" s="5">
        <f t="shared" ref="BJ56:BO56" si="253">BJ43/BJ$45</f>
        <v>0</v>
      </c>
      <c r="BK56" s="5">
        <f t="shared" si="253"/>
        <v>0</v>
      </c>
      <c r="BL56" s="5">
        <f t="shared" si="253"/>
        <v>0</v>
      </c>
      <c r="BM56" s="5">
        <f t="shared" si="253"/>
        <v>0</v>
      </c>
      <c r="BN56" s="5">
        <f t="shared" ref="BN56" si="254">BN43/BN$45</f>
        <v>0</v>
      </c>
      <c r="BO56" s="5">
        <f t="shared" si="253"/>
        <v>0</v>
      </c>
      <c r="BP56" s="5">
        <f t="shared" ref="BP56:BW56" si="255">BP43/BP$45</f>
        <v>0</v>
      </c>
      <c r="BQ56" s="5">
        <f t="shared" si="255"/>
        <v>0</v>
      </c>
      <c r="BR56" s="5">
        <f t="shared" ref="BR56" si="256">BR43/BR$45</f>
        <v>0</v>
      </c>
      <c r="BS56" s="5">
        <f t="shared" si="255"/>
        <v>0</v>
      </c>
      <c r="BT56" s="5">
        <f t="shared" si="255"/>
        <v>0</v>
      </c>
      <c r="BU56" s="5">
        <f t="shared" si="255"/>
        <v>0</v>
      </c>
      <c r="BV56" s="5">
        <f t="shared" ref="BV56" si="257">BV43/BV$45</f>
        <v>0</v>
      </c>
      <c r="BW56" s="5">
        <f t="shared" si="255"/>
        <v>0</v>
      </c>
    </row>
    <row r="57" spans="1:75">
      <c r="A57" s="1"/>
      <c r="B57" s="1"/>
      <c r="C57" s="2" t="s">
        <v>17</v>
      </c>
      <c r="D57" s="71">
        <f t="shared" si="225"/>
        <v>0</v>
      </c>
      <c r="E57" s="71">
        <f t="shared" si="225"/>
        <v>0</v>
      </c>
      <c r="F57" s="5">
        <f t="shared" si="225"/>
        <v>0</v>
      </c>
      <c r="G57" s="5">
        <f t="shared" si="225"/>
        <v>0</v>
      </c>
      <c r="H57" s="5">
        <f t="shared" si="225"/>
        <v>0</v>
      </c>
      <c r="I57" s="5">
        <f t="shared" ref="I57:AJ57" si="258">I44/I$45</f>
        <v>0</v>
      </c>
      <c r="J57" s="5">
        <f t="shared" si="258"/>
        <v>0</v>
      </c>
      <c r="K57" s="5">
        <f t="shared" si="258"/>
        <v>0</v>
      </c>
      <c r="L57" s="5">
        <f t="shared" si="258"/>
        <v>0</v>
      </c>
      <c r="M57" s="5">
        <f t="shared" si="258"/>
        <v>0</v>
      </c>
      <c r="N57" s="5">
        <f t="shared" si="258"/>
        <v>0</v>
      </c>
      <c r="O57" s="5">
        <f t="shared" si="258"/>
        <v>0</v>
      </c>
      <c r="P57" s="5">
        <f t="shared" si="258"/>
        <v>0</v>
      </c>
      <c r="Q57" s="5">
        <f t="shared" si="258"/>
        <v>0</v>
      </c>
      <c r="R57" s="5">
        <f t="shared" si="258"/>
        <v>0</v>
      </c>
      <c r="S57" s="5">
        <f t="shared" si="258"/>
        <v>0</v>
      </c>
      <c r="T57" s="5">
        <f t="shared" si="258"/>
        <v>0</v>
      </c>
      <c r="U57" s="5">
        <f t="shared" si="258"/>
        <v>0</v>
      </c>
      <c r="V57" s="5"/>
      <c r="W57" s="5">
        <f t="shared" si="258"/>
        <v>0</v>
      </c>
      <c r="X57" s="5">
        <f t="shared" si="258"/>
        <v>0</v>
      </c>
      <c r="Y57" s="5">
        <f t="shared" si="258"/>
        <v>0</v>
      </c>
      <c r="Z57" s="5">
        <f t="shared" si="258"/>
        <v>0</v>
      </c>
      <c r="AA57" s="5">
        <f t="shared" si="258"/>
        <v>0</v>
      </c>
      <c r="AB57" s="5">
        <f t="shared" si="258"/>
        <v>0</v>
      </c>
      <c r="AC57" s="5">
        <f t="shared" si="258"/>
        <v>0</v>
      </c>
      <c r="AD57" s="5">
        <f t="shared" si="258"/>
        <v>0</v>
      </c>
      <c r="AE57" s="5">
        <f t="shared" si="258"/>
        <v>0</v>
      </c>
      <c r="AF57" s="5"/>
      <c r="AG57" s="5">
        <f t="shared" si="258"/>
        <v>0</v>
      </c>
      <c r="AH57" s="5">
        <f t="shared" si="258"/>
        <v>0</v>
      </c>
      <c r="AI57" s="5">
        <f t="shared" si="258"/>
        <v>0</v>
      </c>
      <c r="AJ57" s="5">
        <f t="shared" si="258"/>
        <v>0</v>
      </c>
      <c r="AK57" s="5">
        <f t="shared" ref="AK57:AT57" si="259">AK44/AK$45</f>
        <v>0</v>
      </c>
      <c r="AL57" s="5">
        <f t="shared" si="259"/>
        <v>0</v>
      </c>
      <c r="AM57" s="5">
        <f t="shared" si="259"/>
        <v>0</v>
      </c>
      <c r="AN57" s="5">
        <f t="shared" si="259"/>
        <v>0</v>
      </c>
      <c r="AO57" s="5">
        <f t="shared" si="259"/>
        <v>0</v>
      </c>
      <c r="AP57" s="5">
        <f t="shared" si="259"/>
        <v>0</v>
      </c>
      <c r="AQ57" s="5">
        <f t="shared" si="259"/>
        <v>0</v>
      </c>
      <c r="AR57" s="5">
        <f t="shared" si="259"/>
        <v>0</v>
      </c>
      <c r="AS57" s="5">
        <f t="shared" si="259"/>
        <v>0</v>
      </c>
      <c r="AT57" s="5">
        <f t="shared" si="259"/>
        <v>0</v>
      </c>
      <c r="AV57" s="5">
        <f t="shared" si="227"/>
        <v>0</v>
      </c>
      <c r="AW57" s="5">
        <f t="shared" ref="AW57:BH57" si="260">AW44/AW$45</f>
        <v>0</v>
      </c>
      <c r="AX57" s="5">
        <f t="shared" si="260"/>
        <v>0</v>
      </c>
      <c r="AY57" s="5">
        <f t="shared" si="260"/>
        <v>0</v>
      </c>
      <c r="AZ57" s="5">
        <f t="shared" si="260"/>
        <v>0</v>
      </c>
      <c r="BA57" s="5">
        <f t="shared" si="260"/>
        <v>0</v>
      </c>
      <c r="BB57" s="5">
        <f t="shared" si="260"/>
        <v>0</v>
      </c>
      <c r="BC57" s="5">
        <f t="shared" si="260"/>
        <v>0</v>
      </c>
      <c r="BD57" s="5">
        <f t="shared" si="260"/>
        <v>0</v>
      </c>
      <c r="BE57" s="5">
        <f t="shared" si="260"/>
        <v>0</v>
      </c>
      <c r="BF57" s="5">
        <f t="shared" si="260"/>
        <v>0</v>
      </c>
      <c r="BG57" s="5">
        <f t="shared" si="260"/>
        <v>0</v>
      </c>
      <c r="BH57" s="5">
        <f t="shared" si="260"/>
        <v>0</v>
      </c>
      <c r="BJ57" s="5">
        <f t="shared" ref="BJ57:BO57" si="261">BJ44/BJ$45</f>
        <v>0</v>
      </c>
      <c r="BK57" s="5">
        <f t="shared" si="261"/>
        <v>0</v>
      </c>
      <c r="BL57" s="5">
        <f t="shared" si="261"/>
        <v>0</v>
      </c>
      <c r="BM57" s="5">
        <f t="shared" si="261"/>
        <v>0</v>
      </c>
      <c r="BN57" s="5">
        <f t="shared" ref="BN57" si="262">BN44/BN$45</f>
        <v>0</v>
      </c>
      <c r="BO57" s="5">
        <f t="shared" si="261"/>
        <v>0</v>
      </c>
      <c r="BP57" s="5">
        <f t="shared" ref="BP57:BW57" si="263">BP44/BP$45</f>
        <v>0</v>
      </c>
      <c r="BQ57" s="5">
        <f t="shared" si="263"/>
        <v>0</v>
      </c>
      <c r="BR57" s="5">
        <f t="shared" ref="BR57" si="264">BR44/BR$45</f>
        <v>0</v>
      </c>
      <c r="BS57" s="5">
        <f t="shared" si="263"/>
        <v>0</v>
      </c>
      <c r="BT57" s="5">
        <f t="shared" si="263"/>
        <v>0</v>
      </c>
      <c r="BU57" s="5">
        <f t="shared" si="263"/>
        <v>0</v>
      </c>
      <c r="BV57" s="5">
        <f t="shared" ref="BV57" si="265">BV44/BV$45</f>
        <v>0</v>
      </c>
      <c r="BW57" s="5">
        <f t="shared" si="263"/>
        <v>0</v>
      </c>
    </row>
    <row r="58" spans="1:75">
      <c r="A58" s="1"/>
      <c r="B58" s="1"/>
      <c r="C58" s="2" t="s">
        <v>15</v>
      </c>
      <c r="D58" s="71">
        <f t="shared" ref="D58:AJ58" si="266">SUM(D47:D57)</f>
        <v>0.99999999999999978</v>
      </c>
      <c r="E58" s="71">
        <f t="shared" si="266"/>
        <v>1</v>
      </c>
      <c r="F58" s="5">
        <f t="shared" si="266"/>
        <v>0.99999999999999978</v>
      </c>
      <c r="G58" s="5">
        <f t="shared" si="266"/>
        <v>1.0000000000000002</v>
      </c>
      <c r="H58" s="5">
        <f t="shared" si="266"/>
        <v>0.99999999999999989</v>
      </c>
      <c r="I58" s="5">
        <f t="shared" si="266"/>
        <v>1.0000000000000002</v>
      </c>
      <c r="J58" s="5">
        <f t="shared" si="266"/>
        <v>0.99999999999999989</v>
      </c>
      <c r="K58" s="5">
        <f t="shared" si="266"/>
        <v>1.0000000000000002</v>
      </c>
      <c r="L58" s="5">
        <f t="shared" si="266"/>
        <v>1</v>
      </c>
      <c r="M58" s="5">
        <f t="shared" si="266"/>
        <v>0.99999999999999989</v>
      </c>
      <c r="N58" s="5">
        <f t="shared" si="266"/>
        <v>1.0000000000000002</v>
      </c>
      <c r="O58" s="5">
        <f t="shared" si="266"/>
        <v>1</v>
      </c>
      <c r="P58" s="5">
        <f t="shared" si="266"/>
        <v>0.99999999999999989</v>
      </c>
      <c r="Q58" s="5">
        <f t="shared" si="266"/>
        <v>1</v>
      </c>
      <c r="R58" s="5">
        <f t="shared" si="266"/>
        <v>1</v>
      </c>
      <c r="S58" s="5">
        <f t="shared" si="266"/>
        <v>1</v>
      </c>
      <c r="T58" s="5">
        <f t="shared" si="266"/>
        <v>0.99999999999999989</v>
      </c>
      <c r="U58" s="5">
        <f t="shared" si="266"/>
        <v>0.99999999999999989</v>
      </c>
      <c r="V58" s="5"/>
      <c r="W58" s="5">
        <f t="shared" si="266"/>
        <v>1.0000000000000002</v>
      </c>
      <c r="X58" s="5">
        <f t="shared" si="266"/>
        <v>1</v>
      </c>
      <c r="Y58" s="5">
        <f t="shared" si="266"/>
        <v>1</v>
      </c>
      <c r="Z58" s="5">
        <f t="shared" si="266"/>
        <v>0.99999999999999967</v>
      </c>
      <c r="AA58" s="5">
        <f t="shared" si="266"/>
        <v>1</v>
      </c>
      <c r="AB58" s="5">
        <f t="shared" si="266"/>
        <v>1</v>
      </c>
      <c r="AC58" s="5">
        <f t="shared" si="266"/>
        <v>1</v>
      </c>
      <c r="AD58" s="5">
        <f t="shared" si="266"/>
        <v>1</v>
      </c>
      <c r="AE58" s="5">
        <f t="shared" si="266"/>
        <v>0.99999999999999989</v>
      </c>
      <c r="AF58" s="5"/>
      <c r="AG58" s="5">
        <f t="shared" si="266"/>
        <v>1.0000000000000002</v>
      </c>
      <c r="AH58" s="5">
        <f t="shared" si="266"/>
        <v>1.0000000000000002</v>
      </c>
      <c r="AI58" s="5">
        <f t="shared" si="266"/>
        <v>1.0000000000000002</v>
      </c>
      <c r="AJ58" s="5">
        <f t="shared" si="266"/>
        <v>0.99999999999999989</v>
      </c>
      <c r="AK58" s="5">
        <f t="shared" ref="AK58:AT58" si="267">SUM(AK47:AK57)</f>
        <v>0.99999999999999989</v>
      </c>
      <c r="AL58" s="5">
        <f t="shared" si="267"/>
        <v>1</v>
      </c>
      <c r="AM58" s="5">
        <f t="shared" si="267"/>
        <v>1.0000000000000002</v>
      </c>
      <c r="AN58" s="5">
        <f t="shared" si="267"/>
        <v>1.0000000000000002</v>
      </c>
      <c r="AO58" s="5">
        <f t="shared" si="267"/>
        <v>0.99999999999999989</v>
      </c>
      <c r="AP58" s="5">
        <f t="shared" si="267"/>
        <v>1</v>
      </c>
      <c r="AQ58" s="5">
        <f t="shared" si="267"/>
        <v>1.0000000000000002</v>
      </c>
      <c r="AR58" s="5">
        <f t="shared" si="267"/>
        <v>0.99999999999999989</v>
      </c>
      <c r="AS58" s="5">
        <f t="shared" si="267"/>
        <v>0.99999999999999989</v>
      </c>
      <c r="AT58" s="5">
        <f t="shared" si="267"/>
        <v>1</v>
      </c>
      <c r="AV58" s="5">
        <f t="shared" ref="AV58" si="268">SUM(AV47:AV57)</f>
        <v>1</v>
      </c>
      <c r="AW58" s="5">
        <f t="shared" ref="AW58:BH58" si="269">SUM(AW47:AW57)</f>
        <v>1.0000000000000002</v>
      </c>
      <c r="AX58" s="5">
        <f t="shared" si="269"/>
        <v>1.0000000000000002</v>
      </c>
      <c r="AY58" s="5">
        <f t="shared" si="269"/>
        <v>1</v>
      </c>
      <c r="AZ58" s="5">
        <f t="shared" si="269"/>
        <v>0.99999999999999989</v>
      </c>
      <c r="BA58" s="5">
        <f t="shared" si="269"/>
        <v>1</v>
      </c>
      <c r="BB58" s="5">
        <f t="shared" si="269"/>
        <v>1.0000000000000002</v>
      </c>
      <c r="BC58" s="5">
        <f t="shared" si="269"/>
        <v>0.99999999999999989</v>
      </c>
      <c r="BD58" s="5">
        <f t="shared" si="269"/>
        <v>1.0000000000000002</v>
      </c>
      <c r="BE58" s="5">
        <f t="shared" si="269"/>
        <v>0.99999999999999989</v>
      </c>
      <c r="BF58" s="5">
        <f t="shared" si="269"/>
        <v>1</v>
      </c>
      <c r="BG58" s="5">
        <f t="shared" si="269"/>
        <v>1.0000000000000002</v>
      </c>
      <c r="BH58" s="5">
        <f t="shared" si="269"/>
        <v>0.99999999999999978</v>
      </c>
      <c r="BJ58" s="5">
        <f t="shared" ref="BJ58:BO58" si="270">SUM(BJ47:BJ57)</f>
        <v>0.99999999999999989</v>
      </c>
      <c r="BK58" s="5">
        <f t="shared" si="270"/>
        <v>0.99999999999999989</v>
      </c>
      <c r="BL58" s="5">
        <f t="shared" si="270"/>
        <v>0.99999999999999989</v>
      </c>
      <c r="BM58" s="5">
        <f t="shared" si="270"/>
        <v>0.99999999999999989</v>
      </c>
      <c r="BN58" s="5">
        <f t="shared" ref="BN58" si="271">SUM(BN47:BN57)</f>
        <v>0.99999999999999989</v>
      </c>
      <c r="BO58" s="5">
        <f t="shared" si="270"/>
        <v>0.99999999999999989</v>
      </c>
      <c r="BP58" s="5">
        <f t="shared" ref="BP58:BW58" si="272">SUM(BP47:BP57)</f>
        <v>0.99999999999999989</v>
      </c>
      <c r="BQ58" s="5">
        <f t="shared" si="272"/>
        <v>0.99999999999999989</v>
      </c>
      <c r="BR58" s="5">
        <f t="shared" ref="BR58" si="273">SUM(BR47:BR57)</f>
        <v>0.99999999999999989</v>
      </c>
      <c r="BS58" s="5">
        <f t="shared" si="272"/>
        <v>0.99999999999999989</v>
      </c>
      <c r="BT58" s="5">
        <f t="shared" si="272"/>
        <v>0.99999999999999989</v>
      </c>
      <c r="BU58" s="5">
        <f t="shared" si="272"/>
        <v>0.99999999999999989</v>
      </c>
      <c r="BV58" s="5">
        <f t="shared" ref="BV58" si="274">SUM(BV47:BV57)</f>
        <v>0.99999999999999989</v>
      </c>
      <c r="BW58" s="5">
        <f t="shared" si="272"/>
        <v>0.99999999999999989</v>
      </c>
    </row>
    <row r="59" spans="1:75" s="89" customFormat="1">
      <c r="A59" s="92"/>
      <c r="B59" s="92"/>
      <c r="C59" s="93" t="s">
        <v>22</v>
      </c>
      <c r="D59" s="99">
        <f>0.196*D6/0.4343+11492/(D4+273)-6.675-2.243*D49-1.828*D50+3.201*D53+5.854*D54+6.215*D55-3.36*(1-1673/(D4+273)-LN((D4+273)/1673))-0.0701*D3/(D4+273)-0.0000154*D3/(D4+273)*(D4+273-1673)+0.000000385*D3^2/(D4+273)</f>
        <v>-3.4795079582016535</v>
      </c>
      <c r="E59" s="99">
        <f>0.196*E6/0.4343+11492/(E4+273)-6.675-2.243*E49-1.828*E50+3.201*E53+5.854*E54+6.215*E55-3.36*(1-1673/(E4+273)-LN((E4+273)/1673))-0.0701*E3/(E4+273)-0.0000154*E3/(E4+273)*(E4+273-1673)+0.000000385*E3^2/(E4+273)</f>
        <v>-3.514465182215873</v>
      </c>
      <c r="F59" s="100">
        <f t="shared" ref="F59:AJ59" si="275">0.196*F6/0.4343+11492/(F4+273)-6.675-2.243*F49-1.828*F50+3.201*F53+5.854*F54+6.215*F55-3.36*(1-1673/(F4+273)-LN((F4+273)/1673))-0.0701*F3/(F4+273)-0.0000154*F3/(F4+273)*(F4+273-1673)+0.000000385*F3^2/(F4+273)</f>
        <v>-3.4828192284390416</v>
      </c>
      <c r="G59" s="100">
        <f t="shared" si="275"/>
        <v>-3.4673414866244081</v>
      </c>
      <c r="H59" s="100">
        <f t="shared" si="275"/>
        <v>-3.4863035428439844</v>
      </c>
      <c r="I59" s="100">
        <f t="shared" si="275"/>
        <v>-3.4835505090122516</v>
      </c>
      <c r="J59" s="100">
        <f t="shared" si="275"/>
        <v>-3.4695997431017762</v>
      </c>
      <c r="K59" s="100">
        <f t="shared" si="275"/>
        <v>-3.3839561832123768</v>
      </c>
      <c r="L59" s="100">
        <f t="shared" si="275"/>
        <v>-3.5179981653120764</v>
      </c>
      <c r="M59" s="100">
        <f t="shared" si="275"/>
        <v>-3.4669250250450534</v>
      </c>
      <c r="N59" s="100">
        <f t="shared" si="275"/>
        <v>-3.5018497285638359</v>
      </c>
      <c r="O59" s="100">
        <f t="shared" si="275"/>
        <v>-3.4576301714691264</v>
      </c>
      <c r="P59" s="100">
        <f t="shared" si="275"/>
        <v>-3.4788691516051675</v>
      </c>
      <c r="Q59" s="100">
        <f t="shared" si="275"/>
        <v>-3.4734772024716141</v>
      </c>
      <c r="R59" s="100">
        <f t="shared" si="275"/>
        <v>-3.7036387198380725</v>
      </c>
      <c r="S59" s="100">
        <f t="shared" si="275"/>
        <v>-3.7044130518772143</v>
      </c>
      <c r="T59" s="100">
        <f t="shared" si="275"/>
        <v>-3.6750638972517846</v>
      </c>
      <c r="U59" s="100">
        <f t="shared" si="275"/>
        <v>-3.6880950982403098</v>
      </c>
      <c r="V59" s="100"/>
      <c r="W59" s="100" t="e">
        <f>0.196*#REF!/0.4343+11492/(W4+273)-6.675-2.243*W49-1.828*W50+3.201*W53+5.854*W54+6.215*W55-3.36*(1-1673/(W4+273)-LN((W4+273)/1673))-0.0701*W3/(W4+273)-0.0000154*W3/(W4+273)*(W4+273-1673)+0.000000385*W3^2/(W4+273)</f>
        <v>#REF!</v>
      </c>
      <c r="X59" s="100" t="e">
        <f>0.196*#REF!/0.4343+11492/(X4+273)-6.675-2.243*X49-1.828*X50+3.201*X53+5.854*X54+6.215*X55-3.36*(1-1673/(X4+273)-LN((X4+273)/1673))-0.0701*X3/(X4+273)-0.0000154*X3/(X4+273)*(X4+273-1673)+0.000000385*X3^2/(X4+273)</f>
        <v>#REF!</v>
      </c>
      <c r="Y59" s="100">
        <f t="shared" si="275"/>
        <v>-2.5261950497195107</v>
      </c>
      <c r="Z59" s="100">
        <f t="shared" si="275"/>
        <v>-2.5456005000550244</v>
      </c>
      <c r="AA59" s="100">
        <f>0.196*Z6/0.4343+11492/(AA4+273)-6.675-2.243*AA49-1.828*AA50+3.201*AA53+5.854*AA54+6.215*AA55-3.36*(1-1673/(AA4+273)-LN((AA4+273)/1673))-0.0701*AA3/(AA4+273)-0.0000154*AA3/(AA4+273)*(AA4+273-1673)+0.000000385*AA3^2/(AA4+273)</f>
        <v>-2.5302259575722732</v>
      </c>
      <c r="AB59" s="100">
        <f>0.196*AA6/0.4343+11492/(AB4+273)-6.675-2.243*AB49-1.828*AB50+3.201*AB53+5.854*AB54+6.215*AB55-3.36*(1-1673/(AB4+273)-LN((AB4+273)/1673))-0.0701*AB3/(AB4+273)-0.0000154*AB3/(AB4+273)*(AB4+273-1673)+0.000000385*AB3^2/(AB4+273)</f>
        <v>-2.5472040259398536</v>
      </c>
      <c r="AC59" s="100">
        <f>0.196*AB6/0.4343+11492/(AC4+273)-6.675-2.243*AC49-1.828*AC50+3.201*AC53+5.854*AC54+6.215*AC55-3.36*(1-1673/(AC4+273)-LN((AC4+273)/1673))-0.0701*AC3/(AC4+273)-0.0000154*AC3/(AC4+273)*(AC4+273-1673)+0.000000385*AC3^2/(AC4+273)</f>
        <v>-2.5829204780798074</v>
      </c>
      <c r="AD59" s="100">
        <f>0.196*AC6/0.4343+11492/(AD4+273)-6.675-2.243*AD49-1.828*AD50+3.201*AD53+5.854*AD54+6.215*AD55-3.36*(1-1673/(AD4+273)-LN((AD4+273)/1673))-0.0701*AD3/(AD4+273)-0.0000154*AD3/(AD4+273)*(AD4+273-1673)+0.000000385*AD3^2/(AD4+273)</f>
        <v>-2.5386031499820518</v>
      </c>
      <c r="AE59" s="100">
        <f>0.196*AC6/0.4343+11492/(AE4+273)-6.675-2.243*AE49-1.828*AE50+3.201*AE53+5.854*AE54+6.215*AE55-3.36*(1-1673/(AE4+273)-LN((AE4+273)/1673))-0.0701*AE3/(AE4+273)-0.0000154*AE3/(AE4+273)*(AE4+273-1673)+0.000000385*AE3^2/(AE4+273)</f>
        <v>-2.5351204405041723</v>
      </c>
      <c r="AF59" s="100"/>
      <c r="AG59" s="100">
        <f>0.196*AE6/0.4343+11492/(AG4+273)-6.675-2.243*AG49-1.828*AG50+3.201*AG53+5.854*AG54+6.215*AG55-3.36*(1-1673/(AG4+273)-LN((AG4+273)/1673))-0.0701*AG3/(AG4+273)-0.0000154*AG3/(AG4+273)*(AG4+273-1673)+0.000000385*AG3^2/(AG4+273)</f>
        <v>-1.1726901306924411</v>
      </c>
      <c r="AH59" s="100">
        <f t="shared" si="275"/>
        <v>-1.8379795859461228</v>
      </c>
      <c r="AI59" s="100">
        <f t="shared" si="275"/>
        <v>-1.836914574376536</v>
      </c>
      <c r="AJ59" s="100">
        <f t="shared" si="275"/>
        <v>-1.8401662123579026</v>
      </c>
      <c r="AK59" s="100">
        <f t="shared" ref="AK59:AT59" si="276">0.196*AK6/0.4343+11492/(AK4+273)-6.675-2.243*AK49-1.828*AK50+3.201*AK53+5.854*AK54+6.215*AK55-3.36*(1-1673/(AK4+273)-LN((AK4+273)/1673))-0.0701*AK3/(AK4+273)-0.0000154*AK3/(AK4+273)*(AK4+273-1673)+0.000000385*AK3^2/(AK4+273)</f>
        <v>-1.8714531695615058</v>
      </c>
      <c r="AL59" s="100">
        <f t="shared" si="276"/>
        <v>-1.8607170022460202</v>
      </c>
      <c r="AM59" s="100">
        <f t="shared" si="276"/>
        <v>-1.8541614490645897</v>
      </c>
      <c r="AN59" s="100">
        <f t="shared" si="276"/>
        <v>-1.8283002139998772</v>
      </c>
      <c r="AO59" s="100">
        <f t="shared" si="276"/>
        <v>-1.8389849502322242</v>
      </c>
      <c r="AP59" s="100">
        <f t="shared" si="276"/>
        <v>-1.855342687981054</v>
      </c>
      <c r="AQ59" s="100">
        <f t="shared" si="276"/>
        <v>-1.8377617009756773</v>
      </c>
      <c r="AR59" s="100">
        <f t="shared" si="276"/>
        <v>-1.877169934292392</v>
      </c>
      <c r="AS59" s="100">
        <f t="shared" si="276"/>
        <v>-1.8626620657726198</v>
      </c>
      <c r="AT59" s="100">
        <f t="shared" si="276"/>
        <v>-1.8682590710099845</v>
      </c>
      <c r="AV59" s="100">
        <f t="shared" ref="AV59" si="277">0.196*AV6/0.4343+11492/(AV4+273)-6.675-2.243*AV49-1.828*AV50+3.201*AV53+5.854*AV54+6.215*AV55-3.36*(1-1673/(AV4+273)-LN((AV4+273)/1673))-0.0701*AV3/(AV4+273)-0.0000154*AV3/(AV4+273)*(AV4+273-1673)+0.000000385*AV3^2/(AV4+273)</f>
        <v>-2.0189894476158496</v>
      </c>
      <c r="AW59" s="100">
        <f t="shared" ref="AW59:BH59" si="278">0.196*AW6/0.4343+11492/(AW4+273)-6.675-2.243*AW49-1.828*AW50+3.201*AW53+5.854*AW54+6.215*AW55-3.36*(1-1673/(AW4+273)-LN((AW4+273)/1673))-0.0701*AW3/(AW4+273)-0.0000154*AW3/(AW4+273)*(AW4+273-1673)+0.000000385*AW3^2/(AW4+273)</f>
        <v>-1.9149796988562517</v>
      </c>
      <c r="AX59" s="100">
        <f t="shared" si="278"/>
        <v>-1.9290557841341243</v>
      </c>
      <c r="AY59" s="100">
        <f t="shared" si="278"/>
        <v>-2.1101365064807762</v>
      </c>
      <c r="AZ59" s="100">
        <f t="shared" si="278"/>
        <v>-2.0181838187832462</v>
      </c>
      <c r="BA59" s="100">
        <f t="shared" si="278"/>
        <v>-2.0109886331240916</v>
      </c>
      <c r="BB59" s="100">
        <f t="shared" si="278"/>
        <v>-1.9095364207422987</v>
      </c>
      <c r="BC59" s="100">
        <f t="shared" si="278"/>
        <v>-1.8003806203494086</v>
      </c>
      <c r="BD59" s="100">
        <f t="shared" si="278"/>
        <v>-1.8128589450451233</v>
      </c>
      <c r="BE59" s="100">
        <f t="shared" si="278"/>
        <v>-1.7404961302253552</v>
      </c>
      <c r="BF59" s="100">
        <f t="shared" si="278"/>
        <v>-1.6633250494738925</v>
      </c>
      <c r="BG59" s="100">
        <f t="shared" si="278"/>
        <v>-1.6891811943714841</v>
      </c>
      <c r="BH59" s="100">
        <f t="shared" si="278"/>
        <v>-1.7293600805274414</v>
      </c>
      <c r="BJ59" s="100">
        <f t="shared" ref="BJ59:BO59" si="279">0.196*BJ6/0.4343+11492/(BJ4+273)-6.675-2.243*BJ49-1.828*BJ50+3.201*BJ53+5.854*BJ54+6.215*BJ55-3.36*(1-1673/(BJ4+273)-LN((BJ4+273)/1673))-0.0701*BJ3/(BJ4+273)-0.0000154*BJ3/(BJ4+273)*(BJ4+273-1673)+0.000000385*BJ3^2/(BJ4+273)</f>
        <v>-3.069376582056762</v>
      </c>
      <c r="BK59" s="100">
        <f t="shared" si="279"/>
        <v>-3.1019224070778475</v>
      </c>
      <c r="BL59" s="100">
        <f t="shared" si="279"/>
        <v>-3.2270096392415977</v>
      </c>
      <c r="BM59" s="100">
        <f t="shared" si="279"/>
        <v>-3.3716069686519887</v>
      </c>
      <c r="BN59" s="100">
        <f t="shared" ref="BN59" si="280">0.196*BN6/0.4343+11492/(BN4+273)-6.675-2.243*BN49-1.828*BN50+3.201*BN53+5.854*BN54+6.215*BN55-3.36*(1-1673/(BN4+273)-LN((BN4+273)/1673))-0.0701*BN3/(BN4+273)-0.0000154*BN3/(BN4+273)*(BN4+273-1673)+0.000000385*BN3^2/(BN4+273)</f>
        <v>-3.503135730513161</v>
      </c>
      <c r="BO59" s="100">
        <f t="shared" si="279"/>
        <v>-3.6215959248251122</v>
      </c>
      <c r="BP59" s="100">
        <f t="shared" ref="BP59:BW59" si="281">0.196*BP6/0.4343+11492/(BP4+273)-6.675-2.243*BP49-1.828*BP50+3.201*BP53+5.854*BP54+6.215*BP55-3.36*(1-1673/(BP4+273)-LN((BP4+273)/1673))-0.0701*BP3/(BP4+273)-0.0000154*BP3/(BP4+273)*(BP4+273-1673)+0.000000385*BP3^2/(BP4+273)</f>
        <v>-2.6200397599405139</v>
      </c>
      <c r="BQ59" s="100">
        <f t="shared" si="281"/>
        <v>-2.6585628825993717</v>
      </c>
      <c r="BR59" s="100">
        <f t="shared" ref="BR59" si="282">0.196*BR6/0.4343+11492/(BR4+273)-6.675-2.243*BR49-1.828*BR50+3.201*BR53+5.854*BR54+6.215*BR55-3.36*(1-1673/(BR4+273)-LN((BR4+273)/1673))-0.0701*BR3/(BR4+273)-0.0000154*BR3/(BR4+273)*(BR4+273-1673)+0.000000385*BR3^2/(BR4+273)</f>
        <v>-2.7335341264022661</v>
      </c>
      <c r="BS59" s="100">
        <f t="shared" si="281"/>
        <v>-2.805634913541601</v>
      </c>
      <c r="BT59" s="100">
        <f t="shared" si="281"/>
        <v>-2.9377520004664679</v>
      </c>
      <c r="BU59" s="100">
        <f t="shared" si="281"/>
        <v>-2.9728169301086549</v>
      </c>
      <c r="BV59" s="100">
        <f t="shared" ref="BV59" si="283">0.196*BV6/0.4343+11492/(BV4+273)-6.675-2.243*BV49-1.828*BV50+3.201*BV53+5.854*BV54+6.215*BV55-3.36*(1-1673/(BV4+273)-LN((BV4+273)/1673))-0.0701*BV3/(BV4+273)-0.0000154*BV3/(BV4+273)*(BV4+273-1673)+0.000000385*BV3^2/(BV4+273)</f>
        <v>-3.0412029831680059</v>
      </c>
      <c r="BW59" s="100">
        <f t="shared" si="281"/>
        <v>-3.1071695546876876</v>
      </c>
    </row>
    <row r="60" spans="1:75">
      <c r="A60" s="9"/>
      <c r="B60" s="101">
        <f>D50</f>
        <v>6.3972847126737509E-2</v>
      </c>
      <c r="C60" s="10" t="s">
        <v>23</v>
      </c>
      <c r="D60" s="74">
        <f>D50/(1+2*EXP(D59))</f>
        <v>6.025822030272969E-2</v>
      </c>
      <c r="E60" s="74">
        <f t="shared" ref="E60:AJ60" si="284">E50/(1+2*EXP(E59))</f>
        <v>7.2085011677031588E-2</v>
      </c>
      <c r="F60" s="32">
        <f t="shared" si="284"/>
        <v>5.9264300192240715E-2</v>
      </c>
      <c r="G60" s="32">
        <f t="shared" si="284"/>
        <v>5.1052613036257077E-2</v>
      </c>
      <c r="H60" s="32">
        <f t="shared" si="284"/>
        <v>5.792902685138554E-2</v>
      </c>
      <c r="I60" s="32">
        <f t="shared" si="284"/>
        <v>5.8106078575328395E-2</v>
      </c>
      <c r="J60" s="32">
        <f t="shared" si="284"/>
        <v>4.9077577065360617E-2</v>
      </c>
      <c r="K60" s="32">
        <f t="shared" si="284"/>
        <v>1.4962668616817372E-2</v>
      </c>
      <c r="L60" s="32">
        <f t="shared" si="284"/>
        <v>7.0745460998130047E-2</v>
      </c>
      <c r="M60" s="32">
        <f t="shared" si="284"/>
        <v>5.270559568311959E-2</v>
      </c>
      <c r="N60" s="32">
        <f t="shared" si="284"/>
        <v>5.9632969848589019E-2</v>
      </c>
      <c r="O60" s="32">
        <f t="shared" si="284"/>
        <v>5.1082845855586173E-2</v>
      </c>
      <c r="P60" s="32">
        <f t="shared" si="284"/>
        <v>5.4228002237558498E-2</v>
      </c>
      <c r="Q60" s="32">
        <f t="shared" si="284"/>
        <v>4.959829964483408E-2</v>
      </c>
      <c r="R60" s="32">
        <f t="shared" si="284"/>
        <v>8.9632993246934287E-2</v>
      </c>
      <c r="S60" s="32">
        <f t="shared" si="284"/>
        <v>8.9825419764716946E-2</v>
      </c>
      <c r="T60" s="32">
        <f t="shared" si="284"/>
        <v>8.0035633551578167E-2</v>
      </c>
      <c r="U60" s="32">
        <f t="shared" si="284"/>
        <v>8.4080807425816334E-2</v>
      </c>
      <c r="V60" s="32"/>
      <c r="W60" s="32" t="e">
        <f t="shared" si="284"/>
        <v>#REF!</v>
      </c>
      <c r="X60" s="32" t="e">
        <f t="shared" si="284"/>
        <v>#REF!</v>
      </c>
      <c r="Y60" s="32">
        <f t="shared" si="284"/>
        <v>5.8011333167677604E-3</v>
      </c>
      <c r="Z60" s="32">
        <f t="shared" si="284"/>
        <v>6.0466769976596528E-3</v>
      </c>
      <c r="AA60" s="32">
        <f t="shared" si="284"/>
        <v>5.2605752361643597E-3</v>
      </c>
      <c r="AB60" s="32">
        <f t="shared" si="284"/>
        <v>5.6756746545371358E-3</v>
      </c>
      <c r="AC60" s="32">
        <f t="shared" si="284"/>
        <v>3.6669621758754181E-3</v>
      </c>
      <c r="AD60" s="32">
        <f t="shared" si="284"/>
        <v>1.9384413853287064E-3</v>
      </c>
      <c r="AE60" s="32">
        <f t="shared" si="284"/>
        <v>2.63650178503823E-3</v>
      </c>
      <c r="AF60" s="32"/>
      <c r="AG60" s="32">
        <f t="shared" si="284"/>
        <v>1.5159278020754103E-2</v>
      </c>
      <c r="AH60" s="32">
        <f t="shared" si="284"/>
        <v>1.4394524606800855E-2</v>
      </c>
      <c r="AI60" s="32">
        <f t="shared" si="284"/>
        <v>1.2637619788822311E-2</v>
      </c>
      <c r="AJ60" s="32">
        <f t="shared" si="284"/>
        <v>1.8582638078873642E-2</v>
      </c>
      <c r="AK60" s="32">
        <f t="shared" ref="AK60:AS60" si="285">AK50/(1+2*EXP(AK59))</f>
        <v>1.7294397460806459E-2</v>
      </c>
      <c r="AL60" s="32">
        <f t="shared" si="285"/>
        <v>1.4130648935569697E-2</v>
      </c>
      <c r="AM60" s="32">
        <f t="shared" si="285"/>
        <v>8.3649325581533675E-3</v>
      </c>
      <c r="AN60" s="32">
        <f t="shared" si="285"/>
        <v>1.5851881537314368E-2</v>
      </c>
      <c r="AO60" s="32">
        <f t="shared" si="285"/>
        <v>1.7771941263025042E-2</v>
      </c>
      <c r="AP60" s="32">
        <f t="shared" si="285"/>
        <v>1.2409424286672303E-2</v>
      </c>
      <c r="AQ60" s="32">
        <f t="shared" si="285"/>
        <v>6.3286827623865649E-3</v>
      </c>
      <c r="AR60" s="32">
        <f t="shared" si="285"/>
        <v>1.4319038786163432E-2</v>
      </c>
      <c r="AS60" s="32">
        <f t="shared" si="285"/>
        <v>6.8233383902206995E-3</v>
      </c>
      <c r="AT60" s="32">
        <f>AT50/(1+2*EXP(AT59))</f>
        <v>6.2982064765820427E-3</v>
      </c>
      <c r="AV60" s="32">
        <f t="shared" ref="AV60" si="286">AV50/(1+2*EXP(AV59))</f>
        <v>5.0270466915242527E-2</v>
      </c>
      <c r="AW60" s="32">
        <f t="shared" ref="AW60:BH60" si="287">AW50/(1+2*EXP(AW59))</f>
        <v>5.8770343954365693E-2</v>
      </c>
      <c r="AX60" s="32">
        <f t="shared" si="287"/>
        <v>6.0581859434778694E-2</v>
      </c>
      <c r="AY60" s="32">
        <f t="shared" si="287"/>
        <v>3.9733207997901816E-2</v>
      </c>
      <c r="AZ60" s="32">
        <f t="shared" si="287"/>
        <v>4.5411123281252977E-2</v>
      </c>
      <c r="BA60" s="32">
        <f t="shared" si="287"/>
        <v>3.1670510299525327E-2</v>
      </c>
      <c r="BB60" s="32">
        <f t="shared" si="287"/>
        <v>3.0523442027466229E-2</v>
      </c>
      <c r="BC60" s="32">
        <f t="shared" si="287"/>
        <v>1.7371431690559016E-2</v>
      </c>
      <c r="BD60" s="32">
        <f t="shared" si="287"/>
        <v>1.6294553567694745E-2</v>
      </c>
      <c r="BE60" s="32">
        <f t="shared" si="287"/>
        <v>1.2567265608623141E-2</v>
      </c>
      <c r="BF60" s="32">
        <f t="shared" si="287"/>
        <v>1.5169672141210502E-2</v>
      </c>
      <c r="BG60" s="32">
        <f t="shared" si="287"/>
        <v>1.5649442660438804E-2</v>
      </c>
      <c r="BH60" s="32">
        <f t="shared" si="287"/>
        <v>2.8130704696838822E-2</v>
      </c>
      <c r="BJ60" s="32">
        <f t="shared" ref="BJ60:BO60" si="288">BJ50/(1+2*EXP(BJ59))</f>
        <v>8.9118773318748651E-2</v>
      </c>
      <c r="BK60" s="32">
        <f t="shared" si="288"/>
        <v>8.9362014072013884E-2</v>
      </c>
      <c r="BL60" s="32">
        <f t="shared" si="288"/>
        <v>9.0237412621418642E-2</v>
      </c>
      <c r="BM60" s="32">
        <f t="shared" si="288"/>
        <v>9.1139483473448926E-2</v>
      </c>
      <c r="BN60" s="32">
        <f t="shared" ref="BN60" si="289">BN50/(1+2*EXP(BN59))</f>
        <v>9.1867009876717254E-2</v>
      </c>
      <c r="BO60" s="32">
        <f t="shared" si="288"/>
        <v>9.2453517728141532E-2</v>
      </c>
      <c r="BP60" s="32">
        <f t="shared" ref="BP60:BW60" si="290">BP50/(1+2*EXP(BP59))</f>
        <v>1.691592117169367E-2</v>
      </c>
      <c r="BQ60" s="32">
        <f t="shared" si="290"/>
        <v>1.6997560221437565E-2</v>
      </c>
      <c r="BR60" s="32">
        <f t="shared" ref="BR60" si="291">BR50/(1+2*EXP(BR59))</f>
        <v>1.7149777471713937E-2</v>
      </c>
      <c r="BS60" s="32">
        <f t="shared" si="290"/>
        <v>1.7288110594703227E-2</v>
      </c>
      <c r="BT60" s="32">
        <f t="shared" si="290"/>
        <v>1.752207435447594E-2</v>
      </c>
      <c r="BU60" s="32">
        <f t="shared" si="290"/>
        <v>1.7580116051784965E-2</v>
      </c>
      <c r="BV60" s="32">
        <f t="shared" ref="BV60" si="292">BV50/(1+2*EXP(BV59))</f>
        <v>1.7688644095540551E-2</v>
      </c>
      <c r="BW60" s="32">
        <f t="shared" si="290"/>
        <v>1.7787685288962282E-2</v>
      </c>
    </row>
    <row r="61" spans="1:75">
      <c r="A61" s="9"/>
      <c r="B61" s="101">
        <f>D61+D60</f>
        <v>6.2115533714733599E-2</v>
      </c>
      <c r="C61" s="10" t="s">
        <v>24</v>
      </c>
      <c r="D61" s="74">
        <f>D50/(1+2*EXP(D59))*EXP(D59)</f>
        <v>1.8573134120039123E-3</v>
      </c>
      <c r="E61" s="74">
        <f t="shared" ref="E61:AJ61" si="293">E50/(1+2*EXP(E59))*EXP(E59)</f>
        <v>2.1455178776426703E-3</v>
      </c>
      <c r="F61" s="32">
        <f t="shared" si="293"/>
        <v>1.8206396145416363E-3</v>
      </c>
      <c r="G61" s="32">
        <f t="shared" si="293"/>
        <v>1.5928346736126596E-3</v>
      </c>
      <c r="H61" s="32">
        <f t="shared" si="293"/>
        <v>1.7734291468860586E-3</v>
      </c>
      <c r="I61" s="32">
        <f t="shared" si="293"/>
        <v>1.7837533573830842E-3</v>
      </c>
      <c r="J61" s="32">
        <f t="shared" si="293"/>
        <v>1.5277598443684381E-3</v>
      </c>
      <c r="K61" s="32">
        <f t="shared" si="293"/>
        <v>5.074293228435646E-4</v>
      </c>
      <c r="L61" s="32">
        <f t="shared" si="293"/>
        <v>2.0982217780326851E-3</v>
      </c>
      <c r="M61" s="32">
        <f t="shared" si="293"/>
        <v>1.6450924854762086E-3</v>
      </c>
      <c r="N61" s="32">
        <f t="shared" si="293"/>
        <v>1.7974318173058924E-3</v>
      </c>
      <c r="O61" s="32">
        <f t="shared" si="293"/>
        <v>1.6093310115047124E-3</v>
      </c>
      <c r="P61" s="32">
        <f t="shared" si="293"/>
        <v>1.6725146459020714E-3</v>
      </c>
      <c r="Q61" s="32">
        <f t="shared" si="293"/>
        <v>1.5379945835334986E-3</v>
      </c>
      <c r="R61" s="32">
        <f t="shared" si="293"/>
        <v>2.2079947717955732E-3</v>
      </c>
      <c r="S61" s="32">
        <f t="shared" si="293"/>
        <v>2.2110222259132998E-3</v>
      </c>
      <c r="T61" s="32">
        <f t="shared" si="293"/>
        <v>2.0287260970033535E-3</v>
      </c>
      <c r="U61" s="32">
        <f t="shared" si="293"/>
        <v>2.1036695642898547E-3</v>
      </c>
      <c r="V61" s="32"/>
      <c r="W61" s="32" t="e">
        <f t="shared" si="293"/>
        <v>#REF!</v>
      </c>
      <c r="X61" s="32" t="e">
        <f t="shared" si="293"/>
        <v>#REF!</v>
      </c>
      <c r="Y61" s="32">
        <f t="shared" si="293"/>
        <v>4.6387426141369692E-4</v>
      </c>
      <c r="Z61" s="32">
        <f t="shared" si="293"/>
        <v>4.7421634588777601E-4</v>
      </c>
      <c r="AA61" s="32">
        <f t="shared" si="293"/>
        <v>4.189575921165817E-4</v>
      </c>
      <c r="AB61" s="32">
        <f t="shared" si="293"/>
        <v>4.4440694755288804E-4</v>
      </c>
      <c r="AC61" s="32">
        <f t="shared" si="293"/>
        <v>2.7705010524918869E-4</v>
      </c>
      <c r="AD61" s="32">
        <f t="shared" si="293"/>
        <v>1.5309158997045194E-4</v>
      </c>
      <c r="AE61" s="32">
        <f t="shared" si="293"/>
        <v>2.0894849694878988E-4</v>
      </c>
      <c r="AF61" s="32"/>
      <c r="AG61" s="32">
        <f t="shared" si="293"/>
        <v>4.6922988600562867E-3</v>
      </c>
      <c r="AH61" s="32">
        <f t="shared" si="293"/>
        <v>2.290724888537357E-3</v>
      </c>
      <c r="AI61" s="32">
        <f t="shared" si="293"/>
        <v>2.0132764886457823E-3</v>
      </c>
      <c r="AJ61" s="32">
        <f t="shared" si="293"/>
        <v>2.9507562570462234E-3</v>
      </c>
      <c r="AK61" s="32">
        <f t="shared" ref="AK61:AT61" si="294">AK50/(1+2*EXP(AK59))*EXP(AK59)</f>
        <v>2.6616052901333753E-3</v>
      </c>
      <c r="AL61" s="32">
        <f t="shared" si="294"/>
        <v>2.1981786244276748E-3</v>
      </c>
      <c r="AM61" s="32">
        <f t="shared" si="294"/>
        <v>1.309816201219869E-3</v>
      </c>
      <c r="AN61" s="32">
        <f t="shared" si="294"/>
        <v>2.5471828614490486E-3</v>
      </c>
      <c r="AO61" s="32">
        <f t="shared" si="294"/>
        <v>2.8253603947007082E-3</v>
      </c>
      <c r="AP61" s="32">
        <f t="shared" si="294"/>
        <v>1.9408257349257489E-3</v>
      </c>
      <c r="AQ61" s="32">
        <f t="shared" si="294"/>
        <v>1.0073573524088182E-3</v>
      </c>
      <c r="AR61" s="32">
        <f t="shared" si="294"/>
        <v>2.1911359349578931E-3</v>
      </c>
      <c r="AS61" s="32">
        <f t="shared" si="294"/>
        <v>1.0593831304825906E-3</v>
      </c>
      <c r="AT61" s="32">
        <f t="shared" si="294"/>
        <v>9.7239404128722008E-4</v>
      </c>
      <c r="AV61" s="32">
        <f t="shared" ref="AV61" si="295">AV50/(1+2*EXP(AV59))*EXP(AV59)</f>
        <v>6.6753945969990919E-3</v>
      </c>
      <c r="AW61" s="32">
        <f t="shared" ref="AW61:BH61" si="296">AW50/(1+2*EXP(AW59))*EXP(AW59)</f>
        <v>8.6595059760464759E-3</v>
      </c>
      <c r="AX61" s="32">
        <f t="shared" si="296"/>
        <v>8.8016544972737525E-3</v>
      </c>
      <c r="AY61" s="32">
        <f t="shared" si="296"/>
        <v>4.8165158070402041E-3</v>
      </c>
      <c r="AZ61" s="32">
        <f t="shared" si="296"/>
        <v>6.0349843566994575E-3</v>
      </c>
      <c r="BA61" s="32">
        <f t="shared" si="296"/>
        <v>4.239296519738406E-3</v>
      </c>
      <c r="BB61" s="32">
        <f t="shared" si="296"/>
        <v>4.5220189239986754E-3</v>
      </c>
      <c r="BC61" s="32">
        <f t="shared" si="296"/>
        <v>2.8703856101473498E-3</v>
      </c>
      <c r="BD61" s="32">
        <f t="shared" si="296"/>
        <v>2.6590581203107476E-3</v>
      </c>
      <c r="BE61" s="32">
        <f t="shared" si="296"/>
        <v>2.2047173959620558E-3</v>
      </c>
      <c r="BF61" s="32">
        <f t="shared" si="296"/>
        <v>2.8747713232304046E-3</v>
      </c>
      <c r="BG61" s="32">
        <f t="shared" si="296"/>
        <v>2.8899930845407823E-3</v>
      </c>
      <c r="BH61" s="32">
        <f t="shared" si="296"/>
        <v>4.9903277705867482E-3</v>
      </c>
      <c r="BJ61" s="32">
        <f t="shared" ref="BJ61:BO61" si="297">BJ50/(1+2*EXP(BJ59))*EXP(BJ59)</f>
        <v>4.1395762587952021E-3</v>
      </c>
      <c r="BK61" s="32">
        <f t="shared" si="297"/>
        <v>4.0179558821625914E-3</v>
      </c>
      <c r="BL61" s="32">
        <f t="shared" si="297"/>
        <v>3.5802566074602075E-3</v>
      </c>
      <c r="BM61" s="32">
        <f t="shared" si="297"/>
        <v>3.1292211814450748E-3</v>
      </c>
      <c r="BN61" s="32">
        <f t="shared" ref="BN61" si="298">BN50/(1+2*EXP(BN59))*EXP(BN59)</f>
        <v>2.7654579798109028E-3</v>
      </c>
      <c r="BO61" s="32">
        <f t="shared" si="297"/>
        <v>2.4722040540987719E-3</v>
      </c>
      <c r="BP61" s="32">
        <f t="shared" ref="BP61:BW61" si="299">BP50/(1+2*EXP(BP59))*EXP(BP59)</f>
        <v>1.2314785241762565E-3</v>
      </c>
      <c r="BQ61" s="32">
        <f t="shared" si="299"/>
        <v>1.1906589993043086E-3</v>
      </c>
      <c r="BR61" s="32">
        <f t="shared" ref="BR61" si="300">BR50/(1+2*EXP(BR59))*EXP(BR59)</f>
        <v>1.1145503741661238E-3</v>
      </c>
      <c r="BS61" s="32">
        <f t="shared" si="299"/>
        <v>1.04538381267148E-3</v>
      </c>
      <c r="BT61" s="32">
        <f t="shared" si="299"/>
        <v>9.2840193278512359E-4</v>
      </c>
      <c r="BU61" s="32">
        <f t="shared" si="299"/>
        <v>8.9938108413060958E-4</v>
      </c>
      <c r="BV61" s="32">
        <f t="shared" ref="BV61" si="301">BV50/(1+2*EXP(BV59))*EXP(BV59)</f>
        <v>8.4511706225281807E-4</v>
      </c>
      <c r="BW61" s="32">
        <f t="shared" si="299"/>
        <v>7.9559646554195045E-4</v>
      </c>
    </row>
    <row r="62" spans="1:75">
      <c r="A62" s="1" t="s">
        <v>25</v>
      </c>
      <c r="B62" s="1"/>
      <c r="C62" s="2" t="s">
        <v>26</v>
      </c>
      <c r="D62" s="71">
        <f>D34</f>
        <v>0.87338062296998586</v>
      </c>
      <c r="E62" s="71">
        <f t="shared" ref="E62:AJ62" si="302">E34</f>
        <v>0.86737632127814346</v>
      </c>
      <c r="F62" s="5">
        <f t="shared" si="302"/>
        <v>0.85945531449361712</v>
      </c>
      <c r="G62" s="5">
        <f t="shared" si="302"/>
        <v>0.87546798211417876</v>
      </c>
      <c r="H62" s="5">
        <f t="shared" si="302"/>
        <v>0.88678885482171443</v>
      </c>
      <c r="I62" s="5">
        <f t="shared" si="302"/>
        <v>0.88662086785881755</v>
      </c>
      <c r="J62" s="5">
        <f t="shared" si="302"/>
        <v>0.89626844956323182</v>
      </c>
      <c r="K62" s="5">
        <f t="shared" si="302"/>
        <v>0.93316358161743507</v>
      </c>
      <c r="L62" s="5">
        <f t="shared" si="302"/>
        <v>0.86546402837559988</v>
      </c>
      <c r="M62" s="5">
        <f t="shared" si="302"/>
        <v>0.87133566318927458</v>
      </c>
      <c r="N62" s="5">
        <f t="shared" si="302"/>
        <v>0.87834370261288164</v>
      </c>
      <c r="O62" s="5">
        <f t="shared" si="302"/>
        <v>0.88017198994019652</v>
      </c>
      <c r="P62" s="5">
        <f t="shared" si="302"/>
        <v>0.89099550567771058</v>
      </c>
      <c r="Q62" s="5">
        <f t="shared" si="302"/>
        <v>0.89450647732641086</v>
      </c>
      <c r="R62" s="5">
        <f t="shared" si="302"/>
        <v>0.84864779441376392</v>
      </c>
      <c r="S62" s="5">
        <f t="shared" si="302"/>
        <v>0.83886093166307329</v>
      </c>
      <c r="T62" s="5">
        <f t="shared" si="302"/>
        <v>0.84903978363811006</v>
      </c>
      <c r="U62" s="5">
        <f t="shared" si="302"/>
        <v>0.84873339274777315</v>
      </c>
      <c r="V62" s="5"/>
      <c r="W62" s="5">
        <f t="shared" si="302"/>
        <v>1.1456070552195425</v>
      </c>
      <c r="X62" s="5">
        <f t="shared" si="302"/>
        <v>1.1426456642219114</v>
      </c>
      <c r="Y62" s="5">
        <f t="shared" si="302"/>
        <v>1.1430329443659519</v>
      </c>
      <c r="Z62" s="5">
        <f t="shared" si="302"/>
        <v>1.1534485215390895</v>
      </c>
      <c r="AA62" s="5">
        <f t="shared" si="302"/>
        <v>1.1521759103317746</v>
      </c>
      <c r="AB62" s="5">
        <f t="shared" si="302"/>
        <v>1.1559923451917549</v>
      </c>
      <c r="AC62" s="5">
        <f t="shared" si="302"/>
        <v>1.1474374330275359</v>
      </c>
      <c r="AD62" s="5">
        <f t="shared" si="302"/>
        <v>1.1495099092377496</v>
      </c>
      <c r="AE62" s="5">
        <f t="shared" si="302"/>
        <v>1.1439850291030502</v>
      </c>
      <c r="AF62" s="5"/>
      <c r="AG62" s="5">
        <f t="shared" si="302"/>
        <v>1.19237893823536</v>
      </c>
      <c r="AH62" s="5">
        <f t="shared" si="302"/>
        <v>1.1908508973127194</v>
      </c>
      <c r="AI62" s="5">
        <f t="shared" si="302"/>
        <v>1.204760094376627</v>
      </c>
      <c r="AJ62" s="5">
        <f t="shared" si="302"/>
        <v>1.1927045003512482</v>
      </c>
      <c r="AK62" s="5">
        <f t="shared" ref="AK62:AT62" si="303">AK34</f>
        <v>1.2049622079384665</v>
      </c>
      <c r="AL62" s="5">
        <f t="shared" si="303"/>
        <v>1.211295808375128</v>
      </c>
      <c r="AM62" s="5">
        <f t="shared" si="303"/>
        <v>1.2272555770028568</v>
      </c>
      <c r="AN62" s="5">
        <f t="shared" si="303"/>
        <v>1.1890118388571853</v>
      </c>
      <c r="AO62" s="5">
        <f t="shared" si="303"/>
        <v>1.1872628493652915</v>
      </c>
      <c r="AP62" s="5">
        <f t="shared" si="303"/>
        <v>1.2269109608930513</v>
      </c>
      <c r="AQ62" s="5">
        <f t="shared" si="303"/>
        <v>1.2451746763647722</v>
      </c>
      <c r="AR62" s="5">
        <f t="shared" si="303"/>
        <v>1.2279516891830522</v>
      </c>
      <c r="AS62" s="5">
        <f t="shared" si="303"/>
        <v>1.2190109499734916</v>
      </c>
      <c r="AT62" s="5">
        <f t="shared" si="303"/>
        <v>1.2419534357724125</v>
      </c>
      <c r="AV62" s="5">
        <f t="shared" ref="AV62" si="304">AV34</f>
        <v>0.94467719208730427</v>
      </c>
      <c r="AW62" s="5">
        <f t="shared" ref="AW62:BH62" si="305">AW34</f>
        <v>0.92078076224978378</v>
      </c>
      <c r="AX62" s="5">
        <f t="shared" si="305"/>
        <v>0.92935665773243292</v>
      </c>
      <c r="AY62" s="5">
        <f t="shared" si="305"/>
        <v>1.0776525648131043</v>
      </c>
      <c r="AZ62" s="5">
        <f t="shared" si="305"/>
        <v>1.0586792223592518</v>
      </c>
      <c r="BA62" s="5">
        <f t="shared" si="305"/>
        <v>1.0820467648936152</v>
      </c>
      <c r="BB62" s="5">
        <f t="shared" si="305"/>
        <v>1.1048370649875863</v>
      </c>
      <c r="BC62" s="5">
        <f t="shared" si="305"/>
        <v>1.0909154408368844</v>
      </c>
      <c r="BD62" s="5">
        <f t="shared" si="305"/>
        <v>1.1771712520152557</v>
      </c>
      <c r="BE62" s="5">
        <f t="shared" si="305"/>
        <v>1.1196450780602336</v>
      </c>
      <c r="BF62" s="5">
        <f t="shared" si="305"/>
        <v>1.0517768886588428</v>
      </c>
      <c r="BG62" s="5">
        <f t="shared" si="305"/>
        <v>1.0539580661381316</v>
      </c>
      <c r="BH62" s="5">
        <f t="shared" si="305"/>
        <v>1.0728851570982028</v>
      </c>
      <c r="BJ62" s="5">
        <f t="shared" ref="BJ62:BO62" si="306">BJ34</f>
        <v>0.8176230818067064</v>
      </c>
      <c r="BK62" s="5">
        <f t="shared" si="306"/>
        <v>0.8176230818067064</v>
      </c>
      <c r="BL62" s="5">
        <f t="shared" si="306"/>
        <v>0.8176230818067064</v>
      </c>
      <c r="BM62" s="5">
        <f t="shared" si="306"/>
        <v>0.8176230818067064</v>
      </c>
      <c r="BN62" s="5">
        <f t="shared" ref="BN62" si="307">BN34</f>
        <v>0.8176230818067064</v>
      </c>
      <c r="BO62" s="5">
        <f t="shared" si="306"/>
        <v>0.8176230818067064</v>
      </c>
      <c r="BP62" s="5">
        <f t="shared" ref="BP62:BW62" si="308">BP34</f>
        <v>1.2824220141886187</v>
      </c>
      <c r="BQ62" s="5">
        <f t="shared" si="308"/>
        <v>1.2824220141886187</v>
      </c>
      <c r="BR62" s="5">
        <f t="shared" ref="BR62" si="309">BR34</f>
        <v>1.2824220141886187</v>
      </c>
      <c r="BS62" s="5">
        <f t="shared" si="308"/>
        <v>1.2824220141886187</v>
      </c>
      <c r="BT62" s="5">
        <f t="shared" si="308"/>
        <v>1.2824220141886187</v>
      </c>
      <c r="BU62" s="5">
        <f t="shared" si="308"/>
        <v>1.2824220141886187</v>
      </c>
      <c r="BV62" s="5">
        <f t="shared" ref="BV62" si="310">BV34</f>
        <v>1.2824220141886187</v>
      </c>
      <c r="BW62" s="5">
        <f t="shared" si="308"/>
        <v>1.2824220141886187</v>
      </c>
    </row>
    <row r="63" spans="1:75">
      <c r="A63" s="1"/>
      <c r="B63" s="1"/>
      <c r="C63" s="2" t="s">
        <v>27</v>
      </c>
      <c r="D63" s="71">
        <f>D35</f>
        <v>1.1403697857064356E-2</v>
      </c>
      <c r="E63" s="71">
        <f t="shared" ref="E63:AJ63" si="311">E35</f>
        <v>9.086174191302393E-3</v>
      </c>
      <c r="F63" s="5">
        <f t="shared" si="311"/>
        <v>1.4469874463762262E-2</v>
      </c>
      <c r="G63" s="5">
        <f t="shared" si="311"/>
        <v>1.4261122615214191E-2</v>
      </c>
      <c r="H63" s="5">
        <f t="shared" si="311"/>
        <v>1.3803878166036192E-2</v>
      </c>
      <c r="I63" s="5">
        <f t="shared" si="311"/>
        <v>9.4493258642137212E-3</v>
      </c>
      <c r="J63" s="5">
        <f t="shared" si="311"/>
        <v>9.6069084277622552E-3</v>
      </c>
      <c r="K63" s="5">
        <f t="shared" si="311"/>
        <v>1.3014800839567043E-2</v>
      </c>
      <c r="L63" s="5">
        <f t="shared" si="311"/>
        <v>1.4530176692329758E-2</v>
      </c>
      <c r="M63" s="5">
        <f t="shared" si="311"/>
        <v>1.5144849088821855E-2</v>
      </c>
      <c r="N63" s="5">
        <f t="shared" si="311"/>
        <v>1.2621722782141975E-2</v>
      </c>
      <c r="O63" s="5">
        <f t="shared" si="311"/>
        <v>1.421831538303304E-2</v>
      </c>
      <c r="P63" s="5">
        <f t="shared" si="311"/>
        <v>1.5240090050735535E-2</v>
      </c>
      <c r="Q63" s="5">
        <f t="shared" si="311"/>
        <v>1.403843072327165E-2</v>
      </c>
      <c r="R63" s="5">
        <f t="shared" si="311"/>
        <v>1.3967341808878557E-2</v>
      </c>
      <c r="S63" s="5">
        <f t="shared" si="311"/>
        <v>1.3655902269916321E-2</v>
      </c>
      <c r="T63" s="5">
        <f t="shared" si="311"/>
        <v>1.4418357792853685E-2</v>
      </c>
      <c r="U63" s="5">
        <f t="shared" si="311"/>
        <v>1.392401417431968E-2</v>
      </c>
      <c r="V63" s="5"/>
      <c r="W63" s="5">
        <f t="shared" si="311"/>
        <v>0</v>
      </c>
      <c r="X63" s="5">
        <f t="shared" si="311"/>
        <v>0</v>
      </c>
      <c r="Y63" s="5">
        <f t="shared" si="311"/>
        <v>0</v>
      </c>
      <c r="Z63" s="5">
        <f t="shared" si="311"/>
        <v>0</v>
      </c>
      <c r="AA63" s="5">
        <f t="shared" si="311"/>
        <v>0</v>
      </c>
      <c r="AB63" s="5">
        <f t="shared" si="311"/>
        <v>0</v>
      </c>
      <c r="AC63" s="5">
        <f t="shared" si="311"/>
        <v>0</v>
      </c>
      <c r="AD63" s="5">
        <f t="shared" si="311"/>
        <v>0</v>
      </c>
      <c r="AE63" s="5">
        <f t="shared" si="311"/>
        <v>0</v>
      </c>
      <c r="AF63" s="5"/>
      <c r="AG63" s="5">
        <f t="shared" si="311"/>
        <v>6.4084415469522265E-3</v>
      </c>
      <c r="AH63" s="5">
        <f t="shared" si="311"/>
        <v>6.4070461323529997E-3</v>
      </c>
      <c r="AI63" s="5">
        <f t="shared" si="311"/>
        <v>6.4000781648354873E-3</v>
      </c>
      <c r="AJ63" s="5">
        <f t="shared" si="311"/>
        <v>6.476143801657566E-3</v>
      </c>
      <c r="AK63" s="5">
        <f t="shared" ref="AK63:AT63" si="312">AK35</f>
        <v>5.7980095985342333E-3</v>
      </c>
      <c r="AL63" s="5">
        <f t="shared" si="312"/>
        <v>5.9017051451962779E-3</v>
      </c>
      <c r="AM63" s="5">
        <f t="shared" si="312"/>
        <v>6.3572127822904079E-3</v>
      </c>
      <c r="AN63" s="5">
        <f t="shared" si="312"/>
        <v>6.2354247404183133E-3</v>
      </c>
      <c r="AO63" s="5">
        <f t="shared" si="312"/>
        <v>6.636335264737587E-3</v>
      </c>
      <c r="AP63" s="5">
        <f t="shared" si="312"/>
        <v>5.7756186582266587E-3</v>
      </c>
      <c r="AQ63" s="5">
        <f t="shared" si="312"/>
        <v>6.1620432574348936E-3</v>
      </c>
      <c r="AR63" s="5">
        <f t="shared" si="312"/>
        <v>6.8005452949239297E-3</v>
      </c>
      <c r="AS63" s="5">
        <f t="shared" si="312"/>
        <v>6.4007742794933969E-3</v>
      </c>
      <c r="AT63" s="5">
        <f t="shared" si="312"/>
        <v>6.7151152977493666E-3</v>
      </c>
      <c r="AV63" s="5">
        <f t="shared" ref="AV63" si="313">AV35</f>
        <v>1.0260041238163729E-2</v>
      </c>
      <c r="AW63" s="5">
        <f t="shared" ref="AW63:BH63" si="314">AW35</f>
        <v>8.1378388058386715E-3</v>
      </c>
      <c r="AX63" s="5">
        <f t="shared" si="314"/>
        <v>7.5058471280947956E-3</v>
      </c>
      <c r="AY63" s="5">
        <f t="shared" si="314"/>
        <v>6.3857120319335695E-3</v>
      </c>
      <c r="AZ63" s="5">
        <f t="shared" si="314"/>
        <v>7.512602390510081E-3</v>
      </c>
      <c r="BA63" s="5">
        <f t="shared" si="314"/>
        <v>4.5147850904507705E-3</v>
      </c>
      <c r="BB63" s="5">
        <f t="shared" si="314"/>
        <v>4.7575057634133772E-3</v>
      </c>
      <c r="BC63" s="5">
        <f t="shared" si="314"/>
        <v>5.3829551221744563E-3</v>
      </c>
      <c r="BD63" s="5">
        <f t="shared" si="314"/>
        <v>4.6360166858279627E-3</v>
      </c>
      <c r="BE63" s="5">
        <f t="shared" si="314"/>
        <v>4.6309191065052801E-3</v>
      </c>
      <c r="BF63" s="5">
        <f t="shared" si="314"/>
        <v>8.5176897851588253E-3</v>
      </c>
      <c r="BG63" s="5">
        <f t="shared" si="314"/>
        <v>8.6403567847650707E-3</v>
      </c>
      <c r="BH63" s="5">
        <f t="shared" si="314"/>
        <v>4.5071107232337254E-3</v>
      </c>
      <c r="BJ63" s="5">
        <f t="shared" ref="BJ63:BO63" si="315">BJ35</f>
        <v>2.8630153892940723E-2</v>
      </c>
      <c r="BK63" s="5">
        <f t="shared" si="315"/>
        <v>2.8630153892940723E-2</v>
      </c>
      <c r="BL63" s="5">
        <f t="shared" si="315"/>
        <v>2.8630153892940723E-2</v>
      </c>
      <c r="BM63" s="5">
        <f t="shared" si="315"/>
        <v>2.8630153892940723E-2</v>
      </c>
      <c r="BN63" s="5">
        <f t="shared" ref="BN63" si="316">BN35</f>
        <v>2.8630153892940723E-2</v>
      </c>
      <c r="BO63" s="5">
        <f t="shared" si="315"/>
        <v>2.8630153892940723E-2</v>
      </c>
      <c r="BP63" s="5">
        <f t="shared" ref="BP63:BW63" si="317">BP35</f>
        <v>0</v>
      </c>
      <c r="BQ63" s="5">
        <f t="shared" si="317"/>
        <v>0</v>
      </c>
      <c r="BR63" s="5">
        <f t="shared" ref="BR63" si="318">BR35</f>
        <v>0</v>
      </c>
      <c r="BS63" s="5">
        <f t="shared" si="317"/>
        <v>0</v>
      </c>
      <c r="BT63" s="5">
        <f t="shared" si="317"/>
        <v>0</v>
      </c>
      <c r="BU63" s="5">
        <f t="shared" si="317"/>
        <v>0</v>
      </c>
      <c r="BV63" s="5">
        <f t="shared" ref="BV63" si="319">BV35</f>
        <v>0</v>
      </c>
      <c r="BW63" s="5">
        <f t="shared" si="317"/>
        <v>0</v>
      </c>
    </row>
    <row r="64" spans="1:75">
      <c r="A64" s="1"/>
      <c r="B64" s="1"/>
      <c r="C64" s="2" t="s">
        <v>28</v>
      </c>
      <c r="D64" s="71">
        <f t="shared" ref="D64:AJ64" si="320">D36*2</f>
        <v>0.343849687028005</v>
      </c>
      <c r="E64" s="71">
        <f t="shared" si="320"/>
        <v>0.33781442459277217</v>
      </c>
      <c r="F64" s="5">
        <f t="shared" si="320"/>
        <v>0.35391251652522582</v>
      </c>
      <c r="G64" s="5">
        <f t="shared" si="320"/>
        <v>0.35438700159951603</v>
      </c>
      <c r="H64" s="5">
        <f t="shared" si="320"/>
        <v>0.3348903527008954</v>
      </c>
      <c r="I64" s="5">
        <f t="shared" si="320"/>
        <v>0.34209649417702842</v>
      </c>
      <c r="J64" s="5">
        <f t="shared" si="320"/>
        <v>0.34976419550059951</v>
      </c>
      <c r="K64" s="5">
        <f t="shared" si="320"/>
        <v>0.35060856310927135</v>
      </c>
      <c r="L64" s="5">
        <f t="shared" si="320"/>
        <v>0.33869537998892557</v>
      </c>
      <c r="M64" s="5">
        <f t="shared" si="320"/>
        <v>0.35074613540756083</v>
      </c>
      <c r="N64" s="5">
        <f t="shared" si="320"/>
        <v>0.34692758753102743</v>
      </c>
      <c r="O64" s="5">
        <f t="shared" si="320"/>
        <v>0.34545025216893654</v>
      </c>
      <c r="P64" s="5">
        <f t="shared" si="320"/>
        <v>0.33643833087451291</v>
      </c>
      <c r="Q64" s="5">
        <f t="shared" si="320"/>
        <v>0.34648147194218676</v>
      </c>
      <c r="R64" s="5">
        <f t="shared" si="320"/>
        <v>0.3245357058213873</v>
      </c>
      <c r="S64" s="5">
        <f t="shared" si="320"/>
        <v>0.33252942566176819</v>
      </c>
      <c r="T64" s="5">
        <f t="shared" si="320"/>
        <v>0.33661620312201435</v>
      </c>
      <c r="U64" s="5">
        <f t="shared" si="320"/>
        <v>0.33363858725339118</v>
      </c>
      <c r="V64" s="5"/>
      <c r="W64" s="5">
        <f t="shared" si="320"/>
        <v>0.33073667700216047</v>
      </c>
      <c r="X64" s="5">
        <f t="shared" si="320"/>
        <v>0.33228194359081853</v>
      </c>
      <c r="Y64" s="5">
        <f t="shared" si="320"/>
        <v>0.33284041321408131</v>
      </c>
      <c r="Z64" s="5">
        <f t="shared" si="320"/>
        <v>0.33207529462747659</v>
      </c>
      <c r="AA64" s="5">
        <f t="shared" si="320"/>
        <v>0.33466005956724043</v>
      </c>
      <c r="AB64" s="5">
        <f t="shared" si="320"/>
        <v>0.33725776790501499</v>
      </c>
      <c r="AC64" s="5">
        <f t="shared" si="320"/>
        <v>0.34760274179082107</v>
      </c>
      <c r="AD64" s="5">
        <f t="shared" si="320"/>
        <v>0.34668608960158442</v>
      </c>
      <c r="AE64" s="5">
        <f t="shared" si="320"/>
        <v>0.34865926028799066</v>
      </c>
      <c r="AF64" s="5"/>
      <c r="AG64" s="5">
        <f t="shared" si="320"/>
        <v>0.29391962055913406</v>
      </c>
      <c r="AH64" s="5">
        <f t="shared" si="320"/>
        <v>0.30367928237832625</v>
      </c>
      <c r="AI64" s="5">
        <f t="shared" si="320"/>
        <v>0.29630927159610254</v>
      </c>
      <c r="AJ64" s="5">
        <f t="shared" si="320"/>
        <v>0.29011719470178504</v>
      </c>
      <c r="AK64" s="5">
        <f t="shared" ref="AK64:AT64" si="321">AK36*2</f>
        <v>0.29192688450039478</v>
      </c>
      <c r="AL64" s="5">
        <f t="shared" si="321"/>
        <v>0.29228567865933319</v>
      </c>
      <c r="AM64" s="5">
        <f t="shared" si="321"/>
        <v>0.29178193848697037</v>
      </c>
      <c r="AN64" s="5">
        <f t="shared" si="321"/>
        <v>0.29326312877463578</v>
      </c>
      <c r="AO64" s="5">
        <f t="shared" si="321"/>
        <v>0.29067546800631577</v>
      </c>
      <c r="AP64" s="5">
        <f t="shared" si="321"/>
        <v>0.28175148072927897</v>
      </c>
      <c r="AQ64" s="5">
        <f t="shared" si="321"/>
        <v>0.27764018826239795</v>
      </c>
      <c r="AR64" s="5">
        <f t="shared" si="321"/>
        <v>0.27741325714434678</v>
      </c>
      <c r="AS64" s="5">
        <f t="shared" si="321"/>
        <v>0.29591480251984437</v>
      </c>
      <c r="AT64" s="5">
        <f t="shared" si="321"/>
        <v>0.28172125961153477</v>
      </c>
      <c r="AV64" s="5">
        <f t="shared" ref="AV64" si="322">AV36*2</f>
        <v>0.37242980521408298</v>
      </c>
      <c r="AW64" s="5">
        <f t="shared" ref="AW64:BH64" si="323">AW36*2</f>
        <v>0.36696537550004904</v>
      </c>
      <c r="AX64" s="5">
        <f t="shared" si="323"/>
        <v>0.37960651743565976</v>
      </c>
      <c r="AY64" s="5">
        <f t="shared" si="323"/>
        <v>0.35484059236558879</v>
      </c>
      <c r="AZ64" s="5">
        <f t="shared" si="323"/>
        <v>0.33620606706170214</v>
      </c>
      <c r="BA64" s="5">
        <f t="shared" si="323"/>
        <v>0.35855272308950242</v>
      </c>
      <c r="BB64" s="5">
        <f t="shared" si="323"/>
        <v>0.34323324806257921</v>
      </c>
      <c r="BC64" s="5">
        <f t="shared" si="323"/>
        <v>0.3692820504027462</v>
      </c>
      <c r="BD64" s="5">
        <f t="shared" si="323"/>
        <v>0.31877544906183697</v>
      </c>
      <c r="BE64" s="5">
        <f t="shared" si="323"/>
        <v>0.35920842564784949</v>
      </c>
      <c r="BF64" s="5">
        <f t="shared" si="323"/>
        <v>0.37440949305844146</v>
      </c>
      <c r="BG64" s="5">
        <f t="shared" si="323"/>
        <v>0.37312012388599275</v>
      </c>
      <c r="BH64" s="5">
        <f t="shared" si="323"/>
        <v>0.34539071419325834</v>
      </c>
      <c r="BJ64" s="5">
        <f t="shared" ref="BJ64:BO64" si="324">BJ36*2</f>
        <v>0.26049261533141577</v>
      </c>
      <c r="BK64" s="5">
        <f t="shared" si="324"/>
        <v>0.26049261533141577</v>
      </c>
      <c r="BL64" s="5">
        <f t="shared" si="324"/>
        <v>0.26049261533141577</v>
      </c>
      <c r="BM64" s="5">
        <f t="shared" si="324"/>
        <v>0.26049261533141577</v>
      </c>
      <c r="BN64" s="5">
        <f t="shared" ref="BN64" si="325">BN36*2</f>
        <v>0.26049261533141577</v>
      </c>
      <c r="BO64" s="5">
        <f t="shared" si="324"/>
        <v>0.26049261533141577</v>
      </c>
      <c r="BP64" s="5">
        <f t="shared" ref="BP64:BW64" si="326">BP36*2</f>
        <v>0.26845886051200746</v>
      </c>
      <c r="BQ64" s="5">
        <f t="shared" si="326"/>
        <v>0.26845886051200746</v>
      </c>
      <c r="BR64" s="5">
        <f t="shared" ref="BR64" si="327">BR36*2</f>
        <v>0.26845886051200746</v>
      </c>
      <c r="BS64" s="5">
        <f t="shared" si="326"/>
        <v>0.26845886051200746</v>
      </c>
      <c r="BT64" s="5">
        <f t="shared" si="326"/>
        <v>0.26845886051200746</v>
      </c>
      <c r="BU64" s="5">
        <f t="shared" si="326"/>
        <v>0.26845886051200746</v>
      </c>
      <c r="BV64" s="5">
        <f t="shared" ref="BV64" si="328">BV36*2</f>
        <v>0.26845886051200746</v>
      </c>
      <c r="BW64" s="5">
        <f t="shared" si="326"/>
        <v>0.26845886051200746</v>
      </c>
    </row>
    <row r="65" spans="1:75">
      <c r="A65" s="9"/>
      <c r="B65" s="9">
        <f>D73/(D73+D65)</f>
        <v>5.8065679281847887E-2</v>
      </c>
      <c r="C65" s="10" t="s">
        <v>29</v>
      </c>
      <c r="D65" s="74">
        <f>D37/(1+2*EXP(D59))</f>
        <v>9.5660747619743247E-2</v>
      </c>
      <c r="E65" s="74">
        <f t="shared" ref="E65:AJ65" si="329">E37/(1+2*EXP(E59))</f>
        <v>0.11426362233558927</v>
      </c>
      <c r="F65" s="11">
        <f t="shared" si="329"/>
        <v>9.3929528087053196E-2</v>
      </c>
      <c r="G65" s="11">
        <f t="shared" si="329"/>
        <v>8.1045497866856178E-2</v>
      </c>
      <c r="H65" s="11">
        <f t="shared" si="329"/>
        <v>9.2197424756628232E-2</v>
      </c>
      <c r="I65" s="11">
        <f t="shared" si="329"/>
        <v>9.2324161681550387E-2</v>
      </c>
      <c r="J65" s="11">
        <f t="shared" si="329"/>
        <v>7.8015857602565089E-2</v>
      </c>
      <c r="K65" s="11">
        <f t="shared" si="329"/>
        <v>2.4042705909476613E-2</v>
      </c>
      <c r="L65" s="11">
        <f t="shared" si="329"/>
        <v>0.11199387721102334</v>
      </c>
      <c r="M65" s="11">
        <f t="shared" si="329"/>
        <v>8.3722523213797514E-2</v>
      </c>
      <c r="N65" s="11">
        <f t="shared" si="329"/>
        <v>9.4637391718011901E-2</v>
      </c>
      <c r="O65" s="11">
        <f t="shared" si="329"/>
        <v>8.1247996670665609E-2</v>
      </c>
      <c r="P65" s="11">
        <f t="shared" si="329"/>
        <v>8.6302507716729177E-2</v>
      </c>
      <c r="Q65" s="11">
        <f t="shared" si="329"/>
        <v>7.8815914883434146E-2</v>
      </c>
      <c r="R65" s="11">
        <f t="shared" si="329"/>
        <v>0.14189237745492986</v>
      </c>
      <c r="S65" s="11">
        <f t="shared" si="329"/>
        <v>0.14201422114237577</v>
      </c>
      <c r="T65" s="11">
        <f t="shared" si="329"/>
        <v>0.12662842801869298</v>
      </c>
      <c r="U65" s="11">
        <f t="shared" si="329"/>
        <v>0.13294975292910544</v>
      </c>
      <c r="V65" s="11"/>
      <c r="W65" s="11" t="e">
        <f t="shared" si="329"/>
        <v>#REF!</v>
      </c>
      <c r="X65" s="11" t="e">
        <f t="shared" si="329"/>
        <v>#REF!</v>
      </c>
      <c r="Y65" s="11">
        <f t="shared" si="329"/>
        <v>9.0524164783160697E-3</v>
      </c>
      <c r="Z65" s="11">
        <f t="shared" si="329"/>
        <v>9.4234122145271E-3</v>
      </c>
      <c r="AA65" s="11">
        <f t="shared" si="329"/>
        <v>8.1890160532289442E-3</v>
      </c>
      <c r="AB65" s="11">
        <f t="shared" si="329"/>
        <v>8.8177220509340504E-3</v>
      </c>
      <c r="AC65" s="11">
        <f t="shared" si="329"/>
        <v>5.7157359263961937E-3</v>
      </c>
      <c r="AD65" s="11">
        <f t="shared" si="329"/>
        <v>3.0229152705336603E-3</v>
      </c>
      <c r="AE65" s="11">
        <f t="shared" si="329"/>
        <v>4.1092092148887049E-3</v>
      </c>
      <c r="AF65" s="11"/>
      <c r="AG65" s="11">
        <f t="shared" si="329"/>
        <v>2.3404419651875584E-2</v>
      </c>
      <c r="AH65" s="11">
        <f t="shared" si="329"/>
        <v>2.2185972341131181E-2</v>
      </c>
      <c r="AI65" s="11">
        <f t="shared" si="329"/>
        <v>1.9515774499849394E-2</v>
      </c>
      <c r="AJ65" s="11">
        <f t="shared" si="329"/>
        <v>2.8714802234446168E-2</v>
      </c>
      <c r="AK65" s="11">
        <f t="shared" ref="AK65:AT65" si="330">AK37/(1+2*EXP(AK59))</f>
        <v>2.6705030708152007E-2</v>
      </c>
      <c r="AL65" s="11">
        <f t="shared" si="330"/>
        <v>2.1834881766030798E-2</v>
      </c>
      <c r="AM65" s="11">
        <f t="shared" si="330"/>
        <v>1.2938825026537903E-2</v>
      </c>
      <c r="AN65" s="11">
        <f t="shared" si="330"/>
        <v>2.4518234045602119E-2</v>
      </c>
      <c r="AO65" s="11">
        <f t="shared" si="330"/>
        <v>2.7530609210012297E-2</v>
      </c>
      <c r="AP65" s="11">
        <f t="shared" si="330"/>
        <v>1.9221468057793477E-2</v>
      </c>
      <c r="AQ65" s="11">
        <f t="shared" si="330"/>
        <v>9.8270797585443912E-3</v>
      </c>
      <c r="AR65" s="11">
        <f t="shared" si="330"/>
        <v>2.2245356898294481E-2</v>
      </c>
      <c r="AS65" s="11">
        <f t="shared" si="330"/>
        <v>1.0627902642316516E-2</v>
      </c>
      <c r="AT65" s="11">
        <f t="shared" si="330"/>
        <v>9.8102872934954007E-3</v>
      </c>
      <c r="AV65" s="11">
        <f t="shared" ref="AV65" si="331">AV37/(1+2*EXP(AV59))</f>
        <v>7.6273438986849601E-2</v>
      </c>
      <c r="AW65" s="11">
        <f t="shared" ref="AW65:BH65" si="332">AW37/(1+2*EXP(AW59))</f>
        <v>8.9007850253713008E-2</v>
      </c>
      <c r="AX65" s="11">
        <f t="shared" si="332"/>
        <v>9.1267892418061783E-2</v>
      </c>
      <c r="AY65" s="11">
        <f t="shared" si="332"/>
        <v>6.0607717239248592E-2</v>
      </c>
      <c r="AZ65" s="11">
        <f t="shared" si="332"/>
        <v>6.9716178042407581E-2</v>
      </c>
      <c r="BA65" s="11">
        <f t="shared" si="332"/>
        <v>4.8607578413514561E-2</v>
      </c>
      <c r="BB65" s="11">
        <f t="shared" si="332"/>
        <v>4.6810712947330302E-2</v>
      </c>
      <c r="BC65" s="11">
        <f t="shared" si="332"/>
        <v>2.6148965224596102E-2</v>
      </c>
      <c r="BD65" s="11">
        <f t="shared" si="332"/>
        <v>2.5098232562028044E-2</v>
      </c>
      <c r="BE65" s="11">
        <f t="shared" si="332"/>
        <v>1.8951287814369801E-2</v>
      </c>
      <c r="BF65" s="11">
        <f t="shared" si="332"/>
        <v>2.3022182530976206E-2</v>
      </c>
      <c r="BG65" s="11">
        <f t="shared" si="332"/>
        <v>2.3787820151244702E-2</v>
      </c>
      <c r="BH65" s="11">
        <f t="shared" si="332"/>
        <v>4.2529487949334407E-2</v>
      </c>
      <c r="BJ65" s="11">
        <f t="shared" ref="BJ65:BO65" si="333">BJ37/(1+2*EXP(BJ59))</f>
        <v>0.1449707771952701</v>
      </c>
      <c r="BK65" s="11">
        <f t="shared" si="333"/>
        <v>0.14536646039122592</v>
      </c>
      <c r="BL65" s="11">
        <f t="shared" si="333"/>
        <v>0.14679048367315456</v>
      </c>
      <c r="BM65" s="11">
        <f t="shared" si="333"/>
        <v>0.14825789516945392</v>
      </c>
      <c r="BN65" s="11">
        <f t="shared" ref="BN65" si="334">BN37/(1+2*EXP(BN59))</f>
        <v>0.14944137272624949</v>
      </c>
      <c r="BO65" s="11">
        <f t="shared" si="333"/>
        <v>0.15039545339731072</v>
      </c>
      <c r="BP65" s="11">
        <f t="shared" ref="BP65:BW65" si="335">BP37/(1+2*EXP(BP59))</f>
        <v>2.6281267538533559E-2</v>
      </c>
      <c r="BQ65" s="11">
        <f t="shared" si="335"/>
        <v>2.6408105307883137E-2</v>
      </c>
      <c r="BR65" s="11">
        <f t="shared" ref="BR65" si="336">BR37/(1+2*EXP(BR59))</f>
        <v>2.6644596258502337E-2</v>
      </c>
      <c r="BS65" s="11">
        <f t="shared" si="335"/>
        <v>2.6859516260660181E-2</v>
      </c>
      <c r="BT65" s="11">
        <f t="shared" si="335"/>
        <v>2.7223011934498925E-2</v>
      </c>
      <c r="BU65" s="11">
        <f t="shared" si="335"/>
        <v>2.7313187891213692E-2</v>
      </c>
      <c r="BV65" s="11">
        <f t="shared" ref="BV65" si="337">BV37/(1+2*EXP(BV59))</f>
        <v>2.7481801502286029E-2</v>
      </c>
      <c r="BW65" s="11">
        <f t="shared" si="335"/>
        <v>2.7635675954361852E-2</v>
      </c>
    </row>
    <row r="66" spans="1:75">
      <c r="A66" s="1"/>
      <c r="B66" s="1"/>
      <c r="C66" s="2" t="s">
        <v>30</v>
      </c>
      <c r="D66" s="71">
        <f>D38</f>
        <v>0</v>
      </c>
      <c r="E66" s="71">
        <f t="shared" ref="E66:R66" si="338">E38</f>
        <v>0</v>
      </c>
      <c r="F66" s="5">
        <f t="shared" si="338"/>
        <v>0</v>
      </c>
      <c r="G66" s="5">
        <f t="shared" si="338"/>
        <v>0</v>
      </c>
      <c r="H66" s="5">
        <f t="shared" si="338"/>
        <v>0</v>
      </c>
      <c r="I66" s="5">
        <f t="shared" si="338"/>
        <v>0</v>
      </c>
      <c r="J66" s="5">
        <f t="shared" si="338"/>
        <v>0</v>
      </c>
      <c r="K66" s="5">
        <f t="shared" si="338"/>
        <v>0</v>
      </c>
      <c r="L66" s="5">
        <f t="shared" si="338"/>
        <v>0</v>
      </c>
      <c r="M66" s="5">
        <f t="shared" si="338"/>
        <v>0</v>
      </c>
      <c r="N66" s="5">
        <f t="shared" si="338"/>
        <v>0</v>
      </c>
      <c r="O66" s="5">
        <f t="shared" si="338"/>
        <v>0</v>
      </c>
      <c r="P66" s="5">
        <f t="shared" si="338"/>
        <v>0</v>
      </c>
      <c r="Q66" s="5">
        <f t="shared" si="338"/>
        <v>0</v>
      </c>
      <c r="R66" s="5">
        <f t="shared" si="338"/>
        <v>0</v>
      </c>
      <c r="S66" s="5">
        <f t="shared" ref="D66:AJ68" si="339">S38</f>
        <v>0</v>
      </c>
      <c r="T66" s="5">
        <f t="shared" si="339"/>
        <v>0</v>
      </c>
      <c r="U66" s="5">
        <f t="shared" si="339"/>
        <v>0</v>
      </c>
      <c r="V66" s="5"/>
      <c r="W66" s="5">
        <f t="shared" si="339"/>
        <v>1.5623885910408092E-3</v>
      </c>
      <c r="X66" s="5">
        <f t="shared" si="339"/>
        <v>1.8462735021562988E-3</v>
      </c>
      <c r="Y66" s="5">
        <f t="shared" si="339"/>
        <v>1.9880945513911512E-3</v>
      </c>
      <c r="Z66" s="5">
        <f t="shared" si="339"/>
        <v>9.923504382935446E-4</v>
      </c>
      <c r="AA66" s="5">
        <f t="shared" si="339"/>
        <v>2.832158766288984E-4</v>
      </c>
      <c r="AB66" s="5">
        <f t="shared" si="339"/>
        <v>4.2512229599369424E-4</v>
      </c>
      <c r="AC66" s="5">
        <f t="shared" si="339"/>
        <v>9.9394730111288464E-4</v>
      </c>
      <c r="AD66" s="5">
        <f t="shared" si="339"/>
        <v>9.9414727039185335E-4</v>
      </c>
      <c r="AE66" s="5">
        <f t="shared" si="339"/>
        <v>8.5212623176444534E-4</v>
      </c>
      <c r="AF66" s="5"/>
      <c r="AG66" s="5">
        <f t="shared" si="339"/>
        <v>1.8449279908462051E-3</v>
      </c>
      <c r="AH66" s="5">
        <f t="shared" si="339"/>
        <v>1.2296841763702198E-3</v>
      </c>
      <c r="AI66" s="5">
        <f t="shared" si="339"/>
        <v>1.5354335453997379E-3</v>
      </c>
      <c r="AJ66" s="5">
        <f t="shared" si="339"/>
        <v>3.1073646858040249E-4</v>
      </c>
      <c r="AK66" s="5">
        <f t="shared" ref="AK66:AT66" si="340">AK38</f>
        <v>1.6724254355961275E-3</v>
      </c>
      <c r="AL66" s="5">
        <f t="shared" si="340"/>
        <v>1.5124061542528746E-3</v>
      </c>
      <c r="AM66" s="5">
        <f t="shared" si="340"/>
        <v>1.5251497731393097E-3</v>
      </c>
      <c r="AN66" s="5">
        <f t="shared" si="340"/>
        <v>1.8341424423449933E-3</v>
      </c>
      <c r="AO66" s="5">
        <f t="shared" si="340"/>
        <v>1.3744164743056276E-3</v>
      </c>
      <c r="AP66" s="5">
        <f t="shared" si="340"/>
        <v>1.514515281050267E-3</v>
      </c>
      <c r="AQ66" s="5">
        <f t="shared" si="340"/>
        <v>9.0627868513644492E-4</v>
      </c>
      <c r="AR66" s="5">
        <f t="shared" si="340"/>
        <v>1.2028380362045228E-3</v>
      </c>
      <c r="AS66" s="5">
        <f t="shared" si="340"/>
        <v>9.2136032955953339E-4</v>
      </c>
      <c r="AT66" s="5">
        <f t="shared" si="340"/>
        <v>1.3629175485311089E-3</v>
      </c>
      <c r="AV66" s="5">
        <f t="shared" ref="AV66" si="341">AV38</f>
        <v>1.5519279099575939E-3</v>
      </c>
      <c r="AW66" s="5">
        <f t="shared" ref="AW66:BH66" si="342">AW38</f>
        <v>7.0584498799872955E-4</v>
      </c>
      <c r="AX66" s="5">
        <f t="shared" si="342"/>
        <v>1.1284493116155928E-3</v>
      </c>
      <c r="AY66" s="5">
        <f t="shared" si="342"/>
        <v>1.4118311449950587E-4</v>
      </c>
      <c r="AZ66" s="5">
        <f t="shared" si="342"/>
        <v>8.4709868699703512E-4</v>
      </c>
      <c r="BA66" s="5">
        <f t="shared" si="342"/>
        <v>1.131274955925528E-3</v>
      </c>
      <c r="BB66" s="5">
        <f t="shared" si="342"/>
        <v>5.6467599039898358E-4</v>
      </c>
      <c r="BC66" s="5">
        <f t="shared" si="342"/>
        <v>1.411548835228013E-4</v>
      </c>
      <c r="BD66" s="5">
        <f t="shared" si="342"/>
        <v>4.2384603572352399E-4</v>
      </c>
      <c r="BE66" s="5">
        <f t="shared" si="342"/>
        <v>5.6450665533588895E-4</v>
      </c>
      <c r="BF66" s="5">
        <f t="shared" si="342"/>
        <v>1.4123961034364335E-3</v>
      </c>
      <c r="BG66" s="5">
        <f t="shared" si="342"/>
        <v>1.694366810675138E-3</v>
      </c>
      <c r="BH66" s="5">
        <f t="shared" si="342"/>
        <v>1.4116899759974591E-3</v>
      </c>
      <c r="BJ66" s="5">
        <f t="shared" ref="BJ66:BO66" si="343">BJ38</f>
        <v>0</v>
      </c>
      <c r="BK66" s="5">
        <f t="shared" si="343"/>
        <v>0</v>
      </c>
      <c r="BL66" s="5">
        <f t="shared" si="343"/>
        <v>0</v>
      </c>
      <c r="BM66" s="5">
        <f t="shared" si="343"/>
        <v>0</v>
      </c>
      <c r="BN66" s="5">
        <f t="shared" ref="BN66" si="344">BN38</f>
        <v>0</v>
      </c>
      <c r="BO66" s="5">
        <f t="shared" si="343"/>
        <v>0</v>
      </c>
      <c r="BP66" s="5">
        <f t="shared" ref="BP66:BW66" si="345">BP38</f>
        <v>0</v>
      </c>
      <c r="BQ66" s="5">
        <f t="shared" si="345"/>
        <v>0</v>
      </c>
      <c r="BR66" s="5">
        <f t="shared" ref="BR66" si="346">BR38</f>
        <v>0</v>
      </c>
      <c r="BS66" s="5">
        <f t="shared" si="345"/>
        <v>0</v>
      </c>
      <c r="BT66" s="5">
        <f t="shared" si="345"/>
        <v>0</v>
      </c>
      <c r="BU66" s="5">
        <f t="shared" si="345"/>
        <v>0</v>
      </c>
      <c r="BV66" s="5">
        <f t="shared" ref="BV66" si="347">BV38</f>
        <v>0</v>
      </c>
      <c r="BW66" s="5">
        <f t="shared" si="345"/>
        <v>0</v>
      </c>
    </row>
    <row r="67" spans="1:75">
      <c r="A67" s="1"/>
      <c r="B67" s="1"/>
      <c r="C67" s="2" t="s">
        <v>31</v>
      </c>
      <c r="D67" s="71">
        <f t="shared" si="339"/>
        <v>0.18255468029108962</v>
      </c>
      <c r="E67" s="71">
        <f t="shared" si="339"/>
        <v>0.17954129499691318</v>
      </c>
      <c r="F67" s="5">
        <f t="shared" si="339"/>
        <v>0.18676197923495072</v>
      </c>
      <c r="G67" s="5">
        <f t="shared" si="339"/>
        <v>0.18692649667482911</v>
      </c>
      <c r="H67" s="5">
        <f t="shared" si="339"/>
        <v>0.18595215403195961</v>
      </c>
      <c r="I67" s="5">
        <f t="shared" si="339"/>
        <v>0.18057557691539591</v>
      </c>
      <c r="J67" s="5">
        <f t="shared" si="339"/>
        <v>0.18300629904635449</v>
      </c>
      <c r="K67" s="5">
        <f t="shared" si="339"/>
        <v>0.2075816204888887</v>
      </c>
      <c r="L67" s="5">
        <f t="shared" si="339"/>
        <v>0.17796739680181481</v>
      </c>
      <c r="M67" s="5">
        <f t="shared" si="339"/>
        <v>0.18931628322776745</v>
      </c>
      <c r="N67" s="5">
        <f t="shared" si="339"/>
        <v>0.18366493079104729</v>
      </c>
      <c r="O67" s="5">
        <f t="shared" si="339"/>
        <v>0.19143580256005827</v>
      </c>
      <c r="P67" s="5">
        <f t="shared" si="339"/>
        <v>0.18497030477667348</v>
      </c>
      <c r="Q67" s="5">
        <f t="shared" si="339"/>
        <v>0.1820818932312018</v>
      </c>
      <c r="R67" s="5">
        <f t="shared" si="339"/>
        <v>0.17977246531708543</v>
      </c>
      <c r="S67" s="5">
        <f t="shared" si="339"/>
        <v>0.18180158103145944</v>
      </c>
      <c r="T67" s="5">
        <f t="shared" si="339"/>
        <v>0.18052774303174973</v>
      </c>
      <c r="U67" s="5">
        <f t="shared" si="339"/>
        <v>0.17894956849252003</v>
      </c>
      <c r="V67" s="5"/>
      <c r="W67" s="5">
        <f t="shared" si="339"/>
        <v>6.4149648139429555E-2</v>
      </c>
      <c r="X67" s="5">
        <f t="shared" si="339"/>
        <v>6.4642363935169186E-2</v>
      </c>
      <c r="Y67" s="5">
        <f t="shared" si="339"/>
        <v>6.2140268860549373E-2</v>
      </c>
      <c r="Z67" s="5">
        <f t="shared" si="339"/>
        <v>6.3528995394351112E-2</v>
      </c>
      <c r="AA67" s="5">
        <f t="shared" si="339"/>
        <v>6.0721460338777768E-2</v>
      </c>
      <c r="AB67" s="5">
        <f t="shared" si="339"/>
        <v>5.6281523960185813E-2</v>
      </c>
      <c r="AC67" s="5">
        <f t="shared" si="339"/>
        <v>4.9657308525787675E-2</v>
      </c>
      <c r="AD67" s="5">
        <f t="shared" si="339"/>
        <v>4.9417714514144791E-2</v>
      </c>
      <c r="AE67" s="5">
        <f t="shared" si="339"/>
        <v>4.9667298930882883E-2</v>
      </c>
      <c r="AF67" s="5"/>
      <c r="AG67" s="5">
        <f t="shared" si="339"/>
        <v>1.891302494561092E-2</v>
      </c>
      <c r="AH67" s="5">
        <f t="shared" si="339"/>
        <v>1.9449161181179325E-2</v>
      </c>
      <c r="AI67" s="5">
        <f t="shared" si="339"/>
        <v>1.8078841980985819E-2</v>
      </c>
      <c r="AJ67" s="5">
        <f t="shared" si="339"/>
        <v>1.8566751480351945E-2</v>
      </c>
      <c r="AK67" s="5">
        <f t="shared" ref="AK67:AT67" si="348">AK39</f>
        <v>1.7901674780870618E-2</v>
      </c>
      <c r="AL67" s="5">
        <f t="shared" si="348"/>
        <v>1.8605067817412432E-2</v>
      </c>
      <c r="AM67" s="5">
        <f t="shared" si="348"/>
        <v>1.8761835159937897E-2</v>
      </c>
      <c r="AN67" s="5">
        <f t="shared" si="348"/>
        <v>2.4174589348426451E-2</v>
      </c>
      <c r="AO67" s="5">
        <f t="shared" si="348"/>
        <v>2.495879263080537E-2</v>
      </c>
      <c r="AP67" s="5">
        <f t="shared" si="348"/>
        <v>1.7566384180258646E-2</v>
      </c>
      <c r="AQ67" s="5">
        <f t="shared" si="348"/>
        <v>1.8315736534583453E-2</v>
      </c>
      <c r="AR67" s="5">
        <f t="shared" si="348"/>
        <v>2.2723770720366465E-2</v>
      </c>
      <c r="AS67" s="5">
        <f t="shared" si="348"/>
        <v>3.4812302653508986E-2</v>
      </c>
      <c r="AT67" s="5">
        <f t="shared" si="348"/>
        <v>2.9008037848384818E-2</v>
      </c>
      <c r="AV67" s="5">
        <f t="shared" ref="AV67" si="349">AV39</f>
        <v>4.363714288754434E-2</v>
      </c>
      <c r="AW67" s="5">
        <f t="shared" ref="AW67:BH67" si="350">AW39</f>
        <v>4.1430539015549918E-2</v>
      </c>
      <c r="AX67" s="5">
        <f t="shared" si="350"/>
        <v>3.6687537780541332E-2</v>
      </c>
      <c r="AY67" s="5">
        <f t="shared" si="350"/>
        <v>1.910461388830996E-2</v>
      </c>
      <c r="AZ67" s="5">
        <f t="shared" si="350"/>
        <v>3.8953563382657971E-2</v>
      </c>
      <c r="BA67" s="5">
        <f t="shared" si="350"/>
        <v>4.5477235545193395E-2</v>
      </c>
      <c r="BB67" s="5">
        <f t="shared" si="350"/>
        <v>2.5304880117281991E-2</v>
      </c>
      <c r="BC67" s="5">
        <f t="shared" si="350"/>
        <v>9.9224902491241804E-3</v>
      </c>
      <c r="BD67" s="5">
        <f t="shared" si="350"/>
        <v>1.6386854130728618E-2</v>
      </c>
      <c r="BE67" s="5">
        <f t="shared" si="350"/>
        <v>9.4244812173283725E-3</v>
      </c>
      <c r="BF67" s="5">
        <f t="shared" si="350"/>
        <v>2.7551437998607316E-2</v>
      </c>
      <c r="BG67" s="5">
        <f t="shared" si="350"/>
        <v>3.6476092305094986E-2</v>
      </c>
      <c r="BH67" s="5">
        <f t="shared" si="350"/>
        <v>2.2327835397601754E-2</v>
      </c>
      <c r="BJ67" s="5">
        <f t="shared" ref="BJ67:BO67" si="351">BJ39</f>
        <v>0.25764986862358868</v>
      </c>
      <c r="BK67" s="5">
        <f t="shared" si="351"/>
        <v>0.25764986862358868</v>
      </c>
      <c r="BL67" s="5">
        <f t="shared" si="351"/>
        <v>0.25764986862358868</v>
      </c>
      <c r="BM67" s="5">
        <f t="shared" si="351"/>
        <v>0.25764986862358868</v>
      </c>
      <c r="BN67" s="5">
        <f t="shared" ref="BN67" si="352">BN39</f>
        <v>0.25764986862358868</v>
      </c>
      <c r="BO67" s="5">
        <f t="shared" si="351"/>
        <v>0.25764986862358868</v>
      </c>
      <c r="BP67" s="5">
        <f t="shared" ref="BP67:BW67" si="353">BP39</f>
        <v>7.9142541843492866E-3</v>
      </c>
      <c r="BQ67" s="5">
        <f t="shared" si="353"/>
        <v>7.9142541843492866E-3</v>
      </c>
      <c r="BR67" s="5">
        <f t="shared" ref="BR67" si="354">BR39</f>
        <v>7.9142541843492866E-3</v>
      </c>
      <c r="BS67" s="5">
        <f t="shared" si="353"/>
        <v>7.9142541843492866E-3</v>
      </c>
      <c r="BT67" s="5">
        <f t="shared" si="353"/>
        <v>7.9142541843492866E-3</v>
      </c>
      <c r="BU67" s="5">
        <f t="shared" si="353"/>
        <v>7.9142541843492866E-3</v>
      </c>
      <c r="BV67" s="5">
        <f t="shared" ref="BV67" si="355">BV39</f>
        <v>7.9142541843492866E-3</v>
      </c>
      <c r="BW67" s="5">
        <f t="shared" si="353"/>
        <v>7.9142541843492866E-3</v>
      </c>
    </row>
    <row r="68" spans="1:75">
      <c r="A68" s="1"/>
      <c r="B68" s="1"/>
      <c r="C68" s="2" t="s">
        <v>32</v>
      </c>
      <c r="D68" s="71">
        <f t="shared" si="339"/>
        <v>0.19507713887308739</v>
      </c>
      <c r="E68" s="71">
        <f t="shared" si="339"/>
        <v>0.18864097662983326</v>
      </c>
      <c r="F68" s="5">
        <f t="shared" si="339"/>
        <v>0.19624100011528089</v>
      </c>
      <c r="G68" s="5">
        <f t="shared" si="339"/>
        <v>0.19584068010731498</v>
      </c>
      <c r="H68" s="5">
        <f t="shared" si="339"/>
        <v>0.18974193973976428</v>
      </c>
      <c r="I68" s="5">
        <f t="shared" si="339"/>
        <v>0.19283356360247916</v>
      </c>
      <c r="J68" s="5">
        <f t="shared" si="339"/>
        <v>0.19118624653574129</v>
      </c>
      <c r="K68" s="5">
        <f t="shared" si="339"/>
        <v>0.19716965192586619</v>
      </c>
      <c r="L68" s="5">
        <f t="shared" si="339"/>
        <v>0.18767292499070123</v>
      </c>
      <c r="M68" s="5">
        <f t="shared" si="339"/>
        <v>0.19700045758784573</v>
      </c>
      <c r="N68" s="5">
        <f t="shared" si="339"/>
        <v>0.18992761029699431</v>
      </c>
      <c r="O68" s="5">
        <f t="shared" si="339"/>
        <v>0.18929963604449215</v>
      </c>
      <c r="P68" s="5">
        <f t="shared" si="339"/>
        <v>0.19046169061640067</v>
      </c>
      <c r="Q68" s="5">
        <f t="shared" si="339"/>
        <v>0.1910299978215273</v>
      </c>
      <c r="R68" s="5">
        <f t="shared" si="339"/>
        <v>0.18256370804878219</v>
      </c>
      <c r="S68" s="5">
        <f t="shared" si="339"/>
        <v>0.18391413500249479</v>
      </c>
      <c r="T68" s="5">
        <f t="shared" si="339"/>
        <v>0.18753832330644607</v>
      </c>
      <c r="U68" s="5">
        <f t="shared" si="339"/>
        <v>0.18414195515183282</v>
      </c>
      <c r="V68" s="5"/>
      <c r="W68" s="5">
        <f t="shared" si="339"/>
        <v>9.185349949526142E-2</v>
      </c>
      <c r="X68" s="5">
        <f t="shared" si="339"/>
        <v>9.2023642949697559E-2</v>
      </c>
      <c r="Y68" s="5">
        <f t="shared" si="339"/>
        <v>9.1296925793880948E-2</v>
      </c>
      <c r="Z68" s="5">
        <f t="shared" si="339"/>
        <v>7.5025763032306389E-2</v>
      </c>
      <c r="AA68" s="5">
        <f t="shared" si="339"/>
        <v>7.2975509394006752E-2</v>
      </c>
      <c r="AB68" s="5">
        <f t="shared" si="339"/>
        <v>6.8910076113341226E-2</v>
      </c>
      <c r="AC68" s="5">
        <f t="shared" si="339"/>
        <v>0.10455943932073559</v>
      </c>
      <c r="AD68" s="5">
        <f t="shared" si="339"/>
        <v>0.10493924196018142</v>
      </c>
      <c r="AE68" s="5">
        <f t="shared" si="339"/>
        <v>0.10637430851690183</v>
      </c>
      <c r="AF68" s="5"/>
      <c r="AG68" s="5">
        <f t="shared" si="339"/>
        <v>5.9422233637556943E-2</v>
      </c>
      <c r="AH68" s="5">
        <f t="shared" si="339"/>
        <v>5.9409294664527545E-2</v>
      </c>
      <c r="AI68" s="5">
        <f t="shared" si="339"/>
        <v>5.8181062970464076E-2</v>
      </c>
      <c r="AJ68" s="5">
        <f t="shared" si="339"/>
        <v>6.4563564634611437E-2</v>
      </c>
      <c r="AK68" s="5">
        <f t="shared" ref="AK68:AT68" si="356">AK40</f>
        <v>5.9147196925885707E-2</v>
      </c>
      <c r="AL68" s="5">
        <f t="shared" si="356"/>
        <v>5.7499531183016789E-2</v>
      </c>
      <c r="AM68" s="5">
        <f t="shared" si="356"/>
        <v>5.5094456075703901E-2</v>
      </c>
      <c r="AN68" s="5">
        <f t="shared" si="356"/>
        <v>6.4673444767238547E-2</v>
      </c>
      <c r="AO68" s="5">
        <f t="shared" si="356"/>
        <v>7.0597008793549895E-2</v>
      </c>
      <c r="AP68" s="5">
        <f t="shared" si="356"/>
        <v>5.6431948735592534E-2</v>
      </c>
      <c r="AQ68" s="5">
        <f t="shared" si="356"/>
        <v>5.4754747991102561E-2</v>
      </c>
      <c r="AR68" s="5">
        <f t="shared" si="356"/>
        <v>5.887192436782368E-2</v>
      </c>
      <c r="AS68" s="5">
        <f t="shared" si="356"/>
        <v>6.8467163558384531E-2</v>
      </c>
      <c r="AT68" s="5">
        <f t="shared" si="356"/>
        <v>5.7764815314116341E-2</v>
      </c>
      <c r="AV68" s="5">
        <f t="shared" ref="AV68" si="357">AV40</f>
        <v>0.1470151797278802</v>
      </c>
      <c r="AW68" s="5">
        <f t="shared" ref="AW68:BH68" si="358">AW40</f>
        <v>0.14532030874277074</v>
      </c>
      <c r="AX68" s="5">
        <f t="shared" si="358"/>
        <v>0.12275541619050999</v>
      </c>
      <c r="AY68" s="5">
        <f t="shared" si="358"/>
        <v>8.2742780514075173E-2</v>
      </c>
      <c r="AZ68" s="5">
        <f t="shared" si="358"/>
        <v>8.1851155724052813E-2</v>
      </c>
      <c r="BA68" s="5">
        <f t="shared" si="358"/>
        <v>7.8945944949896638E-2</v>
      </c>
      <c r="BB68" s="5">
        <f t="shared" si="358"/>
        <v>7.3105922189614703E-2</v>
      </c>
      <c r="BC68" s="5">
        <f t="shared" si="358"/>
        <v>5.3843368643621922E-2</v>
      </c>
      <c r="BD68" s="5">
        <f t="shared" si="358"/>
        <v>4.9787514543428189E-2</v>
      </c>
      <c r="BE68" s="5">
        <f t="shared" si="358"/>
        <v>4.5632936074715032E-2</v>
      </c>
      <c r="BF68" s="5">
        <f t="shared" si="358"/>
        <v>9.0982121430853269E-2</v>
      </c>
      <c r="BG68" s="5">
        <f t="shared" si="358"/>
        <v>8.5069511919325255E-2</v>
      </c>
      <c r="BH68" s="5">
        <f t="shared" si="358"/>
        <v>5.1174145532730302E-2</v>
      </c>
      <c r="BJ68" s="5">
        <f t="shared" ref="BJ68:BO68" si="359">BJ40</f>
        <v>0.19408307960546664</v>
      </c>
      <c r="BK68" s="5">
        <f t="shared" si="359"/>
        <v>0.19408307960546664</v>
      </c>
      <c r="BL68" s="5">
        <f t="shared" si="359"/>
        <v>0.19408307960546664</v>
      </c>
      <c r="BM68" s="5">
        <f t="shared" si="359"/>
        <v>0.19408307960546664</v>
      </c>
      <c r="BN68" s="5">
        <f t="shared" ref="BN68" si="360">BN40</f>
        <v>0.19408307960546664</v>
      </c>
      <c r="BO68" s="5">
        <f t="shared" si="359"/>
        <v>0.19408307960546664</v>
      </c>
      <c r="BP68" s="5">
        <f t="shared" ref="BP68:BW68" si="361">BP40</f>
        <v>6.9324893961068808E-3</v>
      </c>
      <c r="BQ68" s="5">
        <f t="shared" si="361"/>
        <v>6.9324893961068808E-3</v>
      </c>
      <c r="BR68" s="5">
        <f t="shared" ref="BR68" si="362">BR40</f>
        <v>6.9324893961068808E-3</v>
      </c>
      <c r="BS68" s="5">
        <f t="shared" si="361"/>
        <v>6.9324893961068808E-3</v>
      </c>
      <c r="BT68" s="5">
        <f t="shared" si="361"/>
        <v>6.9324893961068808E-3</v>
      </c>
      <c r="BU68" s="5">
        <f t="shared" si="361"/>
        <v>6.9324893961068808E-3</v>
      </c>
      <c r="BV68" s="5">
        <f t="shared" ref="BV68" si="363">BV40</f>
        <v>6.9324893961068808E-3</v>
      </c>
      <c r="BW68" s="5">
        <f t="shared" si="361"/>
        <v>6.9324893961068808E-3</v>
      </c>
    </row>
    <row r="69" spans="1:75">
      <c r="A69" s="1"/>
      <c r="B69" s="76">
        <f>D65+D73</f>
        <v>0.10155776842997856</v>
      </c>
      <c r="C69" s="2" t="s">
        <v>33</v>
      </c>
      <c r="D69" s="71">
        <f t="shared" ref="D69:R69" si="364">D41*2</f>
        <v>8.5196569708341496E-2</v>
      </c>
      <c r="E69" s="71">
        <f t="shared" si="364"/>
        <v>8.2783377019856857E-2</v>
      </c>
      <c r="F69" s="5">
        <f t="shared" si="364"/>
        <v>8.4998059971610376E-2</v>
      </c>
      <c r="G69" s="5">
        <f t="shared" si="364"/>
        <v>8.5646109577830379E-2</v>
      </c>
      <c r="H69" s="5">
        <f t="shared" si="364"/>
        <v>8.2573719634602777E-2</v>
      </c>
      <c r="I69" s="5">
        <f t="shared" si="364"/>
        <v>8.339973722007242E-2</v>
      </c>
      <c r="J69" s="5">
        <f t="shared" si="364"/>
        <v>8.5830658256261003E-2</v>
      </c>
      <c r="K69" s="5">
        <f t="shared" si="364"/>
        <v>8.845784246893125E-2</v>
      </c>
      <c r="L69" s="5">
        <f t="shared" si="364"/>
        <v>8.1027667143085208E-2</v>
      </c>
      <c r="M69" s="5">
        <f t="shared" si="364"/>
        <v>8.3917032475548131E-2</v>
      </c>
      <c r="N69" s="5">
        <f t="shared" si="364"/>
        <v>8.1485780762114088E-2</v>
      </c>
      <c r="O69" s="5">
        <f t="shared" si="364"/>
        <v>9.1281134996736582E-2</v>
      </c>
      <c r="P69" s="5">
        <f t="shared" si="364"/>
        <v>8.2480927416046138E-2</v>
      </c>
      <c r="Q69" s="5">
        <f t="shared" si="364"/>
        <v>8.3871182478071113E-2</v>
      </c>
      <c r="R69" s="5">
        <f t="shared" si="364"/>
        <v>7.7712104682224656E-2</v>
      </c>
      <c r="S69" s="5">
        <f t="shared" ref="D69:AJ72" si="365">S41*2</f>
        <v>7.8588268263382013E-2</v>
      </c>
      <c r="T69" s="5">
        <f t="shared" si="365"/>
        <v>8.1881051207300701E-2</v>
      </c>
      <c r="U69" s="5">
        <f t="shared" si="365"/>
        <v>8.0997238287122755E-2</v>
      </c>
      <c r="V69" s="5"/>
      <c r="W69" s="5">
        <f t="shared" si="365"/>
        <v>0.12920596053748276</v>
      </c>
      <c r="X69" s="5">
        <f t="shared" si="365"/>
        <v>0.13049138499875818</v>
      </c>
      <c r="Y69" s="5">
        <f t="shared" si="365"/>
        <v>0.13534685151483009</v>
      </c>
      <c r="Z69" s="5">
        <f t="shared" si="365"/>
        <v>0.13608787083622834</v>
      </c>
      <c r="AA69" s="5">
        <f t="shared" si="365"/>
        <v>0.14629488364078305</v>
      </c>
      <c r="AB69" s="5">
        <f t="shared" si="365"/>
        <v>0.14413044981139958</v>
      </c>
      <c r="AC69" s="5">
        <f t="shared" si="365"/>
        <v>0.13663139980795708</v>
      </c>
      <c r="AD69" s="5">
        <f t="shared" si="365"/>
        <v>0.1405541534936873</v>
      </c>
      <c r="AE69" s="5">
        <f t="shared" si="365"/>
        <v>0.14185257523496847</v>
      </c>
      <c r="AF69" s="5"/>
      <c r="AG69" s="5">
        <f t="shared" si="365"/>
        <v>0.10120308811559231</v>
      </c>
      <c r="AH69" s="5">
        <f t="shared" si="365"/>
        <v>0.10258634389717587</v>
      </c>
      <c r="AI69" s="5">
        <f t="shared" si="365"/>
        <v>0.10072007129232902</v>
      </c>
      <c r="AJ69" s="5">
        <f t="shared" si="365"/>
        <v>9.8721132589445773E-2</v>
      </c>
      <c r="AK69" s="5">
        <f t="shared" ref="AK69:AT69" si="366">AK41*2</f>
        <v>8.4442961415262446E-2</v>
      </c>
      <c r="AL69" s="5">
        <f t="shared" si="366"/>
        <v>8.7802171254401346E-2</v>
      </c>
      <c r="AM69" s="5">
        <f t="shared" si="366"/>
        <v>8.4010320237343575E-2</v>
      </c>
      <c r="AN69" s="5">
        <f t="shared" si="366"/>
        <v>0.10235817595843666</v>
      </c>
      <c r="AO69" s="5">
        <f t="shared" si="366"/>
        <v>9.7732042953524265E-2</v>
      </c>
      <c r="AP69" s="5">
        <f t="shared" si="366"/>
        <v>8.4809176675302023E-2</v>
      </c>
      <c r="AQ69" s="5">
        <f t="shared" si="366"/>
        <v>8.6653745668372681E-2</v>
      </c>
      <c r="AR69" s="5">
        <f t="shared" si="366"/>
        <v>7.9727519781088163E-2</v>
      </c>
      <c r="AS69" s="5">
        <f t="shared" si="366"/>
        <v>8.5287942103777159E-2</v>
      </c>
      <c r="AT69" s="5">
        <f t="shared" si="366"/>
        <v>7.8915992729201079E-2</v>
      </c>
      <c r="AV69" s="5">
        <f t="shared" ref="AV69" si="367">AV41*2</f>
        <v>0.12350391808282135</v>
      </c>
      <c r="AW69" s="5">
        <f t="shared" ref="AW69:BH69" si="368">AW41*2</f>
        <v>0.14584141484837587</v>
      </c>
      <c r="AX69" s="5">
        <f t="shared" si="368"/>
        <v>0.14701444704053182</v>
      </c>
      <c r="AY69" s="5">
        <f t="shared" si="368"/>
        <v>0.14521061846335692</v>
      </c>
      <c r="AZ69" s="5">
        <f t="shared" si="368"/>
        <v>0.15424594583441023</v>
      </c>
      <c r="BA69" s="5">
        <f t="shared" si="368"/>
        <v>0.13186861719428783</v>
      </c>
      <c r="BB69" s="5">
        <f t="shared" si="368"/>
        <v>0.15616647076684498</v>
      </c>
      <c r="BC69" s="5">
        <f t="shared" si="368"/>
        <v>0.16002236609972453</v>
      </c>
      <c r="BD69" s="5">
        <f t="shared" si="368"/>
        <v>0.15952065450459391</v>
      </c>
      <c r="BE69" s="5">
        <f t="shared" si="368"/>
        <v>0.14708792487291913</v>
      </c>
      <c r="BF69" s="5">
        <f t="shared" si="368"/>
        <v>0.16851172210633658</v>
      </c>
      <c r="BG69" s="5">
        <f t="shared" si="368"/>
        <v>0.16007037761070558</v>
      </c>
      <c r="BH69" s="5">
        <f t="shared" si="368"/>
        <v>0.16229697271843602</v>
      </c>
      <c r="BJ69" s="5">
        <f t="shared" ref="BJ69:BO69" si="369">BJ41*2</f>
        <v>6.9274494856874078E-2</v>
      </c>
      <c r="BK69" s="5">
        <f t="shared" si="369"/>
        <v>6.9274494856874078E-2</v>
      </c>
      <c r="BL69" s="5">
        <f t="shared" si="369"/>
        <v>6.9274494856874078E-2</v>
      </c>
      <c r="BM69" s="5">
        <f t="shared" si="369"/>
        <v>6.9274494856874078E-2</v>
      </c>
      <c r="BN69" s="5">
        <f t="shared" ref="BN69" si="370">BN41*2</f>
        <v>6.9274494856874078E-2</v>
      </c>
      <c r="BO69" s="5">
        <f t="shared" si="369"/>
        <v>6.9274494856874078E-2</v>
      </c>
      <c r="BP69" s="5">
        <f t="shared" ref="BP69:BW69" si="371">BP41*2</f>
        <v>0.14153081721574748</v>
      </c>
      <c r="BQ69" s="5">
        <f t="shared" si="371"/>
        <v>0.14153081721574748</v>
      </c>
      <c r="BR69" s="5">
        <f t="shared" ref="BR69" si="372">BR41*2</f>
        <v>0.14153081721574748</v>
      </c>
      <c r="BS69" s="5">
        <f t="shared" si="371"/>
        <v>0.14153081721574748</v>
      </c>
      <c r="BT69" s="5">
        <f t="shared" si="371"/>
        <v>0.14153081721574748</v>
      </c>
      <c r="BU69" s="5">
        <f t="shared" si="371"/>
        <v>0.14153081721574748</v>
      </c>
      <c r="BV69" s="5">
        <f t="shared" ref="BV69" si="373">BV41*2</f>
        <v>0.14153081721574748</v>
      </c>
      <c r="BW69" s="5">
        <f t="shared" si="371"/>
        <v>0.14153081721574748</v>
      </c>
    </row>
    <row r="70" spans="1:75">
      <c r="A70" s="1"/>
      <c r="B70" s="1"/>
      <c r="C70" s="2" t="s">
        <v>34</v>
      </c>
      <c r="D70" s="71">
        <f t="shared" si="365"/>
        <v>1.8033238517606961E-2</v>
      </c>
      <c r="E70" s="71">
        <f t="shared" si="365"/>
        <v>1.8228122347157191E-2</v>
      </c>
      <c r="F70" s="5">
        <f t="shared" si="365"/>
        <v>1.7683641857622369E-2</v>
      </c>
      <c r="G70" s="5">
        <f t="shared" si="365"/>
        <v>1.7748315573925064E-2</v>
      </c>
      <c r="H70" s="5">
        <f t="shared" si="365"/>
        <v>1.7394004479922488E-2</v>
      </c>
      <c r="I70" s="5">
        <f t="shared" si="365"/>
        <v>1.733983643046956E-2</v>
      </c>
      <c r="J70" s="5">
        <f t="shared" si="365"/>
        <v>1.7810502766600969E-2</v>
      </c>
      <c r="K70" s="5">
        <f t="shared" si="365"/>
        <v>2.141965584454782E-2</v>
      </c>
      <c r="L70" s="5">
        <f t="shared" si="365"/>
        <v>1.7841531517065426E-2</v>
      </c>
      <c r="M70" s="5">
        <f t="shared" si="365"/>
        <v>1.8832427985758404E-2</v>
      </c>
      <c r="N70" s="5">
        <f t="shared" si="365"/>
        <v>1.5781425953441331E-2</v>
      </c>
      <c r="O70" s="5">
        <f t="shared" si="365"/>
        <v>2.1311069938411007E-2</v>
      </c>
      <c r="P70" s="5">
        <f t="shared" si="365"/>
        <v>1.7443404228927241E-2</v>
      </c>
      <c r="Q70" s="5">
        <f t="shared" si="365"/>
        <v>1.7095936988271537E-2</v>
      </c>
      <c r="R70" s="5">
        <f t="shared" si="365"/>
        <v>1.6158192690653394E-2</v>
      </c>
      <c r="S70" s="5">
        <f t="shared" si="365"/>
        <v>1.6411412991184596E-2</v>
      </c>
      <c r="T70" s="5">
        <f t="shared" si="365"/>
        <v>1.6659732323537197E-2</v>
      </c>
      <c r="U70" s="5">
        <f t="shared" si="365"/>
        <v>1.7089473738650676E-2</v>
      </c>
      <c r="V70" s="5"/>
      <c r="W70" s="5">
        <f t="shared" si="365"/>
        <v>3.4602519576055056E-2</v>
      </c>
      <c r="X70" s="5">
        <f t="shared" si="365"/>
        <v>3.4812613100947395E-2</v>
      </c>
      <c r="Y70" s="5">
        <f t="shared" si="365"/>
        <v>3.4809111530528868E-2</v>
      </c>
      <c r="Z70" s="5">
        <f t="shared" si="365"/>
        <v>4.0932153037645427E-2</v>
      </c>
      <c r="AA70" s="5">
        <f t="shared" si="365"/>
        <v>4.1099945271057328E-2</v>
      </c>
      <c r="AB70" s="5">
        <f t="shared" si="365"/>
        <v>4.2194335602237829E-2</v>
      </c>
      <c r="AC70" s="5">
        <f t="shared" si="365"/>
        <v>1.473366341009999E-2</v>
      </c>
      <c r="AD70" s="5">
        <f t="shared" si="365"/>
        <v>1.4950201945192133E-2</v>
      </c>
      <c r="AE70" s="5">
        <f t="shared" si="365"/>
        <v>1.5377350572197621E-2</v>
      </c>
      <c r="AF70" s="5"/>
      <c r="AG70" s="5">
        <f t="shared" si="365"/>
        <v>5.8956906662893417E-2</v>
      </c>
      <c r="AH70" s="5">
        <f t="shared" si="365"/>
        <v>6.3104826825792534E-2</v>
      </c>
      <c r="AI70" s="5">
        <f t="shared" si="365"/>
        <v>6.2112590037279099E-2</v>
      </c>
      <c r="AJ70" s="5">
        <f t="shared" si="365"/>
        <v>6.0747990000880846E-2</v>
      </c>
      <c r="AK70" s="5">
        <f t="shared" ref="AK70:AT70" si="374">AK42*2</f>
        <v>6.3104378757968607E-2</v>
      </c>
      <c r="AL70" s="5">
        <f t="shared" si="374"/>
        <v>6.3455456657534992E-2</v>
      </c>
      <c r="AM70" s="5">
        <f t="shared" si="374"/>
        <v>6.5824978492204339E-2</v>
      </c>
      <c r="AN70" s="5">
        <f t="shared" si="374"/>
        <v>6.1140612605953118E-2</v>
      </c>
      <c r="AO70" s="5">
        <f t="shared" si="374"/>
        <v>5.5576032950616555E-2</v>
      </c>
      <c r="AP70" s="5">
        <f t="shared" si="374"/>
        <v>6.4454972849196782E-2</v>
      </c>
      <c r="AQ70" s="5">
        <f t="shared" si="374"/>
        <v>6.4736871873464621E-2</v>
      </c>
      <c r="AR70" s="5">
        <f t="shared" si="374"/>
        <v>5.6752790722388403E-2</v>
      </c>
      <c r="AS70" s="5">
        <f t="shared" si="374"/>
        <v>4.6878168028904654E-2</v>
      </c>
      <c r="AT70" s="5">
        <f t="shared" si="374"/>
        <v>5.5338792972109939E-2</v>
      </c>
      <c r="AV70" s="5">
        <f t="shared" ref="AV70" si="375">AV42*2</f>
        <v>4.5191296029085365E-2</v>
      </c>
      <c r="AW70" s="5">
        <f t="shared" ref="AW70:BH70" si="376">AW42*2</f>
        <v>4.6492166070017202E-2</v>
      </c>
      <c r="AX70" s="5">
        <f t="shared" si="376"/>
        <v>5.1333842005040466E-2</v>
      </c>
      <c r="AY70" s="5">
        <f t="shared" si="376"/>
        <v>2.802547770700637E-2</v>
      </c>
      <c r="AZ70" s="5">
        <f t="shared" si="376"/>
        <v>2.7813163481953292E-2</v>
      </c>
      <c r="BA70" s="5">
        <f t="shared" si="376"/>
        <v>3.1685516359083246E-2</v>
      </c>
      <c r="BB70" s="5">
        <f t="shared" si="376"/>
        <v>2.9296433413983441E-2</v>
      </c>
      <c r="BC70" s="5">
        <f t="shared" si="376"/>
        <v>9.0852317859145784E-2</v>
      </c>
      <c r="BD70" s="5">
        <f t="shared" si="376"/>
        <v>3.8880719688495317E-2</v>
      </c>
      <c r="BE70" s="5">
        <f t="shared" si="376"/>
        <v>9.7837722660405038E-2</v>
      </c>
      <c r="BF70" s="5">
        <f t="shared" si="376"/>
        <v>6.839253748208414E-2</v>
      </c>
      <c r="BG70" s="5">
        <f t="shared" si="376"/>
        <v>7.0070701337649699E-2</v>
      </c>
      <c r="BH70" s="5">
        <f t="shared" si="376"/>
        <v>9.6168727076336946E-2</v>
      </c>
      <c r="BJ70" s="5">
        <f t="shared" ref="BJ70:BO70" si="377">BJ42*2</f>
        <v>1.0811807766057915E-2</v>
      </c>
      <c r="BK70" s="5">
        <f t="shared" si="377"/>
        <v>1.0811807766057915E-2</v>
      </c>
      <c r="BL70" s="5">
        <f t="shared" si="377"/>
        <v>1.0811807766057915E-2</v>
      </c>
      <c r="BM70" s="5">
        <f t="shared" si="377"/>
        <v>1.0811807766057915E-2</v>
      </c>
      <c r="BN70" s="5">
        <f t="shared" ref="BN70" si="378">BN42*2</f>
        <v>1.0811807766057915E-2</v>
      </c>
      <c r="BO70" s="5">
        <f t="shared" si="377"/>
        <v>1.0811807766057915E-2</v>
      </c>
      <c r="BP70" s="5">
        <f t="shared" ref="BP70:BW70" si="379">BP42*2</f>
        <v>4.253903432582614E-2</v>
      </c>
      <c r="BQ70" s="5">
        <f t="shared" si="379"/>
        <v>4.253903432582614E-2</v>
      </c>
      <c r="BR70" s="5">
        <f t="shared" ref="BR70" si="380">BR42*2</f>
        <v>4.253903432582614E-2</v>
      </c>
      <c r="BS70" s="5">
        <f t="shared" si="379"/>
        <v>4.253903432582614E-2</v>
      </c>
      <c r="BT70" s="5">
        <f t="shared" si="379"/>
        <v>4.253903432582614E-2</v>
      </c>
      <c r="BU70" s="5">
        <f t="shared" si="379"/>
        <v>4.253903432582614E-2</v>
      </c>
      <c r="BV70" s="5">
        <f t="shared" ref="BV70" si="381">BV42*2</f>
        <v>4.253903432582614E-2</v>
      </c>
      <c r="BW70" s="5">
        <f t="shared" si="379"/>
        <v>4.253903432582614E-2</v>
      </c>
    </row>
    <row r="71" spans="1:75">
      <c r="A71" s="1"/>
      <c r="B71" s="1"/>
      <c r="C71" s="2" t="s">
        <v>35</v>
      </c>
      <c r="D71" s="71">
        <f t="shared" si="365"/>
        <v>0</v>
      </c>
      <c r="E71" s="71">
        <f t="shared" si="365"/>
        <v>0</v>
      </c>
      <c r="F71" s="5">
        <f t="shared" si="365"/>
        <v>0</v>
      </c>
      <c r="G71" s="5">
        <f t="shared" si="365"/>
        <v>0</v>
      </c>
      <c r="H71" s="5">
        <f t="shared" si="365"/>
        <v>0</v>
      </c>
      <c r="I71" s="5">
        <f t="shared" si="365"/>
        <v>0</v>
      </c>
      <c r="J71" s="5">
        <f t="shared" si="365"/>
        <v>0</v>
      </c>
      <c r="K71" s="5">
        <f t="shared" si="365"/>
        <v>0</v>
      </c>
      <c r="L71" s="5">
        <f t="shared" si="365"/>
        <v>0</v>
      </c>
      <c r="M71" s="5">
        <f t="shared" si="365"/>
        <v>0</v>
      </c>
      <c r="N71" s="5">
        <f t="shared" si="365"/>
        <v>0</v>
      </c>
      <c r="O71" s="5">
        <f t="shared" si="365"/>
        <v>0</v>
      </c>
      <c r="P71" s="5">
        <f t="shared" si="365"/>
        <v>0</v>
      </c>
      <c r="Q71" s="5">
        <f t="shared" si="365"/>
        <v>0</v>
      </c>
      <c r="R71" s="5">
        <f t="shared" si="365"/>
        <v>0</v>
      </c>
      <c r="S71" s="5">
        <f t="shared" si="365"/>
        <v>0</v>
      </c>
      <c r="T71" s="5">
        <f t="shared" si="365"/>
        <v>0</v>
      </c>
      <c r="U71" s="5">
        <f t="shared" si="365"/>
        <v>0</v>
      </c>
      <c r="V71" s="5"/>
      <c r="W71" s="5">
        <f t="shared" si="365"/>
        <v>0</v>
      </c>
      <c r="X71" s="5">
        <f t="shared" si="365"/>
        <v>0</v>
      </c>
      <c r="Y71" s="5">
        <f t="shared" si="365"/>
        <v>0</v>
      </c>
      <c r="Z71" s="5">
        <f t="shared" si="365"/>
        <v>0</v>
      </c>
      <c r="AA71" s="5">
        <f t="shared" si="365"/>
        <v>0</v>
      </c>
      <c r="AB71" s="5">
        <f t="shared" si="365"/>
        <v>0</v>
      </c>
      <c r="AC71" s="5">
        <f t="shared" si="365"/>
        <v>0</v>
      </c>
      <c r="AD71" s="5">
        <f t="shared" si="365"/>
        <v>0</v>
      </c>
      <c r="AE71" s="5">
        <f t="shared" si="365"/>
        <v>0</v>
      </c>
      <c r="AF71" s="5"/>
      <c r="AG71" s="5">
        <f t="shared" si="365"/>
        <v>0</v>
      </c>
      <c r="AH71" s="5">
        <f t="shared" si="365"/>
        <v>0</v>
      </c>
      <c r="AI71" s="5">
        <f t="shared" si="365"/>
        <v>0</v>
      </c>
      <c r="AJ71" s="5">
        <f t="shared" si="365"/>
        <v>0</v>
      </c>
      <c r="AK71" s="5">
        <f t="shared" ref="AK71:AT71" si="382">AK43*2</f>
        <v>0</v>
      </c>
      <c r="AL71" s="5">
        <f t="shared" si="382"/>
        <v>0</v>
      </c>
      <c r="AM71" s="5">
        <f t="shared" si="382"/>
        <v>0</v>
      </c>
      <c r="AN71" s="5">
        <f t="shared" si="382"/>
        <v>0</v>
      </c>
      <c r="AO71" s="5">
        <f t="shared" si="382"/>
        <v>0</v>
      </c>
      <c r="AP71" s="5">
        <f t="shared" si="382"/>
        <v>0</v>
      </c>
      <c r="AQ71" s="5">
        <f t="shared" si="382"/>
        <v>0</v>
      </c>
      <c r="AR71" s="5">
        <f t="shared" si="382"/>
        <v>0</v>
      </c>
      <c r="AS71" s="5">
        <f t="shared" si="382"/>
        <v>0</v>
      </c>
      <c r="AT71" s="5">
        <f t="shared" si="382"/>
        <v>0</v>
      </c>
      <c r="AV71" s="5">
        <f t="shared" ref="AV71" si="383">AV43*2</f>
        <v>6.0546598640638738E-3</v>
      </c>
      <c r="AW71" s="5">
        <f t="shared" ref="AW71:BH71" si="384">AW43*2</f>
        <v>6.4809638523254916E-3</v>
      </c>
      <c r="AX71" s="5">
        <f t="shared" si="384"/>
        <v>4.645670946310361E-3</v>
      </c>
      <c r="AY71" s="5">
        <f t="shared" si="384"/>
        <v>0</v>
      </c>
      <c r="AZ71" s="5">
        <f t="shared" si="384"/>
        <v>0</v>
      </c>
      <c r="BA71" s="5">
        <f t="shared" si="384"/>
        <v>0</v>
      </c>
      <c r="BB71" s="5">
        <f t="shared" si="384"/>
        <v>0</v>
      </c>
      <c r="BC71" s="5">
        <f t="shared" si="384"/>
        <v>4.2262929688262709E-4</v>
      </c>
      <c r="BD71" s="5">
        <f t="shared" si="384"/>
        <v>0</v>
      </c>
      <c r="BE71" s="5">
        <f t="shared" si="384"/>
        <v>8.4508960964015101E-4</v>
      </c>
      <c r="BF71" s="5">
        <f t="shared" si="384"/>
        <v>0</v>
      </c>
      <c r="BG71" s="5">
        <f t="shared" si="384"/>
        <v>0</v>
      </c>
      <c r="BH71" s="5">
        <f t="shared" si="384"/>
        <v>0</v>
      </c>
      <c r="BJ71" s="5">
        <f t="shared" ref="BJ71:BO71" si="385">BJ43*2</f>
        <v>0</v>
      </c>
      <c r="BK71" s="5">
        <f t="shared" si="385"/>
        <v>0</v>
      </c>
      <c r="BL71" s="5">
        <f t="shared" si="385"/>
        <v>0</v>
      </c>
      <c r="BM71" s="5">
        <f t="shared" si="385"/>
        <v>0</v>
      </c>
      <c r="BN71" s="5">
        <f t="shared" ref="BN71" si="386">BN43*2</f>
        <v>0</v>
      </c>
      <c r="BO71" s="5">
        <f t="shared" si="385"/>
        <v>0</v>
      </c>
      <c r="BP71" s="5">
        <f t="shared" ref="BP71:BW71" si="387">BP43*2</f>
        <v>0</v>
      </c>
      <c r="BQ71" s="5">
        <f t="shared" si="387"/>
        <v>0</v>
      </c>
      <c r="BR71" s="5">
        <f t="shared" ref="BR71" si="388">BR43*2</f>
        <v>0</v>
      </c>
      <c r="BS71" s="5">
        <f t="shared" si="387"/>
        <v>0</v>
      </c>
      <c r="BT71" s="5">
        <f t="shared" si="387"/>
        <v>0</v>
      </c>
      <c r="BU71" s="5">
        <f t="shared" si="387"/>
        <v>0</v>
      </c>
      <c r="BV71" s="5">
        <f t="shared" ref="BV71" si="389">BV43*2</f>
        <v>0</v>
      </c>
      <c r="BW71" s="5">
        <f t="shared" si="387"/>
        <v>0</v>
      </c>
    </row>
    <row r="72" spans="1:75">
      <c r="A72" s="1"/>
      <c r="B72" s="1"/>
      <c r="C72" s="2" t="s">
        <v>36</v>
      </c>
      <c r="D72" s="71">
        <f>D44*2</f>
        <v>0</v>
      </c>
      <c r="E72" s="71">
        <f t="shared" si="365"/>
        <v>0</v>
      </c>
      <c r="F72" s="5">
        <f t="shared" si="365"/>
        <v>0</v>
      </c>
      <c r="G72" s="5">
        <f t="shared" si="365"/>
        <v>0</v>
      </c>
      <c r="H72" s="5">
        <f t="shared" si="365"/>
        <v>0</v>
      </c>
      <c r="I72" s="5">
        <f t="shared" si="365"/>
        <v>0</v>
      </c>
      <c r="J72" s="5">
        <f t="shared" si="365"/>
        <v>0</v>
      </c>
      <c r="K72" s="5">
        <f t="shared" si="365"/>
        <v>0</v>
      </c>
      <c r="L72" s="5">
        <f t="shared" si="365"/>
        <v>0</v>
      </c>
      <c r="M72" s="5">
        <f t="shared" si="365"/>
        <v>0</v>
      </c>
      <c r="N72" s="5">
        <f t="shared" si="365"/>
        <v>0</v>
      </c>
      <c r="O72" s="5">
        <f t="shared" si="365"/>
        <v>0</v>
      </c>
      <c r="P72" s="5">
        <f t="shared" si="365"/>
        <v>0</v>
      </c>
      <c r="Q72" s="5">
        <f t="shared" si="365"/>
        <v>0</v>
      </c>
      <c r="R72" s="5">
        <f t="shared" si="365"/>
        <v>0</v>
      </c>
      <c r="S72" s="5">
        <f t="shared" si="365"/>
        <v>0</v>
      </c>
      <c r="T72" s="5">
        <f t="shared" si="365"/>
        <v>0</v>
      </c>
      <c r="U72" s="5">
        <f t="shared" si="365"/>
        <v>0</v>
      </c>
      <c r="V72" s="5"/>
      <c r="W72" s="5">
        <f t="shared" si="365"/>
        <v>0</v>
      </c>
      <c r="X72" s="5">
        <f t="shared" si="365"/>
        <v>0</v>
      </c>
      <c r="Y72" s="5">
        <f t="shared" si="365"/>
        <v>0</v>
      </c>
      <c r="Z72" s="5">
        <f t="shared" si="365"/>
        <v>0</v>
      </c>
      <c r="AA72" s="5">
        <f t="shared" si="365"/>
        <v>0</v>
      </c>
      <c r="AB72" s="5">
        <f t="shared" si="365"/>
        <v>0</v>
      </c>
      <c r="AC72" s="5">
        <f t="shared" si="365"/>
        <v>0</v>
      </c>
      <c r="AD72" s="5">
        <f t="shared" si="365"/>
        <v>0</v>
      </c>
      <c r="AE72" s="5">
        <f t="shared" si="365"/>
        <v>0</v>
      </c>
      <c r="AF72" s="5"/>
      <c r="AG72" s="5">
        <f t="shared" si="365"/>
        <v>0</v>
      </c>
      <c r="AH72" s="5">
        <f t="shared" si="365"/>
        <v>0</v>
      </c>
      <c r="AI72" s="5">
        <f t="shared" si="365"/>
        <v>0</v>
      </c>
      <c r="AJ72" s="5">
        <f t="shared" si="365"/>
        <v>0</v>
      </c>
      <c r="AK72" s="5">
        <f t="shared" ref="AK72:AT72" si="390">AK44*2</f>
        <v>0</v>
      </c>
      <c r="AL72" s="5">
        <f t="shared" si="390"/>
        <v>0</v>
      </c>
      <c r="AM72" s="5">
        <f t="shared" si="390"/>
        <v>0</v>
      </c>
      <c r="AN72" s="5">
        <f t="shared" si="390"/>
        <v>0</v>
      </c>
      <c r="AO72" s="5">
        <f t="shared" si="390"/>
        <v>0</v>
      </c>
      <c r="AP72" s="5">
        <f t="shared" si="390"/>
        <v>0</v>
      </c>
      <c r="AQ72" s="5">
        <f t="shared" si="390"/>
        <v>0</v>
      </c>
      <c r="AR72" s="5">
        <f t="shared" si="390"/>
        <v>0</v>
      </c>
      <c r="AS72" s="5">
        <f t="shared" si="390"/>
        <v>0</v>
      </c>
      <c r="AT72" s="5">
        <f t="shared" si="390"/>
        <v>0</v>
      </c>
      <c r="AV72" s="5">
        <f t="shared" ref="AV72" si="391">AV44*2</f>
        <v>0</v>
      </c>
      <c r="AW72" s="5">
        <f t="shared" ref="AW72:BH72" si="392">AW44*2</f>
        <v>0</v>
      </c>
      <c r="AX72" s="5">
        <f t="shared" si="392"/>
        <v>0</v>
      </c>
      <c r="AY72" s="5">
        <f t="shared" si="392"/>
        <v>0</v>
      </c>
      <c r="AZ72" s="5">
        <f t="shared" si="392"/>
        <v>0</v>
      </c>
      <c r="BA72" s="5">
        <f t="shared" si="392"/>
        <v>0</v>
      </c>
      <c r="BB72" s="5">
        <f t="shared" si="392"/>
        <v>0</v>
      </c>
      <c r="BC72" s="5">
        <f t="shared" si="392"/>
        <v>0</v>
      </c>
      <c r="BD72" s="5">
        <f t="shared" si="392"/>
        <v>0</v>
      </c>
      <c r="BE72" s="5">
        <f t="shared" si="392"/>
        <v>0</v>
      </c>
      <c r="BF72" s="5">
        <f t="shared" si="392"/>
        <v>0</v>
      </c>
      <c r="BG72" s="5">
        <f t="shared" si="392"/>
        <v>0</v>
      </c>
      <c r="BH72" s="5">
        <f t="shared" si="392"/>
        <v>0</v>
      </c>
      <c r="BJ72" s="5">
        <f t="shared" ref="BJ72:BO72" si="393">BJ44*2</f>
        <v>0</v>
      </c>
      <c r="BK72" s="5">
        <f t="shared" si="393"/>
        <v>0</v>
      </c>
      <c r="BL72" s="5">
        <f t="shared" si="393"/>
        <v>0</v>
      </c>
      <c r="BM72" s="5">
        <f t="shared" si="393"/>
        <v>0</v>
      </c>
      <c r="BN72" s="5">
        <f t="shared" ref="BN72" si="394">BN44*2</f>
        <v>0</v>
      </c>
      <c r="BO72" s="5">
        <f t="shared" si="393"/>
        <v>0</v>
      </c>
      <c r="BP72" s="5">
        <f t="shared" ref="BP72:BW72" si="395">BP44*2</f>
        <v>0</v>
      </c>
      <c r="BQ72" s="5">
        <f t="shared" si="395"/>
        <v>0</v>
      </c>
      <c r="BR72" s="5">
        <f t="shared" ref="BR72" si="396">BR44*2</f>
        <v>0</v>
      </c>
      <c r="BS72" s="5">
        <f t="shared" si="395"/>
        <v>0</v>
      </c>
      <c r="BT72" s="5">
        <f t="shared" si="395"/>
        <v>0</v>
      </c>
      <c r="BU72" s="5">
        <f t="shared" si="395"/>
        <v>0</v>
      </c>
      <c r="BV72" s="5">
        <f t="shared" ref="BV72" si="397">BV44*2</f>
        <v>0</v>
      </c>
      <c r="BW72" s="5">
        <f t="shared" si="395"/>
        <v>0</v>
      </c>
    </row>
    <row r="73" spans="1:75">
      <c r="A73" s="9"/>
      <c r="B73" s="9"/>
      <c r="C73" s="10" t="s">
        <v>37</v>
      </c>
      <c r="D73" s="75">
        <f t="shared" ref="D73:AJ73" si="398">D37/(1+2*EXP(D59))*2*EXP(D59)</f>
        <v>5.8970208102353113E-3</v>
      </c>
      <c r="E73" s="75">
        <f t="shared" si="398"/>
        <v>6.8018202059424967E-3</v>
      </c>
      <c r="F73" s="31">
        <f t="shared" si="398"/>
        <v>5.7711579907554654E-3</v>
      </c>
      <c r="G73" s="31">
        <f t="shared" si="398"/>
        <v>5.0572173083814299E-3</v>
      </c>
      <c r="H73" s="31">
        <f t="shared" si="398"/>
        <v>5.6450318335471254E-3</v>
      </c>
      <c r="I73" s="31">
        <f t="shared" si="398"/>
        <v>5.6683754059757927E-3</v>
      </c>
      <c r="J73" s="31">
        <f t="shared" si="398"/>
        <v>4.8571873998763497E-3</v>
      </c>
      <c r="K73" s="31">
        <f t="shared" si="398"/>
        <v>1.6307216702320681E-3</v>
      </c>
      <c r="L73" s="31">
        <f t="shared" si="398"/>
        <v>6.6431962942950879E-3</v>
      </c>
      <c r="M73" s="31">
        <f t="shared" si="398"/>
        <v>5.226439129241753E-3</v>
      </c>
      <c r="N73" s="31">
        <f t="shared" si="398"/>
        <v>5.7050406650112732E-3</v>
      </c>
      <c r="O73" s="31">
        <f t="shared" si="398"/>
        <v>5.119327965179726E-3</v>
      </c>
      <c r="P73" s="31">
        <f t="shared" si="398"/>
        <v>5.3235303599045063E-3</v>
      </c>
      <c r="Q73" s="31">
        <f t="shared" si="398"/>
        <v>4.8880083008887784E-3</v>
      </c>
      <c r="R73" s="31">
        <f t="shared" si="398"/>
        <v>6.9906764513600547E-3</v>
      </c>
      <c r="S73" s="31">
        <f t="shared" si="398"/>
        <v>6.991263723877322E-3</v>
      </c>
      <c r="T73" s="31">
        <f t="shared" si="398"/>
        <v>6.4195005435542674E-3</v>
      </c>
      <c r="U73" s="31">
        <f t="shared" si="398"/>
        <v>6.6527036877845405E-3</v>
      </c>
      <c r="V73" s="31"/>
      <c r="W73" s="31" t="e">
        <f t="shared" si="398"/>
        <v>#REF!</v>
      </c>
      <c r="X73" s="31" t="e">
        <f t="shared" si="398"/>
        <v>#REF!</v>
      </c>
      <c r="Y73" s="31">
        <f t="shared" si="398"/>
        <v>1.4477112586778892E-3</v>
      </c>
      <c r="Z73" s="31">
        <f t="shared" si="398"/>
        <v>1.478079979432302E-3</v>
      </c>
      <c r="AA73" s="31">
        <f t="shared" si="398"/>
        <v>1.3043632277622802E-3</v>
      </c>
      <c r="AB73" s="31">
        <f t="shared" si="398"/>
        <v>1.3808603133700827E-3</v>
      </c>
      <c r="AC73" s="31">
        <f t="shared" si="398"/>
        <v>8.6368234196830399E-4</v>
      </c>
      <c r="AD73" s="31">
        <f t="shared" si="398"/>
        <v>4.7747939000330585E-4</v>
      </c>
      <c r="AE73" s="31">
        <f t="shared" si="398"/>
        <v>6.5132752344156792E-4</v>
      </c>
      <c r="AF73" s="31"/>
      <c r="AG73" s="31">
        <f t="shared" si="398"/>
        <v>1.448888680614246E-2</v>
      </c>
      <c r="AH73" s="31">
        <f t="shared" si="398"/>
        <v>7.0612903734548075E-3</v>
      </c>
      <c r="AI73" s="31">
        <f t="shared" si="398"/>
        <v>6.2180459002274119E-3</v>
      </c>
      <c r="AJ73" s="31">
        <f t="shared" si="398"/>
        <v>9.1193060967447639E-3</v>
      </c>
      <c r="AK73" s="31">
        <f t="shared" ref="AK73:AT73" si="399">AK37/(1+2*EXP(AK59))*2*EXP(AK59)</f>
        <v>8.2198007958442232E-3</v>
      </c>
      <c r="AL73" s="31">
        <f t="shared" si="399"/>
        <v>6.7933143882976856E-3</v>
      </c>
      <c r="AM73" s="31">
        <f t="shared" si="399"/>
        <v>4.0520309103961871E-3</v>
      </c>
      <c r="AN73" s="31">
        <f t="shared" si="399"/>
        <v>7.8794968795275269E-3</v>
      </c>
      <c r="AO73" s="31">
        <f t="shared" si="399"/>
        <v>8.7535617806460547E-3</v>
      </c>
      <c r="AP73" s="31">
        <f t="shared" si="399"/>
        <v>6.0124497330121731E-3</v>
      </c>
      <c r="AQ73" s="31">
        <f t="shared" si="399"/>
        <v>3.1284175298887888E-3</v>
      </c>
      <c r="AR73" s="31">
        <f t="shared" si="399"/>
        <v>6.808082806915328E-3</v>
      </c>
      <c r="AS73" s="31">
        <f t="shared" si="399"/>
        <v>3.3001501985649856E-3</v>
      </c>
      <c r="AT73" s="31">
        <f t="shared" si="399"/>
        <v>3.029263947754093E-3</v>
      </c>
      <c r="AV73" s="31">
        <f t="shared" ref="AV73" si="400">AV37/(1+2*EXP(AV59))*2*EXP(AV59)</f>
        <v>2.0256637097316257E-2</v>
      </c>
      <c r="AW73" s="31">
        <f t="shared" ref="AW73:BH73" si="401">AW37/(1+2*EXP(AW59))*2*EXP(AW59)</f>
        <v>2.6229692029216795E-2</v>
      </c>
      <c r="AX73" s="31">
        <f t="shared" si="401"/>
        <v>2.651976889626366E-2</v>
      </c>
      <c r="AY73" s="31">
        <f t="shared" si="401"/>
        <v>1.4693906826092631E-2</v>
      </c>
      <c r="AZ73" s="31">
        <f t="shared" si="401"/>
        <v>1.8530087498121673E-2</v>
      </c>
      <c r="BA73" s="31">
        <f t="shared" si="401"/>
        <v>1.3012858716356861E-2</v>
      </c>
      <c r="BB73" s="31">
        <f t="shared" si="401"/>
        <v>1.386992525962309E-2</v>
      </c>
      <c r="BC73" s="31">
        <f t="shared" si="401"/>
        <v>8.6415000027563939E-3</v>
      </c>
      <c r="BD73" s="31">
        <f t="shared" si="401"/>
        <v>8.1914068798817578E-3</v>
      </c>
      <c r="BE73" s="31">
        <f t="shared" si="401"/>
        <v>6.6493754841237028E-3</v>
      </c>
      <c r="BF73" s="31">
        <f t="shared" si="401"/>
        <v>8.7257667169259052E-3</v>
      </c>
      <c r="BG73" s="31">
        <f t="shared" si="401"/>
        <v>8.7858254412070454E-3</v>
      </c>
      <c r="BH73" s="31">
        <f t="shared" si="401"/>
        <v>1.5089283192130478E-2</v>
      </c>
      <c r="BJ73" s="31">
        <f t="shared" ref="BJ73:BO73" si="402">BJ37/(1+2*EXP(BJ59))*2*EXP(BJ59)</f>
        <v>1.3467815257066097E-2</v>
      </c>
      <c r="BK73" s="31">
        <f t="shared" si="402"/>
        <v>1.3072132061110306E-2</v>
      </c>
      <c r="BL73" s="31">
        <f t="shared" si="402"/>
        <v>1.164810877918164E-2</v>
      </c>
      <c r="BM73" s="31">
        <f t="shared" si="402"/>
        <v>1.0180697282882295E-2</v>
      </c>
      <c r="BN73" s="31">
        <f t="shared" ref="BN73" si="403">BN37/(1+2*EXP(BN59))*2*EXP(BN59)</f>
        <v>8.997219726086721E-3</v>
      </c>
      <c r="BO73" s="31">
        <f t="shared" si="402"/>
        <v>8.0431390550255149E-3</v>
      </c>
      <c r="BP73" s="31">
        <f t="shared" ref="BP73:BW73" si="404">BP37/(1+2*EXP(BP59))*2*EXP(BP59)</f>
        <v>3.8265508846177967E-3</v>
      </c>
      <c r="BQ73" s="31">
        <f t="shared" si="404"/>
        <v>3.6997131152682159E-3</v>
      </c>
      <c r="BR73" s="31">
        <f t="shared" ref="BR73" si="405">BR37/(1+2*EXP(BR59))*2*EXP(BR59)</f>
        <v>3.4632221646490216E-3</v>
      </c>
      <c r="BS73" s="31">
        <f t="shared" si="404"/>
        <v>3.2483021624911766E-3</v>
      </c>
      <c r="BT73" s="31">
        <f t="shared" si="404"/>
        <v>2.8848064886524325E-3</v>
      </c>
      <c r="BU73" s="31">
        <f t="shared" si="404"/>
        <v>2.7946305319376604E-3</v>
      </c>
      <c r="BV73" s="31">
        <f t="shared" ref="BV73" si="406">BV37/(1+2*EXP(BV59))*2*EXP(BV59)</f>
        <v>2.6260169208653303E-3</v>
      </c>
      <c r="BW73" s="31">
        <f t="shared" si="404"/>
        <v>2.4721424687895017E-3</v>
      </c>
    </row>
    <row r="74" spans="1:75">
      <c r="A74" s="9"/>
      <c r="B74" s="9"/>
      <c r="C74" s="10" t="s">
        <v>15</v>
      </c>
      <c r="D74" s="75">
        <f>SUM(D62:D73)</f>
        <v>1.8110534036751593</v>
      </c>
      <c r="E74" s="75">
        <f t="shared" ref="E74:AJ74" si="407">SUM(E62:E73)</f>
        <v>1.8045361335975105</v>
      </c>
      <c r="F74" s="12">
        <f t="shared" si="407"/>
        <v>1.8132230727398784</v>
      </c>
      <c r="G74" s="12">
        <f t="shared" si="407"/>
        <v>1.8163804234380463</v>
      </c>
      <c r="H74" s="12">
        <f t="shared" si="407"/>
        <v>1.8089873601650703</v>
      </c>
      <c r="I74" s="12">
        <f t="shared" si="407"/>
        <v>1.8103079391560029</v>
      </c>
      <c r="J74" s="12">
        <f t="shared" si="407"/>
        <v>1.8163463050989928</v>
      </c>
      <c r="K74" s="12">
        <f t="shared" si="407"/>
        <v>1.8370891438742161</v>
      </c>
      <c r="L74" s="12">
        <f t="shared" si="407"/>
        <v>1.8018361790148403</v>
      </c>
      <c r="M74" s="12">
        <f t="shared" si="407"/>
        <v>1.8152418113056161</v>
      </c>
      <c r="N74" s="12">
        <f t="shared" si="407"/>
        <v>1.8090951931126709</v>
      </c>
      <c r="O74" s="12">
        <f t="shared" si="407"/>
        <v>1.8195355256677095</v>
      </c>
      <c r="P74" s="12">
        <f t="shared" si="407"/>
        <v>1.8096562917176404</v>
      </c>
      <c r="Q74" s="12">
        <f t="shared" si="407"/>
        <v>1.8128093136952641</v>
      </c>
      <c r="R74" s="12">
        <f t="shared" si="407"/>
        <v>1.7922403666890654</v>
      </c>
      <c r="S74" s="12">
        <f t="shared" si="407"/>
        <v>1.7947671417495319</v>
      </c>
      <c r="T74" s="12">
        <f t="shared" si="407"/>
        <v>1.7997291229842589</v>
      </c>
      <c r="U74" s="12">
        <f t="shared" si="407"/>
        <v>1.7970766864625003</v>
      </c>
      <c r="V74" s="12"/>
      <c r="W74" s="12" t="e">
        <f t="shared" si="407"/>
        <v>#REF!</v>
      </c>
      <c r="X74" s="12" t="e">
        <f t="shared" si="407"/>
        <v>#REF!</v>
      </c>
      <c r="Y74" s="12">
        <f t="shared" si="407"/>
        <v>1.8119547375682079</v>
      </c>
      <c r="Z74" s="12">
        <f t="shared" si="407"/>
        <v>1.8129924410993503</v>
      </c>
      <c r="AA74" s="12">
        <f t="shared" si="407"/>
        <v>1.8177043637012602</v>
      </c>
      <c r="AB74" s="12">
        <f t="shared" si="407"/>
        <v>1.8153902032442319</v>
      </c>
      <c r="AC74" s="12">
        <f t="shared" si="407"/>
        <v>1.8081953514524149</v>
      </c>
      <c r="AD74" s="12">
        <f t="shared" si="407"/>
        <v>1.8105518526834685</v>
      </c>
      <c r="AE74" s="12">
        <f t="shared" si="407"/>
        <v>1.8115284856160863</v>
      </c>
      <c r="AF74" s="12"/>
      <c r="AG74" s="12">
        <f t="shared" si="407"/>
        <v>1.7709404881519641</v>
      </c>
      <c r="AH74" s="12">
        <f t="shared" si="407"/>
        <v>1.7759637992830304</v>
      </c>
      <c r="AI74" s="12">
        <f t="shared" si="407"/>
        <v>1.7738312643640994</v>
      </c>
      <c r="AJ74" s="12">
        <f t="shared" si="407"/>
        <v>1.7700421223597522</v>
      </c>
      <c r="AK74" s="12">
        <f t="shared" ref="AK74:AT74" si="408">SUM(AK62:AK73)</f>
        <v>1.7638805708569754</v>
      </c>
      <c r="AL74" s="12">
        <f t="shared" si="408"/>
        <v>1.7669860214006041</v>
      </c>
      <c r="AM74" s="12">
        <f t="shared" si="408"/>
        <v>1.7676023239473806</v>
      </c>
      <c r="AN74" s="12">
        <f t="shared" si="408"/>
        <v>1.7750890884197685</v>
      </c>
      <c r="AO74" s="12">
        <f t="shared" si="408"/>
        <v>1.7710971174298049</v>
      </c>
      <c r="AP74" s="12">
        <f t="shared" si="408"/>
        <v>1.7644489757927628</v>
      </c>
      <c r="AQ74" s="12">
        <f t="shared" si="408"/>
        <v>1.767299785925698</v>
      </c>
      <c r="AR74" s="12">
        <f t="shared" si="408"/>
        <v>1.760497774955404</v>
      </c>
      <c r="AS74" s="12">
        <f t="shared" si="408"/>
        <v>1.7716215162878455</v>
      </c>
      <c r="AT74" s="12">
        <f t="shared" si="408"/>
        <v>1.7656199183352892</v>
      </c>
      <c r="AV74" s="12">
        <f t="shared" ref="AV74" si="409">SUM(AV62:AV73)</f>
        <v>1.7908512391250697</v>
      </c>
      <c r="AW74" s="12">
        <f t="shared" ref="AW74:BH74" si="410">SUM(AW62:AW73)</f>
        <v>1.7973927563556393</v>
      </c>
      <c r="AX74" s="12">
        <f t="shared" si="410"/>
        <v>1.7978220468850625</v>
      </c>
      <c r="AY74" s="12">
        <f t="shared" si="410"/>
        <v>1.7894051669632161</v>
      </c>
      <c r="AZ74" s="12">
        <f t="shared" si="410"/>
        <v>1.7943550844620648</v>
      </c>
      <c r="BA74" s="12">
        <f t="shared" si="410"/>
        <v>1.7958432992078264</v>
      </c>
      <c r="BB74" s="12">
        <f t="shared" si="410"/>
        <v>1.7979468394986562</v>
      </c>
      <c r="BC74" s="12">
        <f t="shared" si="410"/>
        <v>1.8155752386211794</v>
      </c>
      <c r="BD74" s="12">
        <f t="shared" si="410"/>
        <v>1.7988719461078002</v>
      </c>
      <c r="BE74" s="12">
        <f t="shared" si="410"/>
        <v>1.8104777472034255</v>
      </c>
      <c r="BF74" s="12">
        <f t="shared" si="410"/>
        <v>1.8233022358716628</v>
      </c>
      <c r="BG74" s="12">
        <f t="shared" si="410"/>
        <v>1.8216732423847914</v>
      </c>
      <c r="BH74" s="12">
        <f t="shared" si="410"/>
        <v>1.8137811238572623</v>
      </c>
      <c r="BJ74" s="12">
        <f t="shared" ref="BJ74:BO74" si="411">SUM(BJ62:BJ73)</f>
        <v>1.7970036943353866</v>
      </c>
      <c r="BK74" s="12">
        <f t="shared" si="411"/>
        <v>1.7970036943353864</v>
      </c>
      <c r="BL74" s="12">
        <f t="shared" si="411"/>
        <v>1.7970036943353864</v>
      </c>
      <c r="BM74" s="12">
        <f t="shared" si="411"/>
        <v>1.7970036943353866</v>
      </c>
      <c r="BN74" s="12">
        <f t="shared" ref="BN74" si="412">SUM(BN62:BN73)</f>
        <v>1.7970036943353866</v>
      </c>
      <c r="BO74" s="12">
        <f t="shared" si="411"/>
        <v>1.7970036943353864</v>
      </c>
      <c r="BP74" s="12">
        <f t="shared" ref="BP74:BW74" si="413">SUM(BP62:BP73)</f>
        <v>1.7799052882458073</v>
      </c>
      <c r="BQ74" s="12">
        <f t="shared" si="413"/>
        <v>1.7799052882458073</v>
      </c>
      <c r="BR74" s="12">
        <f t="shared" ref="BR74" si="414">SUM(BR62:BR73)</f>
        <v>1.7799052882458073</v>
      </c>
      <c r="BS74" s="12">
        <f t="shared" si="413"/>
        <v>1.7799052882458073</v>
      </c>
      <c r="BT74" s="12">
        <f t="shared" si="413"/>
        <v>1.7799052882458073</v>
      </c>
      <c r="BU74" s="12">
        <f t="shared" si="413"/>
        <v>1.7799052882458073</v>
      </c>
      <c r="BV74" s="12">
        <f t="shared" ref="BV74" si="415">SUM(BV62:BV73)</f>
        <v>1.7799052882458073</v>
      </c>
      <c r="BW74" s="12">
        <f t="shared" si="413"/>
        <v>1.7799052882458073</v>
      </c>
    </row>
    <row r="75" spans="1:75">
      <c r="A75" s="1"/>
      <c r="B75" s="1"/>
      <c r="C75" s="1"/>
    </row>
    <row r="76" spans="1:75" s="89" customFormat="1">
      <c r="A76" s="89" t="s">
        <v>38</v>
      </c>
      <c r="C76" s="90" t="s">
        <v>26</v>
      </c>
      <c r="D76" s="88">
        <f t="shared" ref="D76:D84" si="416">D62/D$74</f>
        <v>0.48225006573392037</v>
      </c>
      <c r="E76" s="88">
        <f t="shared" ref="E76:AJ81" si="417">E62/E$74</f>
        <v>0.48066442401956683</v>
      </c>
      <c r="F76" s="91">
        <f t="shared" si="417"/>
        <v>0.47399314922401331</v>
      </c>
      <c r="G76" s="91">
        <f t="shared" si="417"/>
        <v>0.48198492497353185</v>
      </c>
      <c r="H76" s="91">
        <f t="shared" si="417"/>
        <v>0.49021285297471334</v>
      </c>
      <c r="I76" s="91">
        <f t="shared" si="417"/>
        <v>0.48976245901687626</v>
      </c>
      <c r="J76" s="91">
        <f t="shared" si="417"/>
        <v>0.49344579667828503</v>
      </c>
      <c r="K76" s="91">
        <f t="shared" si="417"/>
        <v>0.5079577029394976</v>
      </c>
      <c r="L76" s="91">
        <f t="shared" si="417"/>
        <v>0.48032337148918564</v>
      </c>
      <c r="M76" s="91">
        <f t="shared" si="417"/>
        <v>0.48001079402339503</v>
      </c>
      <c r="N76" s="91">
        <f t="shared" si="417"/>
        <v>0.48551546980876764</v>
      </c>
      <c r="O76" s="91">
        <f t="shared" si="417"/>
        <v>0.4837344352577026</v>
      </c>
      <c r="P76" s="91">
        <f t="shared" si="417"/>
        <v>0.49235620584725492</v>
      </c>
      <c r="Q76" s="91">
        <f t="shared" si="417"/>
        <v>0.49343660724195654</v>
      </c>
      <c r="R76" s="91">
        <f t="shared" si="417"/>
        <v>0.4735122644188246</v>
      </c>
      <c r="S76" s="91">
        <f t="shared" si="417"/>
        <v>0.46739262835253098</v>
      </c>
      <c r="T76" s="91">
        <f t="shared" si="417"/>
        <v>0.47175976250818058</v>
      </c>
      <c r="U76" s="91">
        <f t="shared" si="417"/>
        <v>0.47228557308730279</v>
      </c>
      <c r="V76" s="91"/>
      <c r="W76" s="91" t="e">
        <f t="shared" si="417"/>
        <v>#REF!</v>
      </c>
      <c r="X76" s="91" t="e">
        <f t="shared" si="417"/>
        <v>#REF!</v>
      </c>
      <c r="Y76" s="91">
        <f t="shared" si="417"/>
        <v>0.63082864084121437</v>
      </c>
      <c r="Z76" s="91">
        <f t="shared" si="417"/>
        <v>0.63621253756561114</v>
      </c>
      <c r="AA76" s="91">
        <f t="shared" si="417"/>
        <v>0.63386320313699529</v>
      </c>
      <c r="AB76" s="91">
        <f t="shared" si="417"/>
        <v>0.63677348435940329</v>
      </c>
      <c r="AC76" s="91">
        <f t="shared" si="417"/>
        <v>0.63457603300764387</v>
      </c>
      <c r="AD76" s="91">
        <f t="shared" si="417"/>
        <v>0.63489477395194704</v>
      </c>
      <c r="AE76" s="91">
        <f t="shared" si="417"/>
        <v>0.63150264441687221</v>
      </c>
      <c r="AF76" s="91"/>
      <c r="AG76" s="91">
        <f t="shared" si="417"/>
        <v>0.67330265822746393</v>
      </c>
      <c r="AH76" s="91">
        <f t="shared" si="417"/>
        <v>0.67053782165687992</v>
      </c>
      <c r="AI76" s="91">
        <f t="shared" si="417"/>
        <v>0.67918528587245375</v>
      </c>
      <c r="AJ76" s="91">
        <f t="shared" si="417"/>
        <v>0.67382831475286042</v>
      </c>
      <c r="AK76" s="91">
        <f t="shared" ref="AK76:AT85" si="418">AK62/AK$74</f>
        <v>0.68313140234491032</v>
      </c>
      <c r="AL76" s="91">
        <f t="shared" si="418"/>
        <v>0.68551521840279894</v>
      </c>
      <c r="AM76" s="91">
        <f t="shared" si="418"/>
        <v>0.69430525202194215</v>
      </c>
      <c r="AN76" s="91">
        <f t="shared" si="418"/>
        <v>0.66983220538844912</v>
      </c>
      <c r="AO76" s="91">
        <f t="shared" si="418"/>
        <v>0.67035445864664567</v>
      </c>
      <c r="AP76" s="91">
        <f t="shared" si="418"/>
        <v>0.69535077393881739</v>
      </c>
      <c r="AQ76" s="91">
        <f t="shared" si="418"/>
        <v>0.70456336060299996</v>
      </c>
      <c r="AR76" s="91">
        <f t="shared" si="418"/>
        <v>0.69750255106920422</v>
      </c>
      <c r="AS76" s="91">
        <f t="shared" si="418"/>
        <v>0.68807639711202961</v>
      </c>
      <c r="AT76" s="91">
        <f t="shared" si="418"/>
        <v>0.70340928014868875</v>
      </c>
      <c r="AV76" s="91">
        <f t="shared" ref="AV76:BH76" si="419">AV62/AV$74</f>
        <v>0.52750176644980939</v>
      </c>
      <c r="AW76" s="91">
        <f t="shared" si="419"/>
        <v>0.51228689945137085</v>
      </c>
      <c r="AX76" s="91">
        <f t="shared" si="419"/>
        <v>0.51693473185661076</v>
      </c>
      <c r="AY76" s="91">
        <f t="shared" si="419"/>
        <v>0.60224066897156625</v>
      </c>
      <c r="AZ76" s="91">
        <f t="shared" si="419"/>
        <v>0.59000541839612342</v>
      </c>
      <c r="BA76" s="91">
        <f t="shared" si="419"/>
        <v>0.60252849754258753</v>
      </c>
      <c r="BB76" s="91">
        <f t="shared" si="419"/>
        <v>0.61449929481544718</v>
      </c>
      <c r="BC76" s="91">
        <f t="shared" si="419"/>
        <v>0.60086490365740464</v>
      </c>
      <c r="BD76" s="91">
        <f t="shared" si="419"/>
        <v>0.65439413548156578</v>
      </c>
      <c r="BE76" s="91">
        <f t="shared" si="419"/>
        <v>0.61842520836818116</v>
      </c>
      <c r="BF76" s="91">
        <f t="shared" si="419"/>
        <v>0.57685273892949607</v>
      </c>
      <c r="BG76" s="91">
        <f t="shared" si="419"/>
        <v>0.57856592588381683</v>
      </c>
      <c r="BH76" s="91">
        <f t="shared" si="419"/>
        <v>0.59151853715213476</v>
      </c>
      <c r="BJ76" s="91">
        <f t="shared" ref="BJ76:BO76" si="420">BJ62/BJ$74</f>
        <v>0.45499243233837672</v>
      </c>
      <c r="BK76" s="91">
        <f t="shared" si="420"/>
        <v>0.45499243233837677</v>
      </c>
      <c r="BL76" s="91">
        <f t="shared" si="420"/>
        <v>0.45499243233837677</v>
      </c>
      <c r="BM76" s="91">
        <f t="shared" si="420"/>
        <v>0.45499243233837672</v>
      </c>
      <c r="BN76" s="91">
        <f t="shared" ref="BN76" si="421">BN62/BN$74</f>
        <v>0.45499243233837672</v>
      </c>
      <c r="BO76" s="91">
        <f t="shared" si="420"/>
        <v>0.45499243233837677</v>
      </c>
      <c r="BP76" s="91">
        <f t="shared" ref="BP76:BW76" si="422">BP62/BP$74</f>
        <v>0.7205001427084442</v>
      </c>
      <c r="BQ76" s="91">
        <f t="shared" si="422"/>
        <v>0.7205001427084442</v>
      </c>
      <c r="BR76" s="91">
        <f t="shared" ref="BR76" si="423">BR62/BR$74</f>
        <v>0.7205001427084442</v>
      </c>
      <c r="BS76" s="91">
        <f t="shared" si="422"/>
        <v>0.7205001427084442</v>
      </c>
      <c r="BT76" s="91">
        <f t="shared" si="422"/>
        <v>0.7205001427084442</v>
      </c>
      <c r="BU76" s="91">
        <f t="shared" si="422"/>
        <v>0.7205001427084442</v>
      </c>
      <c r="BV76" s="91">
        <f t="shared" ref="BV76" si="424">BV62/BV$74</f>
        <v>0.7205001427084442</v>
      </c>
      <c r="BW76" s="91">
        <f t="shared" si="422"/>
        <v>0.7205001427084442</v>
      </c>
    </row>
    <row r="77" spans="1:75" s="89" customFormat="1">
      <c r="C77" s="90" t="s">
        <v>27</v>
      </c>
      <c r="D77" s="88">
        <f t="shared" si="416"/>
        <v>6.2967209216044668E-3</v>
      </c>
      <c r="E77" s="88">
        <f t="shared" ref="E77:R77" si="425">E63/E$74</f>
        <v>5.0351855095238573E-3</v>
      </c>
      <c r="F77" s="91">
        <f t="shared" si="425"/>
        <v>7.9801954217897184E-3</v>
      </c>
      <c r="G77" s="91">
        <f t="shared" si="425"/>
        <v>7.8513963436253782E-3</v>
      </c>
      <c r="H77" s="91">
        <f t="shared" si="425"/>
        <v>7.6307211813666769E-3</v>
      </c>
      <c r="I77" s="91">
        <f t="shared" si="425"/>
        <v>5.2197339799653986E-3</v>
      </c>
      <c r="J77" s="91">
        <f t="shared" si="425"/>
        <v>5.2891391915698962E-3</v>
      </c>
      <c r="K77" s="91">
        <f t="shared" si="425"/>
        <v>7.0844688636721677E-3</v>
      </c>
      <c r="L77" s="91">
        <f t="shared" si="425"/>
        <v>8.0640942065411184E-3</v>
      </c>
      <c r="M77" s="91">
        <f t="shared" si="425"/>
        <v>8.3431579167564975E-3</v>
      </c>
      <c r="N77" s="91">
        <f t="shared" si="425"/>
        <v>6.9768151671584762E-3</v>
      </c>
      <c r="O77" s="91">
        <f t="shared" si="425"/>
        <v>7.8142554418196303E-3</v>
      </c>
      <c r="P77" s="91">
        <f t="shared" si="425"/>
        <v>8.4215384548357308E-3</v>
      </c>
      <c r="Q77" s="91">
        <f t="shared" si="425"/>
        <v>7.7440195266072704E-3</v>
      </c>
      <c r="R77" s="91">
        <f t="shared" si="425"/>
        <v>7.7932302321040972E-3</v>
      </c>
      <c r="S77" s="91">
        <f t="shared" si="417"/>
        <v>7.6087320478826024E-3</v>
      </c>
      <c r="T77" s="91">
        <f t="shared" si="417"/>
        <v>8.0114043878700917E-3</v>
      </c>
      <c r="U77" s="91">
        <f t="shared" si="417"/>
        <v>7.7481469094837279E-3</v>
      </c>
      <c r="V77" s="91"/>
      <c r="W77" s="91" t="e">
        <f t="shared" si="417"/>
        <v>#REF!</v>
      </c>
      <c r="X77" s="91" t="e">
        <f t="shared" si="417"/>
        <v>#REF!</v>
      </c>
      <c r="Y77" s="91">
        <f t="shared" si="417"/>
        <v>0</v>
      </c>
      <c r="Z77" s="91">
        <f t="shared" si="417"/>
        <v>0</v>
      </c>
      <c r="AA77" s="91">
        <f t="shared" si="417"/>
        <v>0</v>
      </c>
      <c r="AB77" s="91">
        <f t="shared" si="417"/>
        <v>0</v>
      </c>
      <c r="AC77" s="91">
        <f t="shared" si="417"/>
        <v>0</v>
      </c>
      <c r="AD77" s="91">
        <f t="shared" si="417"/>
        <v>0</v>
      </c>
      <c r="AE77" s="91">
        <f t="shared" si="417"/>
        <v>0</v>
      </c>
      <c r="AF77" s="91"/>
      <c r="AG77" s="91">
        <f t="shared" si="417"/>
        <v>3.6186656693583479E-3</v>
      </c>
      <c r="AH77" s="91">
        <f t="shared" si="417"/>
        <v>3.6076445561219047E-3</v>
      </c>
      <c r="AI77" s="91">
        <f t="shared" si="417"/>
        <v>3.6080535355372998E-3</v>
      </c>
      <c r="AJ77" s="91">
        <f t="shared" si="417"/>
        <v>3.658751235266548E-3</v>
      </c>
      <c r="AK77" s="91">
        <f t="shared" si="418"/>
        <v>3.2870760607773405E-3</v>
      </c>
      <c r="AL77" s="91">
        <f t="shared" si="418"/>
        <v>3.3399840597031338E-3</v>
      </c>
      <c r="AM77" s="91">
        <f t="shared" si="418"/>
        <v>3.5965175515800321E-3</v>
      </c>
      <c r="AN77" s="91">
        <f t="shared" si="418"/>
        <v>3.5127390400271426E-3</v>
      </c>
      <c r="AO77" s="91">
        <f t="shared" si="418"/>
        <v>3.7470194036384398E-3</v>
      </c>
      <c r="AP77" s="91">
        <f t="shared" si="418"/>
        <v>3.2733271052123717E-3</v>
      </c>
      <c r="AQ77" s="91">
        <f t="shared" si="418"/>
        <v>3.4866994872673868E-3</v>
      </c>
      <c r="AR77" s="91">
        <f t="shared" si="418"/>
        <v>3.862853672221311E-3</v>
      </c>
      <c r="AS77" s="91">
        <f t="shared" si="418"/>
        <v>3.6129467951513785E-3</v>
      </c>
      <c r="AT77" s="91">
        <f t="shared" si="418"/>
        <v>3.8032620882985381E-3</v>
      </c>
      <c r="AV77" s="91">
        <f t="shared" ref="AV77:BH77" si="426">AV63/AV$74</f>
        <v>5.7291421051680032E-3</v>
      </c>
      <c r="AW77" s="91">
        <f t="shared" si="426"/>
        <v>4.5275796161206331E-3</v>
      </c>
      <c r="AX77" s="91">
        <f t="shared" si="426"/>
        <v>4.1749666720905755E-3</v>
      </c>
      <c r="AY77" s="91">
        <f t="shared" si="426"/>
        <v>3.5686227746680233E-3</v>
      </c>
      <c r="AZ77" s="91">
        <f t="shared" si="426"/>
        <v>4.1867980621919697E-3</v>
      </c>
      <c r="BA77" s="91">
        <f t="shared" si="426"/>
        <v>2.5140195096322216E-3</v>
      </c>
      <c r="BB77" s="91">
        <f t="shared" si="426"/>
        <v>2.6460769912084671E-3</v>
      </c>
      <c r="BC77" s="91">
        <f t="shared" si="426"/>
        <v>2.9648758187859449E-3</v>
      </c>
      <c r="BD77" s="91">
        <f t="shared" si="426"/>
        <v>2.577179935380538E-3</v>
      </c>
      <c r="BE77" s="91">
        <f t="shared" si="426"/>
        <v>2.5578437037729299E-3</v>
      </c>
      <c r="BF77" s="91">
        <f t="shared" si="426"/>
        <v>4.6715731586248997E-3</v>
      </c>
      <c r="BG77" s="91">
        <f t="shared" si="426"/>
        <v>4.7430881585842442E-3</v>
      </c>
      <c r="BH77" s="91">
        <f t="shared" si="426"/>
        <v>2.4849253661041065E-3</v>
      </c>
      <c r="BJ77" s="91">
        <f t="shared" ref="BJ77:BO77" si="427">BJ63/BJ$74</f>
        <v>1.5932161955587661E-2</v>
      </c>
      <c r="BK77" s="91">
        <f t="shared" si="427"/>
        <v>1.5932161955587661E-2</v>
      </c>
      <c r="BL77" s="91">
        <f t="shared" si="427"/>
        <v>1.5932161955587661E-2</v>
      </c>
      <c r="BM77" s="91">
        <f t="shared" si="427"/>
        <v>1.5932161955587661E-2</v>
      </c>
      <c r="BN77" s="91">
        <f t="shared" ref="BN77" si="428">BN63/BN$74</f>
        <v>1.5932161955587661E-2</v>
      </c>
      <c r="BO77" s="91">
        <f t="shared" si="427"/>
        <v>1.5932161955587661E-2</v>
      </c>
      <c r="BP77" s="91">
        <f t="shared" ref="BP77:BW77" si="429">BP63/BP$74</f>
        <v>0</v>
      </c>
      <c r="BQ77" s="91">
        <f t="shared" si="429"/>
        <v>0</v>
      </c>
      <c r="BR77" s="91">
        <f t="shared" ref="BR77" si="430">BR63/BR$74</f>
        <v>0</v>
      </c>
      <c r="BS77" s="91">
        <f t="shared" si="429"/>
        <v>0</v>
      </c>
      <c r="BT77" s="91">
        <f t="shared" si="429"/>
        <v>0</v>
      </c>
      <c r="BU77" s="91">
        <f t="shared" si="429"/>
        <v>0</v>
      </c>
      <c r="BV77" s="91">
        <f t="shared" ref="BV77" si="431">BV63/BV$74</f>
        <v>0</v>
      </c>
      <c r="BW77" s="91">
        <f t="shared" si="429"/>
        <v>0</v>
      </c>
    </row>
    <row r="78" spans="1:75" s="89" customFormat="1">
      <c r="C78" s="90" t="s">
        <v>28</v>
      </c>
      <c r="D78" s="88">
        <f t="shared" si="416"/>
        <v>0.1898617049780161</v>
      </c>
      <c r="E78" s="88">
        <f t="shared" si="417"/>
        <v>0.1872029150889363</v>
      </c>
      <c r="F78" s="91">
        <f t="shared" si="417"/>
        <v>0.19518421194058866</v>
      </c>
      <c r="G78" s="91">
        <f t="shared" si="417"/>
        <v>0.19510615564152142</v>
      </c>
      <c r="H78" s="91">
        <f t="shared" si="417"/>
        <v>0.18512586658998911</v>
      </c>
      <c r="I78" s="91">
        <f t="shared" si="417"/>
        <v>0.1889714378298091</v>
      </c>
      <c r="J78" s="91">
        <f t="shared" si="417"/>
        <v>0.19256470779757884</v>
      </c>
      <c r="K78" s="91">
        <f t="shared" si="417"/>
        <v>0.19085005443441738</v>
      </c>
      <c r="L78" s="91">
        <f t="shared" si="417"/>
        <v>0.18797234950299885</v>
      </c>
      <c r="M78" s="91">
        <f t="shared" si="417"/>
        <v>0.19322281649918915</v>
      </c>
      <c r="N78" s="91">
        <f t="shared" si="417"/>
        <v>0.19176856411525531</v>
      </c>
      <c r="O78" s="91">
        <f t="shared" si="417"/>
        <v>0.18985628326337167</v>
      </c>
      <c r="P78" s="91">
        <f t="shared" si="417"/>
        <v>0.18591283461633562</v>
      </c>
      <c r="Q78" s="91">
        <f t="shared" si="417"/>
        <v>0.1911295740399262</v>
      </c>
      <c r="R78" s="91">
        <f t="shared" si="417"/>
        <v>0.18107822580791741</v>
      </c>
      <c r="S78" s="91">
        <f t="shared" si="417"/>
        <v>0.18527719720655228</v>
      </c>
      <c r="T78" s="91">
        <f t="shared" si="417"/>
        <v>0.18703714843700872</v>
      </c>
      <c r="U78" s="91">
        <f t="shared" si="417"/>
        <v>0.18565628821892416</v>
      </c>
      <c r="V78" s="91"/>
      <c r="W78" s="91" t="e">
        <f t="shared" si="417"/>
        <v>#REF!</v>
      </c>
      <c r="X78" s="91" t="e">
        <f t="shared" si="417"/>
        <v>#REF!</v>
      </c>
      <c r="Y78" s="91">
        <f t="shared" si="417"/>
        <v>0.18369135073472115</v>
      </c>
      <c r="Z78" s="91">
        <f t="shared" si="417"/>
        <v>0.18316419147678023</v>
      </c>
      <c r="AA78" s="91">
        <f t="shared" si="417"/>
        <v>0.18411138040390479</v>
      </c>
      <c r="AB78" s="91">
        <f t="shared" si="417"/>
        <v>0.18577701218300688</v>
      </c>
      <c r="AC78" s="91">
        <f t="shared" si="417"/>
        <v>0.19223738270956875</v>
      </c>
      <c r="AD78" s="91">
        <f t="shared" si="417"/>
        <v>0.19148089522415582</v>
      </c>
      <c r="AE78" s="91">
        <f t="shared" si="417"/>
        <v>0.19246689359643962</v>
      </c>
      <c r="AF78" s="91"/>
      <c r="AG78" s="91">
        <f t="shared" si="417"/>
        <v>0.16596809578047936</v>
      </c>
      <c r="AH78" s="91">
        <f t="shared" si="417"/>
        <v>0.17099407234591371</v>
      </c>
      <c r="AI78" s="91">
        <f t="shared" si="417"/>
        <v>0.16704479030722599</v>
      </c>
      <c r="AJ78" s="91">
        <f t="shared" si="417"/>
        <v>0.16390411902458679</v>
      </c>
      <c r="AK78" s="91">
        <f t="shared" si="418"/>
        <v>0.16550263624626416</v>
      </c>
      <c r="AL78" s="91">
        <f t="shared" si="418"/>
        <v>0.16541482225629184</v>
      </c>
      <c r="AM78" s="91">
        <f t="shared" si="418"/>
        <v>0.16507216274493672</v>
      </c>
      <c r="AN78" s="91">
        <f t="shared" si="418"/>
        <v>0.16521037208093392</v>
      </c>
      <c r="AO78" s="91">
        <f t="shared" si="418"/>
        <v>0.16412169899984963</v>
      </c>
      <c r="AP78" s="91">
        <f t="shared" si="418"/>
        <v>0.15968241904115629</v>
      </c>
      <c r="AQ78" s="91">
        <f t="shared" si="418"/>
        <v>0.15709852424215179</v>
      </c>
      <c r="AR78" s="91">
        <f t="shared" si="418"/>
        <v>0.15757660196496076</v>
      </c>
      <c r="AS78" s="91">
        <f t="shared" si="418"/>
        <v>0.1670304858003121</v>
      </c>
      <c r="AT78" s="91">
        <f t="shared" si="418"/>
        <v>0.15955940272646846</v>
      </c>
      <c r="AV78" s="91">
        <f t="shared" ref="AV78:BH78" si="432">AV64/AV$74</f>
        <v>0.20796244661618885</v>
      </c>
      <c r="AW78" s="91">
        <f t="shared" si="432"/>
        <v>0.20416538021667635</v>
      </c>
      <c r="AX78" s="91">
        <f t="shared" si="432"/>
        <v>0.2111479932584944</v>
      </c>
      <c r="AY78" s="91">
        <f t="shared" si="432"/>
        <v>0.19830086495602653</v>
      </c>
      <c r="AZ78" s="91">
        <f t="shared" si="432"/>
        <v>0.18736874879059648</v>
      </c>
      <c r="BA78" s="91">
        <f t="shared" si="432"/>
        <v>0.19965702088131268</v>
      </c>
      <c r="BB78" s="91">
        <f t="shared" si="432"/>
        <v>0.19090289018683509</v>
      </c>
      <c r="BC78" s="91">
        <f t="shared" si="432"/>
        <v>0.20339672107623244</v>
      </c>
      <c r="BD78" s="91">
        <f t="shared" si="432"/>
        <v>0.17720852768401218</v>
      </c>
      <c r="BE78" s="91">
        <f t="shared" si="432"/>
        <v>0.19840532489432955</v>
      </c>
      <c r="BF78" s="91">
        <f t="shared" si="432"/>
        <v>0.20534691708939204</v>
      </c>
      <c r="BG78" s="91">
        <f t="shared" si="432"/>
        <v>0.20482275042780626</v>
      </c>
      <c r="BH78" s="91">
        <f t="shared" si="432"/>
        <v>0.19042579595201437</v>
      </c>
      <c r="BJ78" s="91">
        <f t="shared" ref="BJ78:BO78" si="433">BJ64/BJ$74</f>
        <v>0.14495942114785565</v>
      </c>
      <c r="BK78" s="91">
        <f t="shared" si="433"/>
        <v>0.14495942114785565</v>
      </c>
      <c r="BL78" s="91">
        <f t="shared" si="433"/>
        <v>0.14495942114785565</v>
      </c>
      <c r="BM78" s="91">
        <f t="shared" si="433"/>
        <v>0.14495942114785565</v>
      </c>
      <c r="BN78" s="91">
        <f t="shared" ref="BN78" si="434">BN64/BN$74</f>
        <v>0.14495942114785565</v>
      </c>
      <c r="BO78" s="91">
        <f t="shared" si="433"/>
        <v>0.14495942114785565</v>
      </c>
      <c r="BP78" s="91">
        <f t="shared" ref="BP78:BW78" si="435">BP64/BP$74</f>
        <v>0.15082760992108077</v>
      </c>
      <c r="BQ78" s="91">
        <f t="shared" si="435"/>
        <v>0.15082760992108077</v>
      </c>
      <c r="BR78" s="91">
        <f t="shared" ref="BR78" si="436">BR64/BR$74</f>
        <v>0.15082760992108077</v>
      </c>
      <c r="BS78" s="91">
        <f t="shared" si="435"/>
        <v>0.15082760992108077</v>
      </c>
      <c r="BT78" s="91">
        <f t="shared" si="435"/>
        <v>0.15082760992108077</v>
      </c>
      <c r="BU78" s="91">
        <f t="shared" si="435"/>
        <v>0.15082760992108077</v>
      </c>
      <c r="BV78" s="91">
        <f t="shared" ref="BV78" si="437">BV64/BV$74</f>
        <v>0.15082760992108077</v>
      </c>
      <c r="BW78" s="91">
        <f t="shared" si="435"/>
        <v>0.15082760992108077</v>
      </c>
    </row>
    <row r="79" spans="1:75" s="89" customFormat="1">
      <c r="B79" s="88">
        <f>D79+D87</f>
        <v>5.607662823409184E-2</v>
      </c>
      <c r="C79" s="90" t="s">
        <v>29</v>
      </c>
      <c r="D79" s="88">
        <f t="shared" si="416"/>
        <v>5.2820500723843644E-2</v>
      </c>
      <c r="E79" s="88">
        <f t="shared" si="417"/>
        <v>6.3320218536047884E-2</v>
      </c>
      <c r="F79" s="91">
        <f t="shared" si="417"/>
        <v>5.1802521983751612E-2</v>
      </c>
      <c r="G79" s="91">
        <f t="shared" si="417"/>
        <v>4.4619231093370404E-2</v>
      </c>
      <c r="H79" s="91">
        <f t="shared" si="417"/>
        <v>5.0966317834423791E-2</v>
      </c>
      <c r="I79" s="91">
        <f t="shared" si="417"/>
        <v>5.0999147539834311E-2</v>
      </c>
      <c r="J79" s="91">
        <f t="shared" si="417"/>
        <v>4.2952083192259495E-2</v>
      </c>
      <c r="K79" s="91">
        <f t="shared" si="417"/>
        <v>1.3087392078738883E-2</v>
      </c>
      <c r="L79" s="91">
        <f t="shared" si="417"/>
        <v>6.2155415966981167E-2</v>
      </c>
      <c r="M79" s="91">
        <f t="shared" si="417"/>
        <v>4.6121967162920254E-2</v>
      </c>
      <c r="N79" s="91">
        <f t="shared" si="417"/>
        <v>5.2312002197729496E-2</v>
      </c>
      <c r="O79" s="91">
        <f t="shared" si="417"/>
        <v>4.4653152150382049E-2</v>
      </c>
      <c r="P79" s="91">
        <f t="shared" si="417"/>
        <v>4.7689999538428875E-2</v>
      </c>
      <c r="Q79" s="91">
        <f t="shared" si="417"/>
        <v>4.3477223052641054E-2</v>
      </c>
      <c r="R79" s="91">
        <f t="shared" si="417"/>
        <v>7.91703948265923E-2</v>
      </c>
      <c r="S79" s="91">
        <f t="shared" si="417"/>
        <v>7.9126822549214312E-2</v>
      </c>
      <c r="T79" s="91">
        <f t="shared" si="417"/>
        <v>7.0359714915720975E-2</v>
      </c>
      <c r="U79" s="91">
        <f t="shared" si="417"/>
        <v>7.3981123861115605E-2</v>
      </c>
      <c r="V79" s="91"/>
      <c r="W79" s="91" t="e">
        <f t="shared" si="417"/>
        <v>#REF!</v>
      </c>
      <c r="X79" s="91" t="e">
        <f t="shared" si="417"/>
        <v>#REF!</v>
      </c>
      <c r="Y79" s="91">
        <f t="shared" si="417"/>
        <v>4.9959396284176257E-3</v>
      </c>
      <c r="Z79" s="91">
        <f t="shared" si="417"/>
        <v>5.1977118055787338E-3</v>
      </c>
      <c r="AA79" s="91">
        <f t="shared" si="417"/>
        <v>4.5051418793726396E-3</v>
      </c>
      <c r="AB79" s="91">
        <f t="shared" si="417"/>
        <v>4.8572048230601612E-3</v>
      </c>
      <c r="AC79" s="91">
        <f t="shared" si="417"/>
        <v>3.1610168236551905E-3</v>
      </c>
      <c r="AD79" s="91">
        <f t="shared" si="417"/>
        <v>1.6696098849935254E-3</v>
      </c>
      <c r="AE79" s="91">
        <f t="shared" si="417"/>
        <v>2.2683657737190902E-3</v>
      </c>
      <c r="AF79" s="91"/>
      <c r="AG79" s="91">
        <f t="shared" si="417"/>
        <v>1.3215813748941322E-2</v>
      </c>
      <c r="AH79" s="91">
        <f t="shared" si="417"/>
        <v>1.2492356178705793E-2</v>
      </c>
      <c r="AI79" s="91">
        <f t="shared" si="417"/>
        <v>1.1002046751524363E-2</v>
      </c>
      <c r="AJ79" s="91">
        <f t="shared" si="417"/>
        <v>1.6222666043768888E-2</v>
      </c>
      <c r="AK79" s="91">
        <f t="shared" si="418"/>
        <v>1.5139931324929476E-2</v>
      </c>
      <c r="AL79" s="91">
        <f t="shared" si="418"/>
        <v>1.2357133277558895E-2</v>
      </c>
      <c r="AM79" s="91">
        <f t="shared" si="418"/>
        <v>7.3199864309089219E-3</v>
      </c>
      <c r="AN79" s="91">
        <f t="shared" si="418"/>
        <v>1.3812396349880615E-2</v>
      </c>
      <c r="AO79" s="91">
        <f t="shared" si="418"/>
        <v>1.5544381467891716E-2</v>
      </c>
      <c r="AP79" s="91">
        <f t="shared" si="418"/>
        <v>1.0893751149226243E-2</v>
      </c>
      <c r="AQ79" s="91">
        <f t="shared" si="418"/>
        <v>5.5605052616452631E-3</v>
      </c>
      <c r="AR79" s="91">
        <f t="shared" si="418"/>
        <v>1.263583357772661E-2</v>
      </c>
      <c r="AS79" s="91">
        <f t="shared" si="418"/>
        <v>5.9989690487534924E-3</v>
      </c>
      <c r="AT79" s="91">
        <f t="shared" si="418"/>
        <v>5.5562849011949345E-3</v>
      </c>
      <c r="AV79" s="91">
        <f t="shared" ref="AV79:BH79" si="438">AV65/AV$74</f>
        <v>4.259060569660348E-2</v>
      </c>
      <c r="AW79" s="91">
        <f t="shared" si="438"/>
        <v>4.952053464051101E-2</v>
      </c>
      <c r="AX79" s="91">
        <f t="shared" si="438"/>
        <v>5.0765809984472103E-2</v>
      </c>
      <c r="AY79" s="91">
        <f t="shared" si="438"/>
        <v>3.3870315319422833E-2</v>
      </c>
      <c r="AZ79" s="91">
        <f t="shared" si="438"/>
        <v>3.8853055700125268E-2</v>
      </c>
      <c r="BA79" s="91">
        <f t="shared" si="438"/>
        <v>2.7066714804658124E-2</v>
      </c>
      <c r="BB79" s="91">
        <f t="shared" si="438"/>
        <v>2.6035649063118636E-2</v>
      </c>
      <c r="BC79" s="91">
        <f t="shared" si="438"/>
        <v>1.4402578680492842E-2</v>
      </c>
      <c r="BD79" s="91">
        <f t="shared" si="438"/>
        <v>1.3952206334827123E-2</v>
      </c>
      <c r="BE79" s="91">
        <f t="shared" si="438"/>
        <v>1.0467561859648989E-2</v>
      </c>
      <c r="BF79" s="91">
        <f t="shared" si="438"/>
        <v>1.2626640870634392E-2</v>
      </c>
      <c r="BG79" s="91">
        <f t="shared" si="438"/>
        <v>1.3058225590503573E-2</v>
      </c>
      <c r="BH79" s="91">
        <f t="shared" si="438"/>
        <v>2.3447971417239932E-2</v>
      </c>
      <c r="BJ79" s="91">
        <f t="shared" ref="BJ79:BO79" si="439">BJ65/BJ$74</f>
        <v>8.0673611107342141E-2</v>
      </c>
      <c r="BK79" s="91">
        <f t="shared" si="439"/>
        <v>8.0893801637391197E-2</v>
      </c>
      <c r="BL79" s="91">
        <f t="shared" si="439"/>
        <v>8.1686244795086155E-2</v>
      </c>
      <c r="BM79" s="91">
        <f t="shared" si="439"/>
        <v>8.2502832708024235E-2</v>
      </c>
      <c r="BN79" s="91">
        <f t="shared" ref="BN79" si="440">BN65/BN$74</f>
        <v>8.3161416527593554E-2</v>
      </c>
      <c r="BO79" s="91">
        <f t="shared" si="439"/>
        <v>8.3692345136181706E-2</v>
      </c>
      <c r="BP79" s="91">
        <f t="shared" ref="BP79:BW79" si="441">BP65/BP$74</f>
        <v>1.4765542701676652E-2</v>
      </c>
      <c r="BQ79" s="91">
        <f t="shared" si="441"/>
        <v>1.4836803667182622E-2</v>
      </c>
      <c r="BR79" s="91">
        <f t="shared" ref="BR79" si="442">BR65/BR$74</f>
        <v>1.4969670821508725E-2</v>
      </c>
      <c r="BS79" s="91">
        <f t="shared" si="441"/>
        <v>1.5090418820616958E-2</v>
      </c>
      <c r="BT79" s="91">
        <f t="shared" si="441"/>
        <v>1.5294640739748951E-2</v>
      </c>
      <c r="BU79" s="91">
        <f t="shared" si="441"/>
        <v>1.5345304085327098E-2</v>
      </c>
      <c r="BV79" s="91">
        <f t="shared" ref="BV79" si="443">BV65/BV$74</f>
        <v>1.5440035873690127E-2</v>
      </c>
      <c r="BW79" s="91">
        <f t="shared" si="441"/>
        <v>1.5526486795035202E-2</v>
      </c>
    </row>
    <row r="80" spans="1:75" s="89" customFormat="1">
      <c r="C80" s="90" t="s">
        <v>30</v>
      </c>
      <c r="D80" s="88">
        <f t="shared" si="416"/>
        <v>0</v>
      </c>
      <c r="E80" s="88">
        <f t="shared" si="417"/>
        <v>0</v>
      </c>
      <c r="F80" s="91">
        <f t="shared" si="417"/>
        <v>0</v>
      </c>
      <c r="G80" s="91">
        <f t="shared" si="417"/>
        <v>0</v>
      </c>
      <c r="H80" s="91">
        <f t="shared" si="417"/>
        <v>0</v>
      </c>
      <c r="I80" s="91">
        <f t="shared" si="417"/>
        <v>0</v>
      </c>
      <c r="J80" s="91">
        <f t="shared" si="417"/>
        <v>0</v>
      </c>
      <c r="K80" s="91">
        <f t="shared" si="417"/>
        <v>0</v>
      </c>
      <c r="L80" s="91">
        <f t="shared" si="417"/>
        <v>0</v>
      </c>
      <c r="M80" s="91">
        <f t="shared" si="417"/>
        <v>0</v>
      </c>
      <c r="N80" s="91">
        <f t="shared" si="417"/>
        <v>0</v>
      </c>
      <c r="O80" s="91">
        <f t="shared" si="417"/>
        <v>0</v>
      </c>
      <c r="P80" s="91">
        <f t="shared" si="417"/>
        <v>0</v>
      </c>
      <c r="Q80" s="91">
        <f t="shared" si="417"/>
        <v>0</v>
      </c>
      <c r="R80" s="91">
        <f t="shared" si="417"/>
        <v>0</v>
      </c>
      <c r="S80" s="91">
        <f t="shared" si="417"/>
        <v>0</v>
      </c>
      <c r="T80" s="91">
        <f t="shared" si="417"/>
        <v>0</v>
      </c>
      <c r="U80" s="91">
        <f t="shared" si="417"/>
        <v>0</v>
      </c>
      <c r="V80" s="91"/>
      <c r="W80" s="91" t="e">
        <f t="shared" si="417"/>
        <v>#REF!</v>
      </c>
      <c r="X80" s="91" t="e">
        <f t="shared" si="417"/>
        <v>#REF!</v>
      </c>
      <c r="Y80" s="91">
        <f t="shared" si="417"/>
        <v>1.0972098310023668E-3</v>
      </c>
      <c r="Z80" s="91">
        <f t="shared" si="417"/>
        <v>5.4735497832070928E-4</v>
      </c>
      <c r="AA80" s="91">
        <f t="shared" si="417"/>
        <v>1.5580964775383294E-4</v>
      </c>
      <c r="AB80" s="91">
        <f t="shared" si="417"/>
        <v>2.3417681511884902E-4</v>
      </c>
      <c r="AC80" s="91">
        <f t="shared" si="417"/>
        <v>5.4969022031524763E-4</v>
      </c>
      <c r="AD80" s="91">
        <f t="shared" si="417"/>
        <v>5.4908522444049336E-4</v>
      </c>
      <c r="AE80" s="91">
        <f t="shared" si="417"/>
        <v>4.7039074380033502E-4</v>
      </c>
      <c r="AF80" s="91"/>
      <c r="AG80" s="91">
        <f t="shared" si="417"/>
        <v>1.0417786499259778E-3</v>
      </c>
      <c r="AH80" s="91">
        <f t="shared" si="417"/>
        <v>6.9240385241335005E-4</v>
      </c>
      <c r="AI80" s="91">
        <f t="shared" si="417"/>
        <v>8.65602933179879E-4</v>
      </c>
      <c r="AJ80" s="91">
        <f t="shared" si="417"/>
        <v>1.7555314907768442E-4</v>
      </c>
      <c r="AK80" s="91">
        <f t="shared" si="418"/>
        <v>9.4815117487437675E-4</v>
      </c>
      <c r="AL80" s="91">
        <f t="shared" si="418"/>
        <v>8.5592423252678796E-4</v>
      </c>
      <c r="AM80" s="91">
        <f t="shared" si="418"/>
        <v>8.6283535186430966E-4</v>
      </c>
      <c r="AN80" s="91">
        <f t="shared" si="418"/>
        <v>1.0332678254350578E-3</v>
      </c>
      <c r="AO80" s="91">
        <f t="shared" si="418"/>
        <v>7.7602547075462719E-4</v>
      </c>
      <c r="AP80" s="91">
        <f t="shared" si="418"/>
        <v>8.5835028489265257E-4</v>
      </c>
      <c r="AQ80" s="91">
        <f t="shared" si="418"/>
        <v>5.1280416166731057E-4</v>
      </c>
      <c r="AR80" s="91">
        <f t="shared" si="418"/>
        <v>6.8323746460570932E-4</v>
      </c>
      <c r="AS80" s="91">
        <f t="shared" si="418"/>
        <v>5.2006612083268166E-4</v>
      </c>
      <c r="AT80" s="91">
        <f t="shared" si="418"/>
        <v>7.7192012526463378E-4</v>
      </c>
      <c r="AV80" s="91">
        <f t="shared" ref="AV80:BH80" si="444">AV66/AV$74</f>
        <v>8.6658672482243517E-4</v>
      </c>
      <c r="AW80" s="91">
        <f t="shared" si="444"/>
        <v>3.9270492523286224E-4</v>
      </c>
      <c r="AX80" s="91">
        <f t="shared" si="444"/>
        <v>6.2767575554586368E-4</v>
      </c>
      <c r="AY80" s="91">
        <f t="shared" si="444"/>
        <v>7.8899467323605924E-5</v>
      </c>
      <c r="AZ80" s="91">
        <f t="shared" si="444"/>
        <v>4.7209088899535703E-4</v>
      </c>
      <c r="BA80" s="91">
        <f t="shared" si="444"/>
        <v>6.2994079518215792E-4</v>
      </c>
      <c r="BB80" s="91">
        <f t="shared" si="444"/>
        <v>3.1406712256099809E-4</v>
      </c>
      <c r="BC80" s="91">
        <f t="shared" si="444"/>
        <v>7.7746644986191799E-5</v>
      </c>
      <c r="BD80" s="91">
        <f t="shared" si="444"/>
        <v>2.3561768064736074E-4</v>
      </c>
      <c r="BE80" s="91">
        <f t="shared" si="444"/>
        <v>3.1179983085009492E-4</v>
      </c>
      <c r="BF80" s="91">
        <f t="shared" si="444"/>
        <v>7.7463630310375378E-4</v>
      </c>
      <c r="BG80" s="91">
        <f t="shared" si="444"/>
        <v>9.3011566029097849E-4</v>
      </c>
      <c r="BH80" s="91">
        <f t="shared" si="444"/>
        <v>7.7831330221107419E-4</v>
      </c>
      <c r="BJ80" s="91">
        <f t="shared" ref="BJ80:BO80" si="445">BJ66/BJ$74</f>
        <v>0</v>
      </c>
      <c r="BK80" s="91">
        <f t="shared" si="445"/>
        <v>0</v>
      </c>
      <c r="BL80" s="91">
        <f t="shared" si="445"/>
        <v>0</v>
      </c>
      <c r="BM80" s="91">
        <f t="shared" si="445"/>
        <v>0</v>
      </c>
      <c r="BN80" s="91">
        <f t="shared" ref="BN80" si="446">BN66/BN$74</f>
        <v>0</v>
      </c>
      <c r="BO80" s="91">
        <f t="shared" si="445"/>
        <v>0</v>
      </c>
      <c r="BP80" s="91">
        <f t="shared" ref="BP80:BW80" si="447">BP66/BP$74</f>
        <v>0</v>
      </c>
      <c r="BQ80" s="91">
        <f t="shared" si="447"/>
        <v>0</v>
      </c>
      <c r="BR80" s="91">
        <f t="shared" ref="BR80" si="448">BR66/BR$74</f>
        <v>0</v>
      </c>
      <c r="BS80" s="91">
        <f t="shared" si="447"/>
        <v>0</v>
      </c>
      <c r="BT80" s="91">
        <f t="shared" si="447"/>
        <v>0</v>
      </c>
      <c r="BU80" s="91">
        <f t="shared" si="447"/>
        <v>0</v>
      </c>
      <c r="BV80" s="91">
        <f t="shared" ref="BV80" si="449">BV66/BV$74</f>
        <v>0</v>
      </c>
      <c r="BW80" s="91">
        <f t="shared" si="447"/>
        <v>0</v>
      </c>
    </row>
    <row r="81" spans="1:75" s="89" customFormat="1">
      <c r="C81" s="90" t="s">
        <v>31</v>
      </c>
      <c r="D81" s="88">
        <f t="shared" si="416"/>
        <v>0.10080027453670475</v>
      </c>
      <c r="E81" s="88">
        <f t="shared" si="417"/>
        <v>9.9494430537658954E-2</v>
      </c>
      <c r="F81" s="91">
        <f t="shared" si="417"/>
        <v>0.10300000151263421</v>
      </c>
      <c r="G81" s="91">
        <f t="shared" si="417"/>
        <v>0.10291153453471739</v>
      </c>
      <c r="H81" s="91">
        <f t="shared" si="417"/>
        <v>0.10279350653671314</v>
      </c>
      <c r="I81" s="91">
        <f t="shared" si="417"/>
        <v>9.9748541676055069E-2</v>
      </c>
      <c r="J81" s="91">
        <f t="shared" si="417"/>
        <v>0.10075518007364816</v>
      </c>
      <c r="K81" s="91">
        <f t="shared" si="417"/>
        <v>0.11299485448546183</v>
      </c>
      <c r="L81" s="91">
        <f t="shared" si="417"/>
        <v>9.8770020756892035E-2</v>
      </c>
      <c r="M81" s="91">
        <f t="shared" si="417"/>
        <v>0.10429259729953078</v>
      </c>
      <c r="N81" s="91">
        <f t="shared" ref="D81:AJ86" si="450">N67/N$74</f>
        <v>0.1015230881659905</v>
      </c>
      <c r="O81" s="91">
        <f t="shared" si="450"/>
        <v>0.10521135743684237</v>
      </c>
      <c r="P81" s="91">
        <f t="shared" si="450"/>
        <v>0.10221294818427006</v>
      </c>
      <c r="Q81" s="91">
        <f t="shared" si="450"/>
        <v>0.10044183459099881</v>
      </c>
      <c r="R81" s="91">
        <f t="shared" si="450"/>
        <v>0.10030600172743126</v>
      </c>
      <c r="S81" s="91">
        <f t="shared" si="450"/>
        <v>0.10129535849104078</v>
      </c>
      <c r="T81" s="91">
        <f t="shared" si="450"/>
        <v>0.10030828568935075</v>
      </c>
      <c r="U81" s="91">
        <f t="shared" si="450"/>
        <v>9.9578148133888322E-2</v>
      </c>
      <c r="V81" s="91"/>
      <c r="W81" s="91" t="e">
        <f t="shared" si="450"/>
        <v>#REF!</v>
      </c>
      <c r="X81" s="91" t="e">
        <f t="shared" si="450"/>
        <v>#REF!</v>
      </c>
      <c r="Y81" s="91">
        <f t="shared" si="450"/>
        <v>3.4294603265833626E-2</v>
      </c>
      <c r="Z81" s="91">
        <f t="shared" si="450"/>
        <v>3.504095988167983E-2</v>
      </c>
      <c r="AA81" s="91">
        <f t="shared" si="450"/>
        <v>3.3405575489258904E-2</v>
      </c>
      <c r="AB81" s="91">
        <f t="shared" si="450"/>
        <v>3.1002438957534701E-2</v>
      </c>
      <c r="AC81" s="91">
        <f t="shared" si="450"/>
        <v>2.7462358249013823E-2</v>
      </c>
      <c r="AD81" s="91">
        <f t="shared" si="450"/>
        <v>2.7294282923132768E-2</v>
      </c>
      <c r="AE81" s="91">
        <f t="shared" si="450"/>
        <v>2.7417343599756554E-2</v>
      </c>
      <c r="AF81" s="91"/>
      <c r="AG81" s="91">
        <f t="shared" si="450"/>
        <v>1.0679650204026503E-2</v>
      </c>
      <c r="AH81" s="91">
        <f t="shared" si="450"/>
        <v>1.095132749272879E-2</v>
      </c>
      <c r="AI81" s="91">
        <f t="shared" si="450"/>
        <v>1.0191973917804915E-2</v>
      </c>
      <c r="AJ81" s="91">
        <f t="shared" si="450"/>
        <v>1.0489440474783427E-2</v>
      </c>
      <c r="AK81" s="91">
        <f t="shared" si="418"/>
        <v>1.0149028838258108E-2</v>
      </c>
      <c r="AL81" s="91">
        <f t="shared" si="418"/>
        <v>1.052926712044111E-2</v>
      </c>
      <c r="AM81" s="91">
        <f t="shared" si="418"/>
        <v>1.0614285184938699E-2</v>
      </c>
      <c r="AN81" s="91">
        <f t="shared" si="418"/>
        <v>1.361880342014119E-2</v>
      </c>
      <c r="AO81" s="91">
        <f t="shared" si="418"/>
        <v>1.409227782326543E-2</v>
      </c>
      <c r="AP81" s="91">
        <f t="shared" si="418"/>
        <v>9.9557337283534136E-3</v>
      </c>
      <c r="AQ81" s="91">
        <f t="shared" si="418"/>
        <v>1.0363684011306442E-2</v>
      </c>
      <c r="AR81" s="91">
        <f t="shared" si="418"/>
        <v>1.2907582755077376E-2</v>
      </c>
      <c r="AS81" s="91">
        <f t="shared" si="418"/>
        <v>1.9649966052824135E-2</v>
      </c>
      <c r="AT81" s="91">
        <f t="shared" si="418"/>
        <v>1.6429378456341261E-2</v>
      </c>
      <c r="AV81" s="91">
        <f t="shared" ref="AV81:BH81" si="451">AV67/AV$74</f>
        <v>2.4366704466677817E-2</v>
      </c>
      <c r="AW81" s="91">
        <f t="shared" si="451"/>
        <v>2.3050353835604481E-2</v>
      </c>
      <c r="AX81" s="91">
        <f t="shared" si="451"/>
        <v>2.0406656957014623E-2</v>
      </c>
      <c r="AY81" s="91">
        <f t="shared" si="451"/>
        <v>1.0676516554790235E-2</v>
      </c>
      <c r="AZ81" s="91">
        <f t="shared" si="451"/>
        <v>2.1708949204073496E-2</v>
      </c>
      <c r="BA81" s="91">
        <f t="shared" si="451"/>
        <v>2.532361011968811E-2</v>
      </c>
      <c r="BB81" s="91">
        <f t="shared" si="451"/>
        <v>1.407432053126669E-2</v>
      </c>
      <c r="BC81" s="91">
        <f t="shared" si="451"/>
        <v>5.4652046569327066E-3</v>
      </c>
      <c r="BD81" s="91">
        <f t="shared" si="451"/>
        <v>9.1095167536436802E-3</v>
      </c>
      <c r="BE81" s="91">
        <f t="shared" si="451"/>
        <v>5.2055217093311427E-3</v>
      </c>
      <c r="BF81" s="91">
        <f t="shared" si="451"/>
        <v>1.511073559641408E-2</v>
      </c>
      <c r="BG81" s="91">
        <f t="shared" si="451"/>
        <v>2.0023400166620086E-2</v>
      </c>
      <c r="BH81" s="91">
        <f t="shared" si="451"/>
        <v>1.2310104622832578E-2</v>
      </c>
      <c r="BJ81" s="91">
        <f t="shared" ref="BJ81:BO81" si="452">BJ67/BJ$74</f>
        <v>0.14337748410633028</v>
      </c>
      <c r="BK81" s="91">
        <f t="shared" si="452"/>
        <v>0.14337748410633031</v>
      </c>
      <c r="BL81" s="91">
        <f t="shared" si="452"/>
        <v>0.14337748410633031</v>
      </c>
      <c r="BM81" s="91">
        <f t="shared" si="452"/>
        <v>0.14337748410633028</v>
      </c>
      <c r="BN81" s="91">
        <f t="shared" ref="BN81" si="453">BN67/BN$74</f>
        <v>0.14337748410633028</v>
      </c>
      <c r="BO81" s="91">
        <f t="shared" si="452"/>
        <v>0.14337748410633031</v>
      </c>
      <c r="BP81" s="91">
        <f t="shared" ref="BP81:BW81" si="454">BP67/BP$74</f>
        <v>4.4464468062506918E-3</v>
      </c>
      <c r="BQ81" s="91">
        <f t="shared" si="454"/>
        <v>4.4464468062506918E-3</v>
      </c>
      <c r="BR81" s="91">
        <f t="shared" ref="BR81" si="455">BR67/BR$74</f>
        <v>4.4464468062506918E-3</v>
      </c>
      <c r="BS81" s="91">
        <f t="shared" si="454"/>
        <v>4.4464468062506918E-3</v>
      </c>
      <c r="BT81" s="91">
        <f t="shared" si="454"/>
        <v>4.4464468062506918E-3</v>
      </c>
      <c r="BU81" s="91">
        <f t="shared" si="454"/>
        <v>4.4464468062506918E-3</v>
      </c>
      <c r="BV81" s="91">
        <f t="shared" ref="BV81" si="456">BV67/BV$74</f>
        <v>4.4464468062506918E-3</v>
      </c>
      <c r="BW81" s="91">
        <f t="shared" si="454"/>
        <v>4.4464468062506918E-3</v>
      </c>
    </row>
    <row r="82" spans="1:75" s="89" customFormat="1">
      <c r="A82" s="89">
        <f>D87/(D87+D79)</f>
        <v>5.806567928184788E-2</v>
      </c>
      <c r="C82" s="90"/>
      <c r="D82" s="88">
        <f t="shared" si="416"/>
        <v>0.10771473578703895</v>
      </c>
      <c r="E82" s="88">
        <f t="shared" si="450"/>
        <v>0.1045371013179769</v>
      </c>
      <c r="F82" s="91">
        <f t="shared" si="450"/>
        <v>0.10822772060734376</v>
      </c>
      <c r="G82" s="91">
        <f t="shared" si="450"/>
        <v>0.10781919777390443</v>
      </c>
      <c r="H82" s="91">
        <f t="shared" si="450"/>
        <v>0.10488848287057699</v>
      </c>
      <c r="I82" s="91">
        <f t="shared" si="450"/>
        <v>0.10651975800999997</v>
      </c>
      <c r="J82" s="91">
        <f t="shared" si="450"/>
        <v>0.10525869763878615</v>
      </c>
      <c r="K82" s="91">
        <f t="shared" si="450"/>
        <v>0.10732720977821326</v>
      </c>
      <c r="L82" s="91">
        <f t="shared" si="450"/>
        <v>0.10415648613144843</v>
      </c>
      <c r="M82" s="91">
        <f t="shared" si="450"/>
        <v>0.10852573820242317</v>
      </c>
      <c r="N82" s="91">
        <f t="shared" si="450"/>
        <v>0.10498486260980606</v>
      </c>
      <c r="O82" s="91">
        <f t="shared" si="450"/>
        <v>0.10403733995522041</v>
      </c>
      <c r="P82" s="91">
        <f t="shared" si="450"/>
        <v>0.10524743924473272</v>
      </c>
      <c r="Q82" s="91">
        <f t="shared" si="450"/>
        <v>0.10537787751770109</v>
      </c>
      <c r="R82" s="91">
        <f t="shared" si="450"/>
        <v>0.10186340595934978</v>
      </c>
      <c r="S82" s="91">
        <f t="shared" si="450"/>
        <v>0.10247242147703686</v>
      </c>
      <c r="T82" s="91">
        <f t="shared" si="450"/>
        <v>0.10420363870951614</v>
      </c>
      <c r="U82" s="91">
        <f t="shared" si="450"/>
        <v>0.1024674998785453</v>
      </c>
      <c r="V82" s="91"/>
      <c r="W82" s="91" t="e">
        <f t="shared" si="450"/>
        <v>#REF!</v>
      </c>
      <c r="X82" s="91" t="e">
        <f t="shared" si="450"/>
        <v>#REF!</v>
      </c>
      <c r="Y82" s="91">
        <f t="shared" si="450"/>
        <v>5.0385875486276731E-2</v>
      </c>
      <c r="Z82" s="91">
        <f t="shared" si="450"/>
        <v>4.138228121172572E-2</v>
      </c>
      <c r="AA82" s="91">
        <f t="shared" si="450"/>
        <v>4.0147072786584498E-2</v>
      </c>
      <c r="AB82" s="91">
        <f t="shared" si="450"/>
        <v>3.7958823392455238E-2</v>
      </c>
      <c r="AC82" s="91">
        <f t="shared" si="450"/>
        <v>5.7825300367435002E-2</v>
      </c>
      <c r="AD82" s="91">
        <f t="shared" si="450"/>
        <v>5.7959810322277205E-2</v>
      </c>
      <c r="AE82" s="91">
        <f t="shared" si="450"/>
        <v>5.8720748451672723E-2</v>
      </c>
      <c r="AF82" s="91"/>
      <c r="AG82" s="91">
        <f t="shared" si="450"/>
        <v>3.355405448975083E-2</v>
      </c>
      <c r="AH82" s="91">
        <f t="shared" si="450"/>
        <v>3.3451861287100287E-2</v>
      </c>
      <c r="AI82" s="91">
        <f t="shared" si="450"/>
        <v>3.2799660339351049E-2</v>
      </c>
      <c r="AJ82" s="91">
        <f t="shared" si="450"/>
        <v>3.647572214187636E-2</v>
      </c>
      <c r="AK82" s="91">
        <f t="shared" si="418"/>
        <v>3.3532427253365145E-2</v>
      </c>
      <c r="AL82" s="91">
        <f t="shared" si="418"/>
        <v>3.2541022105788762E-2</v>
      </c>
      <c r="AM82" s="91">
        <f t="shared" si="418"/>
        <v>3.1169033514658356E-2</v>
      </c>
      <c r="AN82" s="91">
        <f t="shared" si="418"/>
        <v>3.6433914888639514E-2</v>
      </c>
      <c r="AO82" s="91">
        <f t="shared" si="418"/>
        <v>3.9860608488821572E-2</v>
      </c>
      <c r="AP82" s="91">
        <f t="shared" si="418"/>
        <v>3.1982760346038225E-2</v>
      </c>
      <c r="AQ82" s="91">
        <f t="shared" si="418"/>
        <v>3.0982150525425682E-2</v>
      </c>
      <c r="AR82" s="91">
        <f t="shared" si="418"/>
        <v>3.3440499161843579E-2</v>
      </c>
      <c r="AS82" s="91">
        <f t="shared" si="418"/>
        <v>3.8646608730428335E-2</v>
      </c>
      <c r="AT82" s="91">
        <f t="shared" si="418"/>
        <v>3.2716449737710124E-2</v>
      </c>
      <c r="AV82" s="91">
        <f t="shared" ref="AV82:BH82" si="457">AV68/AV$74</f>
        <v>8.2092346095539059E-2</v>
      </c>
      <c r="AW82" s="91">
        <f t="shared" si="457"/>
        <v>8.0850614440785631E-2</v>
      </c>
      <c r="AX82" s="91">
        <f t="shared" si="457"/>
        <v>6.8280070546024363E-2</v>
      </c>
      <c r="AY82" s="91">
        <f t="shared" si="457"/>
        <v>4.6240383140559067E-2</v>
      </c>
      <c r="AZ82" s="91">
        <f t="shared" si="457"/>
        <v>4.5615918740292825E-2</v>
      </c>
      <c r="BA82" s="91">
        <f t="shared" si="457"/>
        <v>4.3960375042032276E-2</v>
      </c>
      <c r="BB82" s="91">
        <f t="shared" si="457"/>
        <v>4.0660780721414283E-2</v>
      </c>
      <c r="BC82" s="91">
        <f t="shared" si="457"/>
        <v>2.9656368680436914E-2</v>
      </c>
      <c r="BD82" s="91">
        <f t="shared" si="457"/>
        <v>2.7677075431162788E-2</v>
      </c>
      <c r="BE82" s="91">
        <f t="shared" si="457"/>
        <v>2.5204914087015126E-2</v>
      </c>
      <c r="BF82" s="91">
        <f t="shared" si="457"/>
        <v>4.9899637943106895E-2</v>
      </c>
      <c r="BG82" s="91">
        <f t="shared" si="457"/>
        <v>4.6698557095760457E-2</v>
      </c>
      <c r="BH82" s="91">
        <f t="shared" si="457"/>
        <v>2.8214068863999003E-2</v>
      </c>
      <c r="BJ82" s="91">
        <f t="shared" ref="BJ82:BO82" si="458">BJ68/BJ$74</f>
        <v>0.10800371764246559</v>
      </c>
      <c r="BK82" s="91">
        <f t="shared" si="458"/>
        <v>0.10800371764246561</v>
      </c>
      <c r="BL82" s="91">
        <f t="shared" si="458"/>
        <v>0.10800371764246561</v>
      </c>
      <c r="BM82" s="91">
        <f t="shared" si="458"/>
        <v>0.10800371764246559</v>
      </c>
      <c r="BN82" s="91">
        <f t="shared" ref="BN82" si="459">BN68/BN$74</f>
        <v>0.10800371764246559</v>
      </c>
      <c r="BO82" s="91">
        <f t="shared" si="458"/>
        <v>0.10800371764246561</v>
      </c>
      <c r="BP82" s="91">
        <f t="shared" ref="BP82:BW82" si="460">BP68/BP$74</f>
        <v>3.8948642053528719E-3</v>
      </c>
      <c r="BQ82" s="91">
        <f t="shared" si="460"/>
        <v>3.8948642053528719E-3</v>
      </c>
      <c r="BR82" s="91">
        <f t="shared" ref="BR82" si="461">BR68/BR$74</f>
        <v>3.8948642053528719E-3</v>
      </c>
      <c r="BS82" s="91">
        <f t="shared" si="460"/>
        <v>3.8948642053528719E-3</v>
      </c>
      <c r="BT82" s="91">
        <f t="shared" si="460"/>
        <v>3.8948642053528719E-3</v>
      </c>
      <c r="BU82" s="91">
        <f t="shared" si="460"/>
        <v>3.8948642053528719E-3</v>
      </c>
      <c r="BV82" s="91">
        <f t="shared" ref="BV82" si="462">BV68/BV$74</f>
        <v>3.8948642053528719E-3</v>
      </c>
      <c r="BW82" s="91">
        <f t="shared" si="460"/>
        <v>3.8948642053528719E-3</v>
      </c>
    </row>
    <row r="83" spans="1:75" s="89" customFormat="1">
      <c r="C83" s="90" t="s">
        <v>33</v>
      </c>
      <c r="D83" s="88">
        <f t="shared" si="416"/>
        <v>4.70425496760353E-2</v>
      </c>
      <c r="E83" s="88">
        <f t="shared" si="450"/>
        <v>4.5875156212483538E-2</v>
      </c>
      <c r="F83" s="91">
        <f t="shared" si="450"/>
        <v>4.6876780496276006E-2</v>
      </c>
      <c r="G83" s="91">
        <f t="shared" si="450"/>
        <v>4.7152076994817722E-2</v>
      </c>
      <c r="H83" s="91">
        <f t="shared" si="450"/>
        <v>4.5646377334039479E-2</v>
      </c>
      <c r="I83" s="91">
        <f t="shared" si="450"/>
        <v>4.6069365004804005E-2</v>
      </c>
      <c r="J83" s="91">
        <f t="shared" si="450"/>
        <v>4.7254567047765234E-2</v>
      </c>
      <c r="K83" s="91">
        <f t="shared" si="450"/>
        <v>4.8151088782977358E-2</v>
      </c>
      <c r="L83" s="91">
        <f t="shared" si="450"/>
        <v>4.4969497275488914E-2</v>
      </c>
      <c r="M83" s="91">
        <f t="shared" si="450"/>
        <v>4.6229120524273651E-2</v>
      </c>
      <c r="N83" s="91">
        <f t="shared" si="450"/>
        <v>4.5042284713560199E-2</v>
      </c>
      <c r="O83" s="91">
        <f t="shared" si="450"/>
        <v>5.0167272751236565E-2</v>
      </c>
      <c r="P83" s="91">
        <f t="shared" si="450"/>
        <v>4.5578228193685955E-2</v>
      </c>
      <c r="Q83" s="91">
        <f t="shared" si="450"/>
        <v>4.6265860311091707E-2</v>
      </c>
      <c r="R83" s="91">
        <f t="shared" si="450"/>
        <v>4.3360313787479197E-2</v>
      </c>
      <c r="S83" s="91">
        <f t="shared" si="450"/>
        <v>4.3787445421345571E-2</v>
      </c>
      <c r="T83" s="91">
        <f t="shared" si="450"/>
        <v>4.5496319508086809E-2</v>
      </c>
      <c r="U83" s="91">
        <f t="shared" si="450"/>
        <v>4.5071664941891687E-2</v>
      </c>
      <c r="V83" s="91"/>
      <c r="W83" s="91" t="e">
        <f t="shared" si="450"/>
        <v>#REF!</v>
      </c>
      <c r="X83" s="91" t="e">
        <f t="shared" si="450"/>
        <v>#REF!</v>
      </c>
      <c r="Y83" s="91">
        <f t="shared" si="450"/>
        <v>7.4696596282794944E-2</v>
      </c>
      <c r="Z83" s="91">
        <f t="shared" si="450"/>
        <v>7.5062569347342831E-2</v>
      </c>
      <c r="AA83" s="91">
        <f t="shared" si="450"/>
        <v>8.0483320919631479E-2</v>
      </c>
      <c r="AB83" s="91">
        <f t="shared" si="450"/>
        <v>7.9393647466989833E-2</v>
      </c>
      <c r="AC83" s="91">
        <f t="shared" si="450"/>
        <v>7.5562300112213682E-2</v>
      </c>
      <c r="AD83" s="91">
        <f t="shared" si="450"/>
        <v>7.7630559591744433E-2</v>
      </c>
      <c r="AE83" s="91">
        <f t="shared" si="450"/>
        <v>7.8305462133942405E-2</v>
      </c>
      <c r="AF83" s="91"/>
      <c r="AG83" s="91">
        <f t="shared" si="450"/>
        <v>5.7146521180506255E-2</v>
      </c>
      <c r="AH83" s="91">
        <f t="shared" si="450"/>
        <v>5.7763758438426918E-2</v>
      </c>
      <c r="AI83" s="91">
        <f t="shared" si="450"/>
        <v>5.6781089225212265E-2</v>
      </c>
      <c r="AJ83" s="91">
        <f t="shared" si="450"/>
        <v>5.5773323890074743E-2</v>
      </c>
      <c r="AK83" s="91">
        <f t="shared" si="418"/>
        <v>4.7873400733835468E-2</v>
      </c>
      <c r="AL83" s="91">
        <f t="shared" si="418"/>
        <v>4.9690359850614339E-2</v>
      </c>
      <c r="AM83" s="91">
        <f t="shared" si="418"/>
        <v>4.752783988749975E-2</v>
      </c>
      <c r="AN83" s="91">
        <f t="shared" si="418"/>
        <v>5.7663683826460019E-2</v>
      </c>
      <c r="AO83" s="91">
        <f t="shared" si="418"/>
        <v>5.518163966939986E-2</v>
      </c>
      <c r="AP83" s="91">
        <f t="shared" si="418"/>
        <v>4.8065530847780653E-2</v>
      </c>
      <c r="AQ83" s="91">
        <f t="shared" si="418"/>
        <v>4.9031718533810671E-2</v>
      </c>
      <c r="AR83" s="91">
        <f t="shared" si="418"/>
        <v>4.5286918799489977E-2</v>
      </c>
      <c r="AS83" s="91">
        <f t="shared" si="418"/>
        <v>4.8141175369378356E-2</v>
      </c>
      <c r="AT83" s="91">
        <f t="shared" si="418"/>
        <v>4.4695912132440625E-2</v>
      </c>
      <c r="AV83" s="91">
        <f t="shared" ref="AV83:BH83" si="463">AV69/AV$74</f>
        <v>6.8963806364597813E-2</v>
      </c>
      <c r="AW83" s="91">
        <f t="shared" si="463"/>
        <v>8.1140537777664834E-2</v>
      </c>
      <c r="AX83" s="91">
        <f t="shared" si="463"/>
        <v>8.1773636770809205E-2</v>
      </c>
      <c r="AY83" s="91">
        <f t="shared" si="463"/>
        <v>8.1150217482490336E-2</v>
      </c>
      <c r="AZ83" s="91">
        <f t="shared" si="463"/>
        <v>8.5961773770464212E-2</v>
      </c>
      <c r="BA83" s="91">
        <f t="shared" si="463"/>
        <v>7.3429912984310536E-2</v>
      </c>
      <c r="BB83" s="91">
        <f t="shared" si="463"/>
        <v>8.6858224801791589E-2</v>
      </c>
      <c r="BC83" s="91">
        <f t="shared" si="463"/>
        <v>8.8138658589137803E-2</v>
      </c>
      <c r="BD83" s="91">
        <f t="shared" si="463"/>
        <v>8.8678160137939235E-2</v>
      </c>
      <c r="BE83" s="91">
        <f t="shared" si="463"/>
        <v>8.1242603009133982E-2</v>
      </c>
      <c r="BF83" s="91">
        <f t="shared" si="463"/>
        <v>9.2421167917767888E-2</v>
      </c>
      <c r="BG83" s="91">
        <f t="shared" si="463"/>
        <v>8.7869972444209604E-2</v>
      </c>
      <c r="BH83" s="91">
        <f t="shared" si="463"/>
        <v>8.9479910549123215E-2</v>
      </c>
      <c r="BJ83" s="91">
        <f t="shared" ref="BJ83:BO83" si="464">BJ69/BJ$74</f>
        <v>3.8550001357952092E-2</v>
      </c>
      <c r="BK83" s="91">
        <f t="shared" si="464"/>
        <v>3.8550001357952092E-2</v>
      </c>
      <c r="BL83" s="91">
        <f t="shared" si="464"/>
        <v>3.8550001357952092E-2</v>
      </c>
      <c r="BM83" s="91">
        <f t="shared" si="464"/>
        <v>3.8550001357952092E-2</v>
      </c>
      <c r="BN83" s="91">
        <f t="shared" ref="BN83" si="465">BN69/BN$74</f>
        <v>3.8550001357952092E-2</v>
      </c>
      <c r="BO83" s="91">
        <f t="shared" si="464"/>
        <v>3.8550001357952092E-2</v>
      </c>
      <c r="BP83" s="91">
        <f t="shared" ref="BP83:BW83" si="466">BP69/BP$74</f>
        <v>7.951592601605996E-2</v>
      </c>
      <c r="BQ83" s="91">
        <f t="shared" si="466"/>
        <v>7.951592601605996E-2</v>
      </c>
      <c r="BR83" s="91">
        <f t="shared" ref="BR83" si="467">BR69/BR$74</f>
        <v>7.951592601605996E-2</v>
      </c>
      <c r="BS83" s="91">
        <f t="shared" si="466"/>
        <v>7.951592601605996E-2</v>
      </c>
      <c r="BT83" s="91">
        <f t="shared" si="466"/>
        <v>7.951592601605996E-2</v>
      </c>
      <c r="BU83" s="91">
        <f t="shared" si="466"/>
        <v>7.951592601605996E-2</v>
      </c>
      <c r="BV83" s="91">
        <f t="shared" ref="BV83" si="468">BV69/BV$74</f>
        <v>7.951592601605996E-2</v>
      </c>
      <c r="BW83" s="91">
        <f t="shared" si="466"/>
        <v>7.951592601605996E-2</v>
      </c>
    </row>
    <row r="84" spans="1:75" s="89" customFormat="1">
      <c r="C84" s="90" t="s">
        <v>34</v>
      </c>
      <c r="D84" s="88">
        <f t="shared" si="416"/>
        <v>9.9573201325881509E-3</v>
      </c>
      <c r="E84" s="88">
        <f t="shared" si="450"/>
        <v>1.0101278665347496E-2</v>
      </c>
      <c r="F84" s="91">
        <f t="shared" si="450"/>
        <v>9.752601388918699E-3</v>
      </c>
      <c r="G84" s="91">
        <f t="shared" si="450"/>
        <v>9.7712546033341622E-3</v>
      </c>
      <c r="H84" s="91">
        <f t="shared" si="450"/>
        <v>9.6153267087146933E-3</v>
      </c>
      <c r="I84" s="91">
        <f t="shared" si="450"/>
        <v>9.5783905353437788E-3</v>
      </c>
      <c r="J84" s="91">
        <f t="shared" si="450"/>
        <v>9.8056756669154446E-3</v>
      </c>
      <c r="K84" s="91">
        <f t="shared" si="450"/>
        <v>1.1659562583542438E-2</v>
      </c>
      <c r="L84" s="91">
        <f t="shared" si="450"/>
        <v>9.9018610708662431E-3</v>
      </c>
      <c r="M84" s="91">
        <f t="shared" si="450"/>
        <v>1.0374611177677283E-2</v>
      </c>
      <c r="N84" s="91">
        <f t="shared" si="450"/>
        <v>8.7233806233757757E-3</v>
      </c>
      <c r="O84" s="91">
        <f t="shared" si="450"/>
        <v>1.1712368149882947E-2</v>
      </c>
      <c r="P84" s="91">
        <f t="shared" si="450"/>
        <v>9.6390703078598327E-3</v>
      </c>
      <c r="Q84" s="91">
        <f t="shared" si="450"/>
        <v>9.430631704678779E-3</v>
      </c>
      <c r="R84" s="91">
        <f t="shared" si="450"/>
        <v>9.0156393031720333E-3</v>
      </c>
      <c r="S84" s="91">
        <f t="shared" si="450"/>
        <v>9.1440346825086265E-3</v>
      </c>
      <c r="T84" s="91">
        <f t="shared" si="450"/>
        <v>9.2567998765906E-3</v>
      </c>
      <c r="U84" s="91">
        <f t="shared" si="450"/>
        <v>9.5095962611873117E-3</v>
      </c>
      <c r="V84" s="91"/>
      <c r="W84" s="91" t="e">
        <f t="shared" si="450"/>
        <v>#REF!</v>
      </c>
      <c r="X84" s="91" t="e">
        <f t="shared" si="450"/>
        <v>#REF!</v>
      </c>
      <c r="Y84" s="91">
        <f t="shared" si="450"/>
        <v>1.9210806323587064E-2</v>
      </c>
      <c r="Z84" s="91">
        <f t="shared" si="450"/>
        <v>2.2577122832804122E-2</v>
      </c>
      <c r="AA84" s="91">
        <f t="shared" si="450"/>
        <v>2.2610907522589908E-2</v>
      </c>
      <c r="AB84" s="91">
        <f t="shared" si="450"/>
        <v>2.324257095077055E-2</v>
      </c>
      <c r="AC84" s="91">
        <f t="shared" si="450"/>
        <v>8.1482697089478306E-3</v>
      </c>
      <c r="AD84" s="91">
        <f t="shared" si="450"/>
        <v>8.2572625153121294E-3</v>
      </c>
      <c r="AE84" s="91">
        <f t="shared" si="450"/>
        <v>8.4886054479943254E-3</v>
      </c>
      <c r="AF84" s="91"/>
      <c r="AG84" s="91">
        <f t="shared" si="450"/>
        <v>3.3291297509617013E-2</v>
      </c>
      <c r="AH84" s="91">
        <f t="shared" si="450"/>
        <v>3.553272136023742E-2</v>
      </c>
      <c r="AI84" s="91">
        <f t="shared" si="450"/>
        <v>3.5016064540696792E-2</v>
      </c>
      <c r="AJ84" s="91">
        <f t="shared" si="450"/>
        <v>3.4320081558225267E-2</v>
      </c>
      <c r="AK84" s="91">
        <f t="shared" si="418"/>
        <v>3.5775879501473026E-2</v>
      </c>
      <c r="AL84" s="91">
        <f t="shared" si="418"/>
        <v>3.5911691371070913E-2</v>
      </c>
      <c r="AM84" s="91">
        <f t="shared" si="418"/>
        <v>3.7239698998134986E-2</v>
      </c>
      <c r="AN84" s="91">
        <f t="shared" si="418"/>
        <v>3.4443686801309853E-2</v>
      </c>
      <c r="AO84" s="91">
        <f t="shared" si="418"/>
        <v>3.1379438430382538E-2</v>
      </c>
      <c r="AP84" s="91">
        <f t="shared" si="418"/>
        <v>3.6529802637243911E-2</v>
      </c>
      <c r="AQ84" s="91">
        <f t="shared" si="418"/>
        <v>3.6630385172346944E-2</v>
      </c>
      <c r="AR84" s="91">
        <f t="shared" si="418"/>
        <v>3.2236786396294098E-2</v>
      </c>
      <c r="AS84" s="91">
        <f t="shared" si="418"/>
        <v>2.6460599850429953E-2</v>
      </c>
      <c r="AT84" s="91">
        <f t="shared" si="418"/>
        <v>3.1342415430092113E-2</v>
      </c>
      <c r="AV84" s="91">
        <f t="shared" ref="AV84:BH84" si="469">AV70/AV$74</f>
        <v>2.5234533746735895E-2</v>
      </c>
      <c r="AW84" s="91">
        <f t="shared" si="469"/>
        <v>2.5866447889933565E-2</v>
      </c>
      <c r="AX84" s="91">
        <f t="shared" si="469"/>
        <v>2.8553349923582463E-2</v>
      </c>
      <c r="AY84" s="91">
        <f t="shared" si="469"/>
        <v>1.5661896044800276E-2</v>
      </c>
      <c r="AZ84" s="91">
        <f t="shared" si="469"/>
        <v>1.550036763781985E-2</v>
      </c>
      <c r="BA84" s="91">
        <f t="shared" si="469"/>
        <v>1.7643809107988545E-2</v>
      </c>
      <c r="BB84" s="91">
        <f t="shared" si="469"/>
        <v>1.6294382442448928E-2</v>
      </c>
      <c r="BC84" s="91">
        <f t="shared" si="469"/>
        <v>5.0040513841851396E-2</v>
      </c>
      <c r="BD84" s="91">
        <f t="shared" si="469"/>
        <v>2.1613945213065949E-2</v>
      </c>
      <c r="BE84" s="91">
        <f t="shared" si="469"/>
        <v>5.4039726702817065E-2</v>
      </c>
      <c r="BF84" s="91">
        <f t="shared" si="469"/>
        <v>3.7510258111095797E-2</v>
      </c>
      <c r="BG84" s="91">
        <f t="shared" si="469"/>
        <v>3.8465021995886951E-2</v>
      </c>
      <c r="BH84" s="91">
        <f t="shared" si="469"/>
        <v>5.3021131277306788E-2</v>
      </c>
      <c r="BJ84" s="91">
        <f t="shared" ref="BJ84:BO84" si="470">BJ70/BJ$74</f>
        <v>6.0165751468065909E-3</v>
      </c>
      <c r="BK84" s="91">
        <f t="shared" si="470"/>
        <v>6.0165751468065918E-3</v>
      </c>
      <c r="BL84" s="91">
        <f t="shared" si="470"/>
        <v>6.0165751468065918E-3</v>
      </c>
      <c r="BM84" s="91">
        <f t="shared" si="470"/>
        <v>6.0165751468065909E-3</v>
      </c>
      <c r="BN84" s="91">
        <f t="shared" ref="BN84" si="471">BN70/BN$74</f>
        <v>6.0165751468065909E-3</v>
      </c>
      <c r="BO84" s="91">
        <f t="shared" si="470"/>
        <v>6.0165751468065918E-3</v>
      </c>
      <c r="BP84" s="91">
        <f t="shared" ref="BP84:BW84" si="472">BP70/BP$74</f>
        <v>2.3899605561456955E-2</v>
      </c>
      <c r="BQ84" s="91">
        <f t="shared" si="472"/>
        <v>2.3899605561456955E-2</v>
      </c>
      <c r="BR84" s="91">
        <f t="shared" ref="BR84" si="473">BR70/BR$74</f>
        <v>2.3899605561456955E-2</v>
      </c>
      <c r="BS84" s="91">
        <f t="shared" si="472"/>
        <v>2.3899605561456955E-2</v>
      </c>
      <c r="BT84" s="91">
        <f t="shared" si="472"/>
        <v>2.3899605561456955E-2</v>
      </c>
      <c r="BU84" s="91">
        <f t="shared" si="472"/>
        <v>2.3899605561456955E-2</v>
      </c>
      <c r="BV84" s="91">
        <f t="shared" ref="BV84" si="474">BV70/BV$74</f>
        <v>2.3899605561456955E-2</v>
      </c>
      <c r="BW84" s="91">
        <f t="shared" si="472"/>
        <v>2.3899605561456955E-2</v>
      </c>
    </row>
    <row r="85" spans="1:75" s="89" customFormat="1">
      <c r="C85" s="90" t="s">
        <v>35</v>
      </c>
      <c r="D85" s="88">
        <f t="shared" si="450"/>
        <v>0</v>
      </c>
      <c r="E85" s="88">
        <f t="shared" si="450"/>
        <v>0</v>
      </c>
      <c r="F85" s="91">
        <f t="shared" si="450"/>
        <v>0</v>
      </c>
      <c r="G85" s="91">
        <f t="shared" si="450"/>
        <v>0</v>
      </c>
      <c r="H85" s="91">
        <f t="shared" si="450"/>
        <v>0</v>
      </c>
      <c r="I85" s="91">
        <f t="shared" si="450"/>
        <v>0</v>
      </c>
      <c r="J85" s="91">
        <f t="shared" si="450"/>
        <v>0</v>
      </c>
      <c r="K85" s="91">
        <f t="shared" si="450"/>
        <v>0</v>
      </c>
      <c r="L85" s="91">
        <f t="shared" si="450"/>
        <v>0</v>
      </c>
      <c r="M85" s="91">
        <f t="shared" si="450"/>
        <v>0</v>
      </c>
      <c r="N85" s="91">
        <f t="shared" si="450"/>
        <v>0</v>
      </c>
      <c r="O85" s="91">
        <f t="shared" si="450"/>
        <v>0</v>
      </c>
      <c r="P85" s="91">
        <f t="shared" si="450"/>
        <v>0</v>
      </c>
      <c r="Q85" s="91">
        <f t="shared" si="450"/>
        <v>0</v>
      </c>
      <c r="R85" s="91">
        <f t="shared" si="450"/>
        <v>0</v>
      </c>
      <c r="S85" s="91">
        <f t="shared" si="450"/>
        <v>0</v>
      </c>
      <c r="T85" s="91">
        <f t="shared" si="450"/>
        <v>0</v>
      </c>
      <c r="U85" s="91">
        <f t="shared" si="450"/>
        <v>0</v>
      </c>
      <c r="V85" s="91"/>
      <c r="W85" s="91" t="e">
        <f t="shared" si="450"/>
        <v>#REF!</v>
      </c>
      <c r="X85" s="91" t="e">
        <f t="shared" si="450"/>
        <v>#REF!</v>
      </c>
      <c r="Y85" s="91">
        <f t="shared" si="450"/>
        <v>0</v>
      </c>
      <c r="Z85" s="91">
        <f t="shared" si="450"/>
        <v>0</v>
      </c>
      <c r="AA85" s="91">
        <f t="shared" si="450"/>
        <v>0</v>
      </c>
      <c r="AB85" s="91">
        <f t="shared" si="450"/>
        <v>0</v>
      </c>
      <c r="AC85" s="91">
        <f t="shared" si="450"/>
        <v>0</v>
      </c>
      <c r="AD85" s="91">
        <f t="shared" si="450"/>
        <v>0</v>
      </c>
      <c r="AE85" s="91">
        <f t="shared" si="450"/>
        <v>0</v>
      </c>
      <c r="AF85" s="91"/>
      <c r="AG85" s="91">
        <f t="shared" si="450"/>
        <v>0</v>
      </c>
      <c r="AH85" s="91">
        <f t="shared" si="450"/>
        <v>0</v>
      </c>
      <c r="AI85" s="91">
        <f t="shared" si="450"/>
        <v>0</v>
      </c>
      <c r="AJ85" s="91">
        <f t="shared" si="450"/>
        <v>0</v>
      </c>
      <c r="AK85" s="91">
        <f t="shared" si="418"/>
        <v>0</v>
      </c>
      <c r="AL85" s="91">
        <f t="shared" si="418"/>
        <v>0</v>
      </c>
      <c r="AM85" s="91">
        <f t="shared" si="418"/>
        <v>0</v>
      </c>
      <c r="AN85" s="91">
        <f t="shared" si="418"/>
        <v>0</v>
      </c>
      <c r="AO85" s="91">
        <f t="shared" si="418"/>
        <v>0</v>
      </c>
      <c r="AP85" s="91">
        <f t="shared" si="418"/>
        <v>0</v>
      </c>
      <c r="AQ85" s="91">
        <f t="shared" si="418"/>
        <v>0</v>
      </c>
      <c r="AR85" s="91">
        <f t="shared" si="418"/>
        <v>0</v>
      </c>
      <c r="AS85" s="91">
        <f t="shared" si="418"/>
        <v>0</v>
      </c>
      <c r="AT85" s="91">
        <f t="shared" si="418"/>
        <v>0</v>
      </c>
      <c r="AV85" s="91">
        <f t="shared" ref="AV85:BH85" si="475">AV71/AV$74</f>
        <v>3.3808837561638628E-3</v>
      </c>
      <c r="AW85" s="91">
        <f t="shared" si="475"/>
        <v>3.6057583015223537E-3</v>
      </c>
      <c r="AX85" s="91">
        <f t="shared" si="475"/>
        <v>2.5840549426788544E-3</v>
      </c>
      <c r="AY85" s="91">
        <f t="shared" si="475"/>
        <v>0</v>
      </c>
      <c r="AZ85" s="91">
        <f t="shared" si="475"/>
        <v>0</v>
      </c>
      <c r="BA85" s="91">
        <f t="shared" si="475"/>
        <v>0</v>
      </c>
      <c r="BB85" s="91">
        <f t="shared" si="475"/>
        <v>0</v>
      </c>
      <c r="BC85" s="91">
        <f t="shared" si="475"/>
        <v>2.3277983081747066E-4</v>
      </c>
      <c r="BD85" s="91">
        <f t="shared" si="475"/>
        <v>0</v>
      </c>
      <c r="BE85" s="91">
        <f t="shared" si="475"/>
        <v>4.6677713158613964E-4</v>
      </c>
      <c r="BF85" s="91">
        <f t="shared" si="475"/>
        <v>0</v>
      </c>
      <c r="BG85" s="91">
        <f t="shared" si="475"/>
        <v>0</v>
      </c>
      <c r="BH85" s="91">
        <f t="shared" si="475"/>
        <v>0</v>
      </c>
      <c r="BJ85" s="91">
        <f t="shared" ref="BJ85:BO85" si="476">BJ71/BJ$74</f>
        <v>0</v>
      </c>
      <c r="BK85" s="91">
        <f t="shared" si="476"/>
        <v>0</v>
      </c>
      <c r="BL85" s="91">
        <f t="shared" si="476"/>
        <v>0</v>
      </c>
      <c r="BM85" s="91">
        <f t="shared" si="476"/>
        <v>0</v>
      </c>
      <c r="BN85" s="91">
        <f t="shared" ref="BN85" si="477">BN71/BN$74</f>
        <v>0</v>
      </c>
      <c r="BO85" s="91">
        <f t="shared" si="476"/>
        <v>0</v>
      </c>
      <c r="BP85" s="91">
        <f t="shared" ref="BP85:BW85" si="478">BP71/BP$74</f>
        <v>0</v>
      </c>
      <c r="BQ85" s="91">
        <f t="shared" si="478"/>
        <v>0</v>
      </c>
      <c r="BR85" s="91">
        <f t="shared" ref="BR85" si="479">BR71/BR$74</f>
        <v>0</v>
      </c>
      <c r="BS85" s="91">
        <f t="shared" si="478"/>
        <v>0</v>
      </c>
      <c r="BT85" s="91">
        <f t="shared" si="478"/>
        <v>0</v>
      </c>
      <c r="BU85" s="91">
        <f t="shared" si="478"/>
        <v>0</v>
      </c>
      <c r="BV85" s="91">
        <f t="shared" ref="BV85" si="480">BV71/BV$74</f>
        <v>0</v>
      </c>
      <c r="BW85" s="91">
        <f t="shared" si="478"/>
        <v>0</v>
      </c>
    </row>
    <row r="86" spans="1:75" s="89" customFormat="1">
      <c r="C86" s="90" t="s">
        <v>36</v>
      </c>
      <c r="D86" s="88">
        <f t="shared" si="450"/>
        <v>0</v>
      </c>
      <c r="E86" s="88">
        <f t="shared" si="450"/>
        <v>0</v>
      </c>
      <c r="F86" s="91">
        <f t="shared" si="450"/>
        <v>0</v>
      </c>
      <c r="G86" s="91">
        <f t="shared" si="450"/>
        <v>0</v>
      </c>
      <c r="H86" s="91">
        <f t="shared" si="450"/>
        <v>0</v>
      </c>
      <c r="I86" s="91">
        <f t="shared" ref="D86:AJ87" si="481">I72/I$74</f>
        <v>0</v>
      </c>
      <c r="J86" s="91">
        <f t="shared" si="481"/>
        <v>0</v>
      </c>
      <c r="K86" s="91">
        <f t="shared" si="481"/>
        <v>0</v>
      </c>
      <c r="L86" s="91">
        <f t="shared" si="481"/>
        <v>0</v>
      </c>
      <c r="M86" s="91">
        <f t="shared" si="481"/>
        <v>0</v>
      </c>
      <c r="N86" s="91">
        <f t="shared" si="481"/>
        <v>0</v>
      </c>
      <c r="O86" s="91">
        <f t="shared" si="481"/>
        <v>0</v>
      </c>
      <c r="P86" s="91">
        <f t="shared" si="481"/>
        <v>0</v>
      </c>
      <c r="Q86" s="91">
        <f t="shared" si="481"/>
        <v>0</v>
      </c>
      <c r="R86" s="91">
        <f t="shared" si="481"/>
        <v>0</v>
      </c>
      <c r="S86" s="91">
        <f t="shared" si="481"/>
        <v>0</v>
      </c>
      <c r="T86" s="91">
        <f t="shared" si="481"/>
        <v>0</v>
      </c>
      <c r="U86" s="91">
        <f t="shared" si="481"/>
        <v>0</v>
      </c>
      <c r="V86" s="91"/>
      <c r="W86" s="91" t="e">
        <f t="shared" si="481"/>
        <v>#REF!</v>
      </c>
      <c r="X86" s="91" t="e">
        <f t="shared" si="481"/>
        <v>#REF!</v>
      </c>
      <c r="Y86" s="91">
        <f t="shared" si="481"/>
        <v>0</v>
      </c>
      <c r="Z86" s="91">
        <f t="shared" si="481"/>
        <v>0</v>
      </c>
      <c r="AA86" s="91">
        <f t="shared" si="481"/>
        <v>0</v>
      </c>
      <c r="AB86" s="91">
        <f t="shared" si="481"/>
        <v>0</v>
      </c>
      <c r="AC86" s="91">
        <f t="shared" si="481"/>
        <v>0</v>
      </c>
      <c r="AD86" s="91">
        <f t="shared" si="481"/>
        <v>0</v>
      </c>
      <c r="AE86" s="91">
        <f t="shared" si="481"/>
        <v>0</v>
      </c>
      <c r="AF86" s="91"/>
      <c r="AG86" s="91">
        <f t="shared" si="481"/>
        <v>0</v>
      </c>
      <c r="AH86" s="91">
        <f t="shared" si="481"/>
        <v>0</v>
      </c>
      <c r="AI86" s="91">
        <f t="shared" si="481"/>
        <v>0</v>
      </c>
      <c r="AJ86" s="91">
        <f t="shared" si="481"/>
        <v>0</v>
      </c>
      <c r="AK86" s="91">
        <f t="shared" ref="AK86:AT86" si="482">AK72/AK$74</f>
        <v>0</v>
      </c>
      <c r="AL86" s="91">
        <f t="shared" si="482"/>
        <v>0</v>
      </c>
      <c r="AM86" s="91">
        <f t="shared" si="482"/>
        <v>0</v>
      </c>
      <c r="AN86" s="91">
        <f t="shared" si="482"/>
        <v>0</v>
      </c>
      <c r="AO86" s="91">
        <f t="shared" si="482"/>
        <v>0</v>
      </c>
      <c r="AP86" s="91">
        <f t="shared" si="482"/>
        <v>0</v>
      </c>
      <c r="AQ86" s="91">
        <f t="shared" si="482"/>
        <v>0</v>
      </c>
      <c r="AR86" s="91">
        <f t="shared" si="482"/>
        <v>0</v>
      </c>
      <c r="AS86" s="91">
        <f t="shared" si="482"/>
        <v>0</v>
      </c>
      <c r="AT86" s="91">
        <f t="shared" si="482"/>
        <v>0</v>
      </c>
      <c r="AV86" s="91">
        <f t="shared" ref="AV86:BH86" si="483">AV72/AV$74</f>
        <v>0</v>
      </c>
      <c r="AW86" s="91">
        <f t="shared" si="483"/>
        <v>0</v>
      </c>
      <c r="AX86" s="91">
        <f t="shared" si="483"/>
        <v>0</v>
      </c>
      <c r="AY86" s="91">
        <f t="shared" si="483"/>
        <v>0</v>
      </c>
      <c r="AZ86" s="91">
        <f t="shared" si="483"/>
        <v>0</v>
      </c>
      <c r="BA86" s="91">
        <f t="shared" si="483"/>
        <v>0</v>
      </c>
      <c r="BB86" s="91">
        <f t="shared" si="483"/>
        <v>0</v>
      </c>
      <c r="BC86" s="91">
        <f t="shared" si="483"/>
        <v>0</v>
      </c>
      <c r="BD86" s="91">
        <f t="shared" si="483"/>
        <v>0</v>
      </c>
      <c r="BE86" s="91">
        <f t="shared" si="483"/>
        <v>0</v>
      </c>
      <c r="BF86" s="91">
        <f t="shared" si="483"/>
        <v>0</v>
      </c>
      <c r="BG86" s="91">
        <f t="shared" si="483"/>
        <v>0</v>
      </c>
      <c r="BH86" s="91">
        <f t="shared" si="483"/>
        <v>0</v>
      </c>
      <c r="BJ86" s="91">
        <f t="shared" ref="BJ86:BO86" si="484">BJ72/BJ$74</f>
        <v>0</v>
      </c>
      <c r="BK86" s="91">
        <f t="shared" si="484"/>
        <v>0</v>
      </c>
      <c r="BL86" s="91">
        <f t="shared" si="484"/>
        <v>0</v>
      </c>
      <c r="BM86" s="91">
        <f t="shared" si="484"/>
        <v>0</v>
      </c>
      <c r="BN86" s="91">
        <f t="shared" ref="BN86" si="485">BN72/BN$74</f>
        <v>0</v>
      </c>
      <c r="BO86" s="91">
        <f t="shared" si="484"/>
        <v>0</v>
      </c>
      <c r="BP86" s="91">
        <f t="shared" ref="BP86:BW86" si="486">BP72/BP$74</f>
        <v>0</v>
      </c>
      <c r="BQ86" s="91">
        <f t="shared" si="486"/>
        <v>0</v>
      </c>
      <c r="BR86" s="91">
        <f t="shared" ref="BR86" si="487">BR72/BR$74</f>
        <v>0</v>
      </c>
      <c r="BS86" s="91">
        <f t="shared" si="486"/>
        <v>0</v>
      </c>
      <c r="BT86" s="91">
        <f t="shared" si="486"/>
        <v>0</v>
      </c>
      <c r="BU86" s="91">
        <f t="shared" si="486"/>
        <v>0</v>
      </c>
      <c r="BV86" s="91">
        <f t="shared" ref="BV86" si="488">BV72/BV$74</f>
        <v>0</v>
      </c>
      <c r="BW86" s="91">
        <f t="shared" si="486"/>
        <v>0</v>
      </c>
    </row>
    <row r="87" spans="1:75" s="89" customFormat="1">
      <c r="A87" s="92"/>
      <c r="B87" s="92"/>
      <c r="C87" s="93" t="s">
        <v>37</v>
      </c>
      <c r="D87" s="94">
        <f t="shared" si="481"/>
        <v>3.2561275102481924E-3</v>
      </c>
      <c r="E87" s="94">
        <f t="shared" si="481"/>
        <v>3.7692901124581173E-3</v>
      </c>
      <c r="F87" s="95">
        <f t="shared" si="481"/>
        <v>3.1828174246839539E-3</v>
      </c>
      <c r="G87" s="95">
        <f t="shared" si="481"/>
        <v>2.7842280411771478E-3</v>
      </c>
      <c r="H87" s="95">
        <f t="shared" si="481"/>
        <v>3.1205479694628798E-3</v>
      </c>
      <c r="I87" s="95">
        <f t="shared" si="481"/>
        <v>3.1311664073121661E-3</v>
      </c>
      <c r="J87" s="95">
        <f t="shared" si="481"/>
        <v>2.6741527131917877E-3</v>
      </c>
      <c r="K87" s="95">
        <f t="shared" si="481"/>
        <v>8.8766605347906965E-4</v>
      </c>
      <c r="L87" s="95">
        <f t="shared" si="481"/>
        <v>3.6869035995976485E-3</v>
      </c>
      <c r="M87" s="95">
        <f t="shared" si="481"/>
        <v>2.879197193834262E-3</v>
      </c>
      <c r="N87" s="95">
        <f t="shared" si="481"/>
        <v>3.153532598356731E-3</v>
      </c>
      <c r="O87" s="95">
        <f t="shared" si="481"/>
        <v>2.81353559354171E-3</v>
      </c>
      <c r="P87" s="95">
        <f t="shared" si="481"/>
        <v>2.94173561259617E-3</v>
      </c>
      <c r="Q87" s="95">
        <f t="shared" si="481"/>
        <v>2.696372014398454E-3</v>
      </c>
      <c r="R87" s="95">
        <f t="shared" si="481"/>
        <v>3.9005239371292782E-3</v>
      </c>
      <c r="S87" s="95">
        <f t="shared" si="481"/>
        <v>3.8953597718878819E-3</v>
      </c>
      <c r="T87" s="95">
        <f t="shared" si="481"/>
        <v>3.5669259676754227E-3</v>
      </c>
      <c r="U87" s="95">
        <f t="shared" si="481"/>
        <v>3.7019587076610617E-3</v>
      </c>
      <c r="V87" s="95"/>
      <c r="W87" s="95" t="e">
        <f t="shared" si="481"/>
        <v>#REF!</v>
      </c>
      <c r="X87" s="95" t="e">
        <f t="shared" si="481"/>
        <v>#REF!</v>
      </c>
      <c r="Y87" s="95">
        <f t="shared" si="481"/>
        <v>7.9897760615192659E-4</v>
      </c>
      <c r="Z87" s="95">
        <f t="shared" si="481"/>
        <v>8.1527090015666784E-4</v>
      </c>
      <c r="AA87" s="95">
        <f t="shared" si="481"/>
        <v>7.1758821390861349E-4</v>
      </c>
      <c r="AB87" s="95">
        <f t="shared" si="481"/>
        <v>7.606410516606219E-4</v>
      </c>
      <c r="AC87" s="95">
        <f t="shared" si="481"/>
        <v>4.7764880120644028E-4</v>
      </c>
      <c r="AD87" s="95">
        <f t="shared" si="481"/>
        <v>2.637203619966037E-4</v>
      </c>
      <c r="AE87" s="95">
        <f t="shared" si="481"/>
        <v>3.5954583580288368E-4</v>
      </c>
      <c r="AF87" s="95"/>
      <c r="AG87" s="95">
        <f t="shared" si="481"/>
        <v>8.1814645399304747E-3</v>
      </c>
      <c r="AH87" s="95">
        <f t="shared" si="481"/>
        <v>3.976032831471848E-3</v>
      </c>
      <c r="AI87" s="95">
        <f t="shared" si="481"/>
        <v>3.5054325770137547E-3</v>
      </c>
      <c r="AJ87" s="95">
        <f t="shared" si="481"/>
        <v>5.1520277294798246E-3</v>
      </c>
      <c r="AK87" s="95">
        <f t="shared" ref="AK87:AT87" si="489">AK73/AK$74</f>
        <v>4.6600665213125288E-3</v>
      </c>
      <c r="AL87" s="95">
        <f t="shared" si="489"/>
        <v>3.8445773232053952E-3</v>
      </c>
      <c r="AM87" s="95">
        <f t="shared" si="489"/>
        <v>2.2923883135360775E-3</v>
      </c>
      <c r="AN87" s="95">
        <f t="shared" si="489"/>
        <v>4.4389303787237318E-3</v>
      </c>
      <c r="AO87" s="95">
        <f t="shared" si="489"/>
        <v>4.9424515993505315E-3</v>
      </c>
      <c r="AP87" s="95">
        <f t="shared" si="489"/>
        <v>3.4075509212788619E-3</v>
      </c>
      <c r="AQ87" s="95">
        <f t="shared" si="489"/>
        <v>1.7701680013785255E-3</v>
      </c>
      <c r="AR87" s="95">
        <f t="shared" si="489"/>
        <v>3.8671351385762397E-3</v>
      </c>
      <c r="AS87" s="95">
        <f t="shared" si="489"/>
        <v>1.8627851198600995E-3</v>
      </c>
      <c r="AT87" s="95">
        <f t="shared" si="489"/>
        <v>1.715694253500622E-3</v>
      </c>
      <c r="AV87" s="95">
        <f t="shared" ref="AV87:BH87" si="490">AV73/AV$74</f>
        <v>1.1311177977693305E-2</v>
      </c>
      <c r="AW87" s="95">
        <f t="shared" si="490"/>
        <v>1.4593188904577338E-2</v>
      </c>
      <c r="AX87" s="95">
        <f t="shared" si="490"/>
        <v>1.4751053332676761E-2</v>
      </c>
      <c r="AY87" s="95">
        <f t="shared" si="490"/>
        <v>8.211615288352795E-3</v>
      </c>
      <c r="AZ87" s="95">
        <f t="shared" si="490"/>
        <v>1.0326878809317088E-2</v>
      </c>
      <c r="BA87" s="95">
        <f t="shared" si="490"/>
        <v>7.2460992126078209E-3</v>
      </c>
      <c r="BB87" s="95">
        <f t="shared" si="490"/>
        <v>7.7143133239081828E-3</v>
      </c>
      <c r="BC87" s="95">
        <f t="shared" si="490"/>
        <v>4.7596485229216366E-3</v>
      </c>
      <c r="BD87" s="95">
        <f t="shared" si="490"/>
        <v>4.5536353477552511E-3</v>
      </c>
      <c r="BE87" s="95">
        <f t="shared" si="490"/>
        <v>3.6727187033338215E-3</v>
      </c>
      <c r="BF87" s="95">
        <f t="shared" si="490"/>
        <v>4.7856940803642431E-3</v>
      </c>
      <c r="BG87" s="95">
        <f t="shared" si="490"/>
        <v>4.822942576521206E-3</v>
      </c>
      <c r="BH87" s="95">
        <f t="shared" si="490"/>
        <v>8.3192414970340977E-3</v>
      </c>
      <c r="BJ87" s="95">
        <f t="shared" ref="BJ87:BO87" si="491">BJ73/BJ$74</f>
        <v>7.494595197283167E-3</v>
      </c>
      <c r="BK87" s="95">
        <f t="shared" si="491"/>
        <v>7.2744046672341281E-3</v>
      </c>
      <c r="BL87" s="95">
        <f t="shared" si="491"/>
        <v>6.4819615095391553E-3</v>
      </c>
      <c r="BM87" s="95">
        <f t="shared" si="491"/>
        <v>5.6653735966010789E-3</v>
      </c>
      <c r="BN87" s="95">
        <f t="shared" ref="BN87" si="492">BN73/BN$74</f>
        <v>5.0067897770317612E-3</v>
      </c>
      <c r="BO87" s="95">
        <f t="shared" si="491"/>
        <v>4.4758611684436369E-3</v>
      </c>
      <c r="BP87" s="95">
        <f t="shared" ref="BP87:BW87" si="493">BP73/BP$74</f>
        <v>2.1498620796778852E-3</v>
      </c>
      <c r="BQ87" s="95">
        <f t="shared" si="493"/>
        <v>2.0786011141719135E-3</v>
      </c>
      <c r="BR87" s="95">
        <f t="shared" ref="BR87" si="494">BR73/BR$74</f>
        <v>1.9457339598458151E-3</v>
      </c>
      <c r="BS87" s="95">
        <f t="shared" si="493"/>
        <v>1.8249859607375814E-3</v>
      </c>
      <c r="BT87" s="95">
        <f t="shared" si="493"/>
        <v>1.6207640416055873E-3</v>
      </c>
      <c r="BU87" s="95">
        <f t="shared" si="493"/>
        <v>1.5701006960274384E-3</v>
      </c>
      <c r="BV87" s="95">
        <f t="shared" ref="BV87" si="495">BV73/BV$74</f>
        <v>1.4753689076644138E-3</v>
      </c>
      <c r="BW87" s="95">
        <f t="shared" si="493"/>
        <v>1.3889179863193347E-3</v>
      </c>
    </row>
    <row r="88" spans="1:75" s="89" customFormat="1">
      <c r="A88" s="92"/>
      <c r="B88" s="92"/>
      <c r="C88" s="93" t="s">
        <v>15</v>
      </c>
      <c r="D88" s="94">
        <f t="shared" ref="D88:AJ88" si="496">SUM(D76:D87)</f>
        <v>0.99999999999999989</v>
      </c>
      <c r="E88" s="94">
        <f t="shared" si="496"/>
        <v>0.99999999999999978</v>
      </c>
      <c r="F88" s="96">
        <f t="shared" si="496"/>
        <v>0.99999999999999978</v>
      </c>
      <c r="G88" s="96">
        <f t="shared" si="496"/>
        <v>0.99999999999999989</v>
      </c>
      <c r="H88" s="96">
        <f t="shared" si="496"/>
        <v>1</v>
      </c>
      <c r="I88" s="96">
        <f t="shared" si="496"/>
        <v>1</v>
      </c>
      <c r="J88" s="96">
        <f t="shared" si="496"/>
        <v>1</v>
      </c>
      <c r="K88" s="96">
        <f t="shared" si="496"/>
        <v>1</v>
      </c>
      <c r="L88" s="96">
        <f t="shared" si="496"/>
        <v>1</v>
      </c>
      <c r="M88" s="96">
        <f t="shared" si="496"/>
        <v>1</v>
      </c>
      <c r="N88" s="96">
        <f t="shared" si="496"/>
        <v>1.0000000000000002</v>
      </c>
      <c r="O88" s="96">
        <f t="shared" si="496"/>
        <v>1</v>
      </c>
      <c r="P88" s="96">
        <f t="shared" si="496"/>
        <v>0.99999999999999989</v>
      </c>
      <c r="Q88" s="96">
        <f t="shared" si="496"/>
        <v>0.99999999999999978</v>
      </c>
      <c r="R88" s="96">
        <f t="shared" si="496"/>
        <v>0.99999999999999989</v>
      </c>
      <c r="S88" s="96">
        <f t="shared" si="496"/>
        <v>0.99999999999999989</v>
      </c>
      <c r="T88" s="96">
        <f t="shared" si="496"/>
        <v>1.0000000000000002</v>
      </c>
      <c r="U88" s="96">
        <f t="shared" si="496"/>
        <v>1</v>
      </c>
      <c r="V88" s="96"/>
      <c r="W88" s="96" t="e">
        <f t="shared" si="496"/>
        <v>#REF!</v>
      </c>
      <c r="X88" s="96" t="e">
        <f t="shared" si="496"/>
        <v>#REF!</v>
      </c>
      <c r="Y88" s="96">
        <f t="shared" si="496"/>
        <v>0.99999999999999978</v>
      </c>
      <c r="Z88" s="96">
        <f t="shared" si="496"/>
        <v>0.99999999999999989</v>
      </c>
      <c r="AA88" s="96">
        <f t="shared" si="496"/>
        <v>1</v>
      </c>
      <c r="AB88" s="96">
        <f t="shared" si="496"/>
        <v>1.0000000000000002</v>
      </c>
      <c r="AC88" s="96">
        <f t="shared" si="496"/>
        <v>0.99999999999999989</v>
      </c>
      <c r="AD88" s="96">
        <f t="shared" si="496"/>
        <v>1</v>
      </c>
      <c r="AE88" s="96">
        <f t="shared" si="496"/>
        <v>1.0000000000000002</v>
      </c>
      <c r="AF88" s="96"/>
      <c r="AG88" s="96">
        <f t="shared" si="496"/>
        <v>0.99999999999999989</v>
      </c>
      <c r="AH88" s="96">
        <f t="shared" si="496"/>
        <v>1</v>
      </c>
      <c r="AI88" s="96">
        <f t="shared" si="496"/>
        <v>1</v>
      </c>
      <c r="AJ88" s="96">
        <f t="shared" si="496"/>
        <v>1</v>
      </c>
      <c r="AK88" s="96">
        <f t="shared" ref="AK88:AT88" si="497">SUM(AK76:AK87)</f>
        <v>1</v>
      </c>
      <c r="AL88" s="96">
        <f t="shared" si="497"/>
        <v>1.0000000000000002</v>
      </c>
      <c r="AM88" s="96">
        <f t="shared" si="497"/>
        <v>1</v>
      </c>
      <c r="AN88" s="96">
        <f t="shared" si="497"/>
        <v>1.0000000000000002</v>
      </c>
      <c r="AO88" s="96">
        <f t="shared" si="497"/>
        <v>0.99999999999999989</v>
      </c>
      <c r="AP88" s="96">
        <f t="shared" si="497"/>
        <v>1</v>
      </c>
      <c r="AQ88" s="96">
        <f t="shared" si="497"/>
        <v>1.0000000000000002</v>
      </c>
      <c r="AR88" s="96">
        <f t="shared" si="497"/>
        <v>0.99999999999999989</v>
      </c>
      <c r="AS88" s="96">
        <f t="shared" si="497"/>
        <v>1</v>
      </c>
      <c r="AT88" s="96">
        <f t="shared" si="497"/>
        <v>1</v>
      </c>
      <c r="AV88" s="96">
        <f t="shared" ref="AV88:BH88" si="498">SUM(AV76:AV87)</f>
        <v>0.99999999999999989</v>
      </c>
      <c r="AW88" s="96">
        <f t="shared" si="498"/>
        <v>1</v>
      </c>
      <c r="AX88" s="96">
        <f t="shared" si="498"/>
        <v>1</v>
      </c>
      <c r="AY88" s="96">
        <f t="shared" si="498"/>
        <v>1</v>
      </c>
      <c r="AZ88" s="96">
        <f t="shared" si="498"/>
        <v>1</v>
      </c>
      <c r="BA88" s="96">
        <f t="shared" si="498"/>
        <v>1.0000000000000002</v>
      </c>
      <c r="BB88" s="96">
        <f t="shared" si="498"/>
        <v>1.0000000000000002</v>
      </c>
      <c r="BC88" s="96">
        <f t="shared" si="498"/>
        <v>0.99999999999999989</v>
      </c>
      <c r="BD88" s="96">
        <f t="shared" si="498"/>
        <v>0.99999999999999989</v>
      </c>
      <c r="BE88" s="96">
        <f t="shared" si="498"/>
        <v>1</v>
      </c>
      <c r="BF88" s="96">
        <f t="shared" si="498"/>
        <v>0.99999999999999989</v>
      </c>
      <c r="BG88" s="96">
        <f t="shared" si="498"/>
        <v>1.0000000000000002</v>
      </c>
      <c r="BH88" s="96">
        <f t="shared" si="498"/>
        <v>1</v>
      </c>
      <c r="BJ88" s="96">
        <f t="shared" ref="BJ88:BO88" si="499">SUM(BJ76:BJ87)</f>
        <v>0.99999999999999978</v>
      </c>
      <c r="BK88" s="96">
        <f t="shared" si="499"/>
        <v>1.0000000000000002</v>
      </c>
      <c r="BL88" s="96">
        <f t="shared" si="499"/>
        <v>1</v>
      </c>
      <c r="BM88" s="96">
        <f t="shared" si="499"/>
        <v>0.99999999999999989</v>
      </c>
      <c r="BN88" s="96">
        <f t="shared" ref="BN88" si="500">SUM(BN76:BN87)</f>
        <v>0.99999999999999989</v>
      </c>
      <c r="BO88" s="96">
        <f t="shared" si="499"/>
        <v>1.0000000000000002</v>
      </c>
      <c r="BP88" s="96">
        <f t="shared" ref="BP88:BW88" si="501">SUM(BP76:BP87)</f>
        <v>1</v>
      </c>
      <c r="BQ88" s="96">
        <f t="shared" si="501"/>
        <v>1.0000000000000002</v>
      </c>
      <c r="BR88" s="96">
        <f t="shared" ref="BR88" si="502">SUM(BR76:BR87)</f>
        <v>1</v>
      </c>
      <c r="BS88" s="96">
        <f t="shared" si="501"/>
        <v>1.0000000000000002</v>
      </c>
      <c r="BT88" s="96">
        <f t="shared" si="501"/>
        <v>1</v>
      </c>
      <c r="BU88" s="96">
        <f t="shared" si="501"/>
        <v>1</v>
      </c>
      <c r="BV88" s="96">
        <f t="shared" ref="BV88" si="503">SUM(BV76:BV87)</f>
        <v>1</v>
      </c>
      <c r="BW88" s="96">
        <f t="shared" si="501"/>
        <v>1</v>
      </c>
    </row>
    <row r="89" spans="1:75" s="51" customFormat="1">
      <c r="A89" s="50" t="s">
        <v>77</v>
      </c>
      <c r="B89" s="51" t="s">
        <v>76</v>
      </c>
      <c r="D89" s="69">
        <v>0.99955861247044253</v>
      </c>
      <c r="E89" s="69">
        <v>0.92874940613873869</v>
      </c>
      <c r="F89" s="61">
        <v>0.78813475232131847</v>
      </c>
      <c r="G89" s="61">
        <v>0.8</v>
      </c>
      <c r="H89" s="61">
        <v>0.8</v>
      </c>
      <c r="I89" s="61">
        <v>0.7</v>
      </c>
      <c r="J89" s="61">
        <v>0.5</v>
      </c>
      <c r="K89" s="61">
        <v>0.10754772983976359</v>
      </c>
      <c r="L89" s="61">
        <v>0.80341341338628969</v>
      </c>
      <c r="M89" s="61">
        <v>0.82526382266388487</v>
      </c>
      <c r="N89" s="61">
        <v>0.81877883119735484</v>
      </c>
      <c r="O89" s="61">
        <v>0.8</v>
      </c>
      <c r="P89" s="61">
        <v>0.81502345628628603</v>
      </c>
      <c r="Q89" s="61">
        <v>0.78789447141647151</v>
      </c>
      <c r="R89" s="61">
        <v>0.99920946302623892</v>
      </c>
      <c r="S89" s="61">
        <v>0.89445354967558044</v>
      </c>
      <c r="T89" s="61">
        <v>0.84631420959749859</v>
      </c>
      <c r="U89" s="61">
        <v>0.72800440680226031</v>
      </c>
      <c r="W89" s="61">
        <v>1</v>
      </c>
      <c r="X89" s="61">
        <v>1</v>
      </c>
      <c r="Y89" s="61">
        <v>1</v>
      </c>
      <c r="Z89" s="61">
        <v>1</v>
      </c>
      <c r="AA89" s="61">
        <v>1</v>
      </c>
      <c r="AB89" s="61">
        <v>1</v>
      </c>
      <c r="AC89" s="61">
        <v>1</v>
      </c>
      <c r="AD89" s="61">
        <v>1</v>
      </c>
      <c r="AE89" s="61">
        <v>1</v>
      </c>
      <c r="AG89" s="61">
        <v>1</v>
      </c>
      <c r="AH89" s="61">
        <v>1</v>
      </c>
      <c r="AI89" s="61">
        <v>1</v>
      </c>
      <c r="AJ89" s="61">
        <v>1</v>
      </c>
      <c r="AK89" s="61">
        <v>1</v>
      </c>
      <c r="AL89" s="61">
        <v>1</v>
      </c>
      <c r="AM89" s="61">
        <v>1</v>
      </c>
      <c r="AN89" s="61">
        <v>1</v>
      </c>
      <c r="AO89" s="61">
        <v>1</v>
      </c>
      <c r="AP89" s="61">
        <v>1</v>
      </c>
      <c r="AQ89" s="61">
        <v>1</v>
      </c>
      <c r="AR89" s="61">
        <v>1</v>
      </c>
      <c r="AS89" s="61">
        <v>1</v>
      </c>
      <c r="AT89" s="61">
        <v>1</v>
      </c>
      <c r="AV89" s="61">
        <v>1</v>
      </c>
      <c r="AW89" s="61">
        <v>1</v>
      </c>
      <c r="AX89" s="61">
        <v>1</v>
      </c>
      <c r="AY89" s="61">
        <v>1</v>
      </c>
      <c r="AZ89" s="61">
        <v>1</v>
      </c>
      <c r="BA89" s="61">
        <v>1</v>
      </c>
      <c r="BB89" s="61">
        <v>1</v>
      </c>
      <c r="BC89" s="61">
        <v>1</v>
      </c>
      <c r="BD89" s="61">
        <v>1</v>
      </c>
      <c r="BE89" s="61">
        <v>1</v>
      </c>
      <c r="BF89" s="61">
        <v>1</v>
      </c>
      <c r="BG89" s="61">
        <v>1</v>
      </c>
      <c r="BH89" s="61">
        <v>1</v>
      </c>
      <c r="BJ89" s="61">
        <v>1</v>
      </c>
      <c r="BK89" s="61">
        <v>1</v>
      </c>
      <c r="BL89" s="61">
        <v>1</v>
      </c>
      <c r="BM89" s="61">
        <v>1</v>
      </c>
      <c r="BN89" s="61">
        <v>1</v>
      </c>
      <c r="BO89" s="61">
        <v>1</v>
      </c>
      <c r="BP89" s="61">
        <v>1</v>
      </c>
      <c r="BQ89" s="61">
        <v>1</v>
      </c>
      <c r="BR89" s="61">
        <v>1</v>
      </c>
      <c r="BS89" s="61">
        <v>1</v>
      </c>
      <c r="BT89" s="61">
        <v>1</v>
      </c>
      <c r="BU89" s="61">
        <v>1</v>
      </c>
      <c r="BV89" s="61">
        <v>1</v>
      </c>
      <c r="BW89" s="61">
        <v>1</v>
      </c>
    </row>
    <row r="90" spans="1:75" s="51" customFormat="1">
      <c r="A90" s="50" t="s">
        <v>39</v>
      </c>
      <c r="B90" s="51" t="s">
        <v>40</v>
      </c>
      <c r="D90" s="69">
        <v>0</v>
      </c>
      <c r="E90" s="69">
        <v>0</v>
      </c>
      <c r="F90" s="51">
        <v>0</v>
      </c>
      <c r="G90" s="51">
        <v>0</v>
      </c>
      <c r="H90" s="51">
        <v>0</v>
      </c>
      <c r="I90" s="51">
        <v>0</v>
      </c>
      <c r="J90" s="51">
        <v>0</v>
      </c>
      <c r="K90" s="51">
        <v>0</v>
      </c>
      <c r="L90" s="51">
        <v>4.96</v>
      </c>
      <c r="M90" s="51">
        <v>3.21</v>
      </c>
      <c r="N90" s="51">
        <v>2.72</v>
      </c>
      <c r="O90" s="51">
        <v>1.7</v>
      </c>
      <c r="P90" s="51">
        <v>1.21</v>
      </c>
      <c r="Q90" s="51">
        <v>0</v>
      </c>
      <c r="R90" s="51">
        <v>0</v>
      </c>
      <c r="S90" s="51">
        <v>0</v>
      </c>
      <c r="T90" s="51">
        <v>0</v>
      </c>
      <c r="U90" s="51">
        <v>0</v>
      </c>
      <c r="W90" s="51">
        <v>8.0299999999999994</v>
      </c>
      <c r="X90" s="51">
        <v>7.31</v>
      </c>
      <c r="Y90" s="51">
        <v>7.7</v>
      </c>
      <c r="Z90" s="51">
        <v>7.72</v>
      </c>
      <c r="AA90" s="51">
        <v>7.6</v>
      </c>
      <c r="AB90" s="51">
        <v>6.8</v>
      </c>
      <c r="AC90" s="51">
        <v>7.72</v>
      </c>
      <c r="AD90" s="51">
        <v>6.83</v>
      </c>
      <c r="AE90" s="51">
        <v>7.22</v>
      </c>
      <c r="AG90" s="51">
        <v>6.8</v>
      </c>
      <c r="AH90" s="51">
        <v>6.5</v>
      </c>
      <c r="AI90" s="51">
        <v>5.9</v>
      </c>
      <c r="AJ90" s="51">
        <v>7.4</v>
      </c>
      <c r="AK90" s="51">
        <v>7.3</v>
      </c>
      <c r="AL90" s="51">
        <v>6.8</v>
      </c>
      <c r="AM90" s="51">
        <v>7.6</v>
      </c>
      <c r="AN90" s="51">
        <v>6.8</v>
      </c>
      <c r="AO90" s="51">
        <v>6.3</v>
      </c>
      <c r="AP90" s="51">
        <v>6.6</v>
      </c>
      <c r="AQ90" s="51">
        <v>6.4</v>
      </c>
      <c r="AR90" s="51">
        <v>5.7</v>
      </c>
      <c r="AS90" s="51">
        <v>6.9</v>
      </c>
      <c r="AT90" s="51">
        <v>6.5</v>
      </c>
      <c r="AV90" s="60">
        <v>5.36</v>
      </c>
      <c r="AW90" s="60">
        <v>4.04</v>
      </c>
      <c r="AX90" s="60">
        <v>6.77</v>
      </c>
      <c r="AY90" s="60">
        <v>5.4</v>
      </c>
      <c r="AZ90" s="60">
        <v>5.94</v>
      </c>
      <c r="BA90" s="60">
        <v>6.23</v>
      </c>
      <c r="BB90" s="60">
        <v>7.01</v>
      </c>
      <c r="BC90" s="60">
        <v>4.21</v>
      </c>
      <c r="BD90" s="60">
        <v>7.89</v>
      </c>
      <c r="BE90" s="60">
        <v>2.5</v>
      </c>
      <c r="BF90" s="60">
        <v>7</v>
      </c>
      <c r="BG90" s="60">
        <v>6.17</v>
      </c>
      <c r="BH90" s="60">
        <v>4.76</v>
      </c>
      <c r="BJ90" s="60">
        <v>0.5</v>
      </c>
      <c r="BK90" s="60">
        <v>0.5</v>
      </c>
      <c r="BL90" s="60">
        <v>0.5</v>
      </c>
      <c r="BM90" s="60">
        <v>0.5</v>
      </c>
      <c r="BN90" s="60">
        <v>0.5</v>
      </c>
      <c r="BO90" s="60">
        <v>0.5</v>
      </c>
      <c r="BP90" s="60">
        <v>0.10630115402414939</v>
      </c>
      <c r="BQ90" s="60">
        <v>4.2767799856038842</v>
      </c>
      <c r="BR90" s="60">
        <v>7.4721540542268503</v>
      </c>
      <c r="BS90" s="60">
        <v>10.193726641866698</v>
      </c>
      <c r="BT90" s="60">
        <v>9.9775812063615826E-2</v>
      </c>
      <c r="BU90" s="60">
        <v>3.8191357538713908</v>
      </c>
      <c r="BV90" s="60">
        <v>7.3797585579943181</v>
      </c>
      <c r="BW90" s="60">
        <v>10.829091841319681</v>
      </c>
    </row>
    <row r="91" spans="1:75" s="37" customFormat="1">
      <c r="A91" s="41"/>
      <c r="B91" s="48" t="s">
        <v>41</v>
      </c>
      <c r="C91" s="48"/>
      <c r="D91" s="77">
        <f>D83+D84-D78</f>
        <v>-0.13286183516939265</v>
      </c>
      <c r="E91" s="77">
        <f t="shared" ref="E91:AS91" si="504">E83+E84-E78</f>
        <v>-0.13122648021110528</v>
      </c>
      <c r="F91" s="49">
        <f t="shared" si="504"/>
        <v>-0.13855483005539396</v>
      </c>
      <c r="G91" s="49">
        <f t="shared" si="504"/>
        <v>-0.13818282404336954</v>
      </c>
      <c r="H91" s="49">
        <f t="shared" si="504"/>
        <v>-0.12986416254723493</v>
      </c>
      <c r="I91" s="49">
        <f t="shared" si="504"/>
        <v>-0.13332368228966132</v>
      </c>
      <c r="J91" s="49">
        <f t="shared" si="504"/>
        <v>-0.13550446508289815</v>
      </c>
      <c r="K91" s="49">
        <f t="shared" si="504"/>
        <v>-0.13103940306789758</v>
      </c>
      <c r="L91" s="49">
        <f t="shared" si="504"/>
        <v>-0.1331009911566437</v>
      </c>
      <c r="M91" s="49">
        <f t="shared" si="504"/>
        <v>-0.13661908479723822</v>
      </c>
      <c r="N91" s="49">
        <f t="shared" si="504"/>
        <v>-0.13800289877831934</v>
      </c>
      <c r="O91" s="49">
        <f t="shared" si="504"/>
        <v>-0.12797664236225215</v>
      </c>
      <c r="P91" s="49">
        <f t="shared" si="504"/>
        <v>-0.13069553611478985</v>
      </c>
      <c r="Q91" s="49">
        <f t="shared" si="504"/>
        <v>-0.13543308202415572</v>
      </c>
      <c r="R91" s="49">
        <f t="shared" si="504"/>
        <v>-0.12870227271726617</v>
      </c>
      <c r="S91" s="49">
        <f t="shared" si="504"/>
        <v>-0.13234571710269807</v>
      </c>
      <c r="T91" s="49">
        <f t="shared" si="504"/>
        <v>-0.1322840290523313</v>
      </c>
      <c r="U91" s="49">
        <f t="shared" si="504"/>
        <v>-0.13107502701584517</v>
      </c>
      <c r="V91" s="49"/>
      <c r="W91" s="49" t="e">
        <f t="shared" si="504"/>
        <v>#REF!</v>
      </c>
      <c r="X91" s="49" t="e">
        <f t="shared" si="504"/>
        <v>#REF!</v>
      </c>
      <c r="Y91" s="49">
        <f t="shared" si="504"/>
        <v>-8.9783948128339147E-2</v>
      </c>
      <c r="Z91" s="49">
        <f t="shared" si="504"/>
        <v>-8.5524499296633277E-2</v>
      </c>
      <c r="AA91" s="49">
        <f t="shared" si="504"/>
        <v>-8.1017151961683409E-2</v>
      </c>
      <c r="AB91" s="49">
        <f t="shared" si="504"/>
        <v>-8.3140793765246496E-2</v>
      </c>
      <c r="AC91" s="49">
        <f t="shared" si="504"/>
        <v>-0.10852681288840724</v>
      </c>
      <c r="AD91" s="49">
        <f t="shared" si="504"/>
        <v>-0.10559307311709926</v>
      </c>
      <c r="AE91" s="49">
        <f t="shared" si="504"/>
        <v>-0.1056728260145029</v>
      </c>
      <c r="AF91" s="49"/>
      <c r="AG91" s="49">
        <f t="shared" si="504"/>
        <v>-7.553027709035609E-2</v>
      </c>
      <c r="AH91" s="49">
        <f t="shared" si="504"/>
        <v>-7.7697592547249367E-2</v>
      </c>
      <c r="AI91" s="49">
        <f t="shared" si="504"/>
        <v>-7.5247636541316942E-2</v>
      </c>
      <c r="AJ91" s="49">
        <f t="shared" si="504"/>
        <v>-7.3810713576286782E-2</v>
      </c>
      <c r="AK91" s="49">
        <f t="shared" si="504"/>
        <v>-8.1853356010955669E-2</v>
      </c>
      <c r="AL91" s="49">
        <f t="shared" si="504"/>
        <v>-7.9812771034606586E-2</v>
      </c>
      <c r="AM91" s="49">
        <f t="shared" si="504"/>
        <v>-8.0304623859301982E-2</v>
      </c>
      <c r="AN91" s="49">
        <f t="shared" si="504"/>
        <v>-7.3103001453164049E-2</v>
      </c>
      <c r="AO91" s="49">
        <f t="shared" si="504"/>
        <v>-7.756062090006724E-2</v>
      </c>
      <c r="AP91" s="49">
        <f t="shared" si="504"/>
        <v>-7.5087085556131722E-2</v>
      </c>
      <c r="AQ91" s="49">
        <f t="shared" si="504"/>
        <v>-7.1436420535994166E-2</v>
      </c>
      <c r="AR91" s="49">
        <f t="shared" si="504"/>
        <v>-8.0052896769176679E-2</v>
      </c>
      <c r="AS91" s="49">
        <f t="shared" si="504"/>
        <v>-9.2428710580503795E-2</v>
      </c>
      <c r="AT91" s="49">
        <f t="shared" ref="AT91" si="505">AT83+AT84-AT78</f>
        <v>-8.3521075163935726E-2</v>
      </c>
      <c r="AV91" s="49">
        <f t="shared" ref="AV91:BH91" si="506">AV83+AV84-AV78</f>
        <v>-0.11376410650485513</v>
      </c>
      <c r="AW91" s="49">
        <f t="shared" si="506"/>
        <v>-9.7158394549077959E-2</v>
      </c>
      <c r="AX91" s="49">
        <f t="shared" si="506"/>
        <v>-0.10082100656410273</v>
      </c>
      <c r="AY91" s="49">
        <f t="shared" si="506"/>
        <v>-0.10148875142873592</v>
      </c>
      <c r="AZ91" s="49">
        <f t="shared" si="506"/>
        <v>-8.5906607382312414E-2</v>
      </c>
      <c r="BA91" s="49">
        <f t="shared" si="506"/>
        <v>-0.1085832987890136</v>
      </c>
      <c r="BB91" s="49">
        <f t="shared" si="506"/>
        <v>-8.7750282942594571E-2</v>
      </c>
      <c r="BC91" s="49">
        <f t="shared" si="506"/>
        <v>-6.5217548645243234E-2</v>
      </c>
      <c r="BD91" s="49">
        <f t="shared" si="506"/>
        <v>-6.6916422333007E-2</v>
      </c>
      <c r="BE91" s="49">
        <f t="shared" si="506"/>
        <v>-6.3122995182378516E-2</v>
      </c>
      <c r="BF91" s="49">
        <f t="shared" si="506"/>
        <v>-7.5415491060528361E-2</v>
      </c>
      <c r="BG91" s="49">
        <f t="shared" si="506"/>
        <v>-7.8487755987709712E-2</v>
      </c>
      <c r="BH91" s="49">
        <f t="shared" si="506"/>
        <v>-4.7924754125584362E-2</v>
      </c>
      <c r="BJ91" s="49">
        <f t="shared" ref="BJ91:BO91" si="507">BJ83+BJ84-BJ78</f>
        <v>-0.10039284464309697</v>
      </c>
      <c r="BK91" s="49">
        <f t="shared" si="507"/>
        <v>-0.10039284464309697</v>
      </c>
      <c r="BL91" s="49">
        <f t="shared" si="507"/>
        <v>-0.10039284464309697</v>
      </c>
      <c r="BM91" s="49">
        <f t="shared" si="507"/>
        <v>-0.10039284464309697</v>
      </c>
      <c r="BN91" s="49">
        <f t="shared" ref="BN91" si="508">BN83+BN84-BN78</f>
        <v>-0.10039284464309697</v>
      </c>
      <c r="BO91" s="49">
        <f t="shared" si="507"/>
        <v>-0.10039284464309697</v>
      </c>
      <c r="BP91" s="49">
        <f t="shared" ref="BP91:BW91" si="509">BP83+BP84-BP78</f>
        <v>-4.7412078343563854E-2</v>
      </c>
      <c r="BQ91" s="49">
        <f t="shared" si="509"/>
        <v>-4.7412078343563854E-2</v>
      </c>
      <c r="BR91" s="49">
        <f t="shared" ref="BR91" si="510">BR83+BR84-BR78</f>
        <v>-4.7412078343563854E-2</v>
      </c>
      <c r="BS91" s="49">
        <f t="shared" si="509"/>
        <v>-4.7412078343563854E-2</v>
      </c>
      <c r="BT91" s="49">
        <f t="shared" si="509"/>
        <v>-4.7412078343563854E-2</v>
      </c>
      <c r="BU91" s="49">
        <f t="shared" si="509"/>
        <v>-4.7412078343563854E-2</v>
      </c>
      <c r="BV91" s="49">
        <f t="shared" ref="BV91" si="511">BV83+BV84-BV78</f>
        <v>-4.7412078343563854E-2</v>
      </c>
      <c r="BW91" s="49">
        <f t="shared" si="509"/>
        <v>-4.7412078343563854E-2</v>
      </c>
    </row>
    <row r="92" spans="1:75" s="1" customFormat="1">
      <c r="A92" s="14" t="s">
        <v>42</v>
      </c>
      <c r="B92" s="15"/>
      <c r="C92" s="15"/>
      <c r="D92" s="76"/>
      <c r="E92" s="76"/>
    </row>
    <row r="93" spans="1:75">
      <c r="A93" s="14" t="s">
        <v>143</v>
      </c>
      <c r="B93" s="14" t="s">
        <v>43</v>
      </c>
      <c r="C93" s="14"/>
      <c r="D93" s="78">
        <f>(137778-91.666*(D4+273)+8.474*(D4+273)*LN(D4+273))/8.314/(D4+273)</f>
        <v>7.325000011025268</v>
      </c>
      <c r="E93" s="78">
        <f t="shared" ref="E93:AJ93" si="512">(137778-91.666*(E4+273)+8.474*(E4+273)*LN(E4+273))/8.314/(E4+273)</f>
        <v>7.325000011025268</v>
      </c>
      <c r="F93" s="16">
        <f t="shared" si="512"/>
        <v>7.325000011025268</v>
      </c>
      <c r="G93" s="16">
        <f t="shared" si="512"/>
        <v>7.325000011025268</v>
      </c>
      <c r="H93" s="16">
        <f t="shared" si="512"/>
        <v>7.325000011025268</v>
      </c>
      <c r="I93" s="16">
        <f t="shared" si="512"/>
        <v>7.325000011025268</v>
      </c>
      <c r="J93" s="16">
        <f t="shared" si="512"/>
        <v>7.325000011025268</v>
      </c>
      <c r="K93" s="16">
        <f t="shared" si="512"/>
        <v>7.325000011025268</v>
      </c>
      <c r="L93" s="16">
        <f t="shared" si="512"/>
        <v>7.325000011025268</v>
      </c>
      <c r="M93" s="16">
        <f t="shared" si="512"/>
        <v>7.325000011025268</v>
      </c>
      <c r="N93" s="16">
        <f t="shared" si="512"/>
        <v>7.325000011025268</v>
      </c>
      <c r="O93" s="16">
        <f t="shared" si="512"/>
        <v>7.325000011025268</v>
      </c>
      <c r="P93" s="16">
        <f t="shared" si="512"/>
        <v>7.325000011025268</v>
      </c>
      <c r="Q93" s="16">
        <f t="shared" si="512"/>
        <v>7.325000011025268</v>
      </c>
      <c r="R93" s="16">
        <f t="shared" si="512"/>
        <v>6.4451587793882119</v>
      </c>
      <c r="S93" s="16">
        <f t="shared" si="512"/>
        <v>6.4451587793882119</v>
      </c>
      <c r="T93" s="16">
        <f t="shared" si="512"/>
        <v>6.4451587793882119</v>
      </c>
      <c r="U93" s="16">
        <f t="shared" si="512"/>
        <v>6.4451587793882119</v>
      </c>
      <c r="V93" s="16"/>
      <c r="W93" s="16">
        <f t="shared" si="512"/>
        <v>9.2791305841689127</v>
      </c>
      <c r="X93" s="16">
        <f t="shared" si="512"/>
        <v>9.2791305841689127</v>
      </c>
      <c r="Y93" s="16">
        <f t="shared" si="512"/>
        <v>9.2791305841689127</v>
      </c>
      <c r="Z93" s="16">
        <f t="shared" si="512"/>
        <v>9.2791305841689127</v>
      </c>
      <c r="AA93" s="16">
        <f t="shared" si="512"/>
        <v>9.2791305841689127</v>
      </c>
      <c r="AB93" s="16">
        <f t="shared" si="512"/>
        <v>9.2791305841689127</v>
      </c>
      <c r="AC93" s="16">
        <f t="shared" si="512"/>
        <v>9.2791305841689127</v>
      </c>
      <c r="AD93" s="16">
        <f t="shared" si="512"/>
        <v>9.2791305841689127</v>
      </c>
      <c r="AE93" s="16">
        <f t="shared" si="512"/>
        <v>9.2791305841689127</v>
      </c>
      <c r="AF93" s="16"/>
      <c r="AG93" s="16">
        <f t="shared" si="512"/>
        <v>10.89015849506335</v>
      </c>
      <c r="AH93" s="16">
        <f t="shared" si="512"/>
        <v>10.89015849506335</v>
      </c>
      <c r="AI93" s="16">
        <f t="shared" si="512"/>
        <v>10.89015849506335</v>
      </c>
      <c r="AJ93" s="16">
        <f t="shared" si="512"/>
        <v>10.89015849506335</v>
      </c>
      <c r="AK93" s="16">
        <f t="shared" ref="AK93:AT93" si="513">(137778-91.666*(AK4+273)+8.474*(AK4+273)*LN(AK4+273))/8.314/(AK4+273)</f>
        <v>10.89015849506335</v>
      </c>
      <c r="AL93" s="16">
        <f t="shared" si="513"/>
        <v>10.89015849506335</v>
      </c>
      <c r="AM93" s="16">
        <f t="shared" si="513"/>
        <v>10.89015849506335</v>
      </c>
      <c r="AN93" s="16">
        <f t="shared" si="513"/>
        <v>10.89015849506335</v>
      </c>
      <c r="AO93" s="16">
        <f t="shared" si="513"/>
        <v>10.89015849506335</v>
      </c>
      <c r="AP93" s="16">
        <f t="shared" si="513"/>
        <v>10.89015849506335</v>
      </c>
      <c r="AQ93" s="16">
        <f t="shared" si="513"/>
        <v>10.89015849506335</v>
      </c>
      <c r="AR93" s="16">
        <f t="shared" si="513"/>
        <v>10.89015849506335</v>
      </c>
      <c r="AS93" s="16">
        <f t="shared" si="513"/>
        <v>10.89015849506335</v>
      </c>
      <c r="AT93" s="16">
        <f t="shared" si="513"/>
        <v>10.89015849506335</v>
      </c>
      <c r="AV93" s="16">
        <f t="shared" ref="AV93:BH93" si="514">(137778-91.666*(AV4+273)+8.474*(AV4+273)*LN(AV4+273))/8.314/(AV4+273)</f>
        <v>9.0482228883930205</v>
      </c>
      <c r="AW93" s="16">
        <f t="shared" si="514"/>
        <v>9.7194893713125641</v>
      </c>
      <c r="AX93" s="16">
        <f t="shared" si="514"/>
        <v>9.9895817596670753</v>
      </c>
      <c r="AY93" s="16">
        <f t="shared" si="514"/>
        <v>9.0482228883930205</v>
      </c>
      <c r="AZ93" s="16">
        <f t="shared" si="514"/>
        <v>9.7194893713125641</v>
      </c>
      <c r="BA93" s="16">
        <f t="shared" si="514"/>
        <v>9.9895817596670753</v>
      </c>
      <c r="BB93" s="16">
        <f t="shared" si="514"/>
        <v>10.418291122010881</v>
      </c>
      <c r="BC93" s="16">
        <f t="shared" si="514"/>
        <v>10.418291122010881</v>
      </c>
      <c r="BD93" s="16">
        <f t="shared" si="514"/>
        <v>10.89015849506335</v>
      </c>
      <c r="BE93" s="16">
        <f t="shared" si="514"/>
        <v>10.89015849506335</v>
      </c>
      <c r="BF93" s="16">
        <f t="shared" si="514"/>
        <v>10.010862533842507</v>
      </c>
      <c r="BG93" s="16">
        <f t="shared" si="514"/>
        <v>10.010862533842507</v>
      </c>
      <c r="BH93" s="16">
        <f t="shared" si="514"/>
        <v>10.194770749223212</v>
      </c>
      <c r="BJ93" s="16">
        <f t="shared" ref="BJ93:BO93" si="515">(137778-91.666*(BJ4+273)+8.474*(BJ4+273)*LN(BJ4+273))/8.314/(BJ4+273)</f>
        <v>7.6603259106285604</v>
      </c>
      <c r="BK93" s="16">
        <f t="shared" si="515"/>
        <v>7.6603259106285604</v>
      </c>
      <c r="BL93" s="16">
        <f t="shared" si="515"/>
        <v>7.6603259106285604</v>
      </c>
      <c r="BM93" s="16">
        <f t="shared" si="515"/>
        <v>7.6603259106285604</v>
      </c>
      <c r="BN93" s="16">
        <f t="shared" ref="BN93" si="516">(137778-91.666*(BN4+273)+8.474*(BN4+273)*LN(BN4+273))/8.314/(BN4+273)</f>
        <v>7.6603259106285604</v>
      </c>
      <c r="BO93" s="16">
        <f t="shared" si="515"/>
        <v>7.6603259106285604</v>
      </c>
      <c r="BP93" s="16">
        <f t="shared" ref="BP93:BW93" si="517">(137778-91.666*(BP4+273)+8.474*(BP4+273)*LN(BP4+273))/8.314/(BP4+273)</f>
        <v>11.531375594660661</v>
      </c>
      <c r="BQ93" s="16">
        <f t="shared" si="517"/>
        <v>11.531375594660661</v>
      </c>
      <c r="BR93" s="16">
        <f t="shared" ref="BR93" si="518">(137778-91.666*(BR4+273)+8.474*(BR4+273)*LN(BR4+273))/8.314/(BR4+273)</f>
        <v>11.531375594660661</v>
      </c>
      <c r="BS93" s="16">
        <f t="shared" si="517"/>
        <v>11.531375594660661</v>
      </c>
      <c r="BT93" s="16">
        <f t="shared" si="517"/>
        <v>9.2791305841689127</v>
      </c>
      <c r="BU93" s="16">
        <f t="shared" si="517"/>
        <v>9.2791305841689127</v>
      </c>
      <c r="BV93" s="16">
        <f t="shared" ref="BV93" si="519">(137778-91.666*(BV4+273)+8.474*(BV4+273)*LN(BV4+273))/8.314/(BV4+273)</f>
        <v>9.2791305841689127</v>
      </c>
      <c r="BW93" s="16">
        <f t="shared" si="517"/>
        <v>9.2791305841689127</v>
      </c>
    </row>
    <row r="94" spans="1:75">
      <c r="A94" s="14"/>
      <c r="B94" s="14" t="s">
        <v>44</v>
      </c>
      <c r="C94" s="14"/>
      <c r="D94" s="78">
        <f>1673/(D4+273)*(6.7*(D83+D84)+1.8*(D78+D87)+4.9*D81+8.1*D82+5*D77+8.9*(D79+D80)-22.2*(D79+D80)*D77+7.2*(D79+D80)*D76)-2.06*ERF(-7.2*(D79+D80))</f>
        <v>3.889870262227145</v>
      </c>
      <c r="E94" s="78">
        <f t="shared" ref="E94:AR94" si="520">1673/(E4+273)*(6.7*(E83+E84)+1.8*(E78+E87)+4.9*E81+8.1*E82+5*E77+8.9*(E79+E80)-22.2*(E79+E80)*E77+7.2*(E79+E80)*E76)-2.06*ERF(-7.2*(E79+E80))</f>
        <v>4.1255993805540339</v>
      </c>
      <c r="F94" s="16">
        <f t="shared" si="520"/>
        <v>3.8892015944506104</v>
      </c>
      <c r="G94" s="16">
        <f t="shared" si="520"/>
        <v>3.6862497208334926</v>
      </c>
      <c r="H94" s="16">
        <f t="shared" si="520"/>
        <v>3.8100023020330296</v>
      </c>
      <c r="I94" s="16">
        <f t="shared" si="520"/>
        <v>3.8090901887900381</v>
      </c>
      <c r="J94" s="16">
        <f t="shared" si="520"/>
        <v>3.5925325060109063</v>
      </c>
      <c r="K94" s="16">
        <f t="shared" si="520"/>
        <v>2.8180614307499696</v>
      </c>
      <c r="L94" s="16">
        <f t="shared" si="520"/>
        <v>4.0918472121790446</v>
      </c>
      <c r="M94" s="16">
        <f t="shared" si="520"/>
        <v>3.7382461051318812</v>
      </c>
      <c r="N94" s="16">
        <f t="shared" si="520"/>
        <v>3.83924679105594</v>
      </c>
      <c r="O94" s="16">
        <f t="shared" si="520"/>
        <v>3.6925547427755214</v>
      </c>
      <c r="P94" s="16">
        <f t="shared" si="520"/>
        <v>3.7227220014005216</v>
      </c>
      <c r="Q94" s="16">
        <f t="shared" si="520"/>
        <v>3.6050465276212282</v>
      </c>
      <c r="R94" s="16">
        <f t="shared" si="520"/>
        <v>4.1947393976116683</v>
      </c>
      <c r="S94" s="16">
        <f t="shared" si="520"/>
        <v>4.210650494599113</v>
      </c>
      <c r="T94" s="16">
        <f t="shared" si="520"/>
        <v>4.0223469306343578</v>
      </c>
      <c r="U94" s="16">
        <f t="shared" si="520"/>
        <v>4.0908613349524208</v>
      </c>
      <c r="V94" s="16"/>
      <c r="W94" s="16" t="e">
        <f t="shared" si="520"/>
        <v>#REF!</v>
      </c>
      <c r="X94" s="16" t="e">
        <f t="shared" si="520"/>
        <v>#REF!</v>
      </c>
      <c r="Y94" s="16">
        <f t="shared" si="520"/>
        <v>2.2300704404308851</v>
      </c>
      <c r="Z94" s="16">
        <f t="shared" si="520"/>
        <v>2.1590158231073979</v>
      </c>
      <c r="AA94" s="16">
        <f t="shared" si="520"/>
        <v>2.1479448758112389</v>
      </c>
      <c r="AB94" s="16">
        <f t="shared" si="520"/>
        <v>2.1241355960281152</v>
      </c>
      <c r="AC94" s="16">
        <f t="shared" si="520"/>
        <v>2.1131593608834787</v>
      </c>
      <c r="AD94" s="16">
        <f t="shared" si="520"/>
        <v>2.0790220690472783</v>
      </c>
      <c r="AE94" s="16">
        <f t="shared" si="520"/>
        <v>2.1162741070314155</v>
      </c>
      <c r="AF94" s="16"/>
      <c r="AG94" s="16">
        <f t="shared" si="520"/>
        <v>2.4075846306436284</v>
      </c>
      <c r="AH94" s="16">
        <f t="shared" si="520"/>
        <v>2.398975372487778</v>
      </c>
      <c r="AI94" s="16">
        <f t="shared" si="520"/>
        <v>2.3112042278222575</v>
      </c>
      <c r="AJ94" s="16">
        <f t="shared" si="520"/>
        <v>2.5037024578541653</v>
      </c>
      <c r="AK94" s="16">
        <f t="shared" si="520"/>
        <v>2.391945148548734</v>
      </c>
      <c r="AL94" s="16">
        <f t="shared" si="520"/>
        <v>2.294079124946681</v>
      </c>
      <c r="AM94" s="16">
        <f t="shared" si="520"/>
        <v>2.0805395121375803</v>
      </c>
      <c r="AN94" s="16">
        <f t="shared" si="520"/>
        <v>2.4888068384415978</v>
      </c>
      <c r="AO94" s="16">
        <f t="shared" si="520"/>
        <v>2.5327447649568828</v>
      </c>
      <c r="AP94" s="16">
        <f t="shared" si="520"/>
        <v>2.203127419760214</v>
      </c>
      <c r="AQ94" s="16">
        <f t="shared" si="520"/>
        <v>1.9838336227775066</v>
      </c>
      <c r="AR94" s="16">
        <f t="shared" si="520"/>
        <v>2.2300116573468065</v>
      </c>
      <c r="AS94" s="16">
        <f t="shared" ref="AS94:AT94" si="521">1673/(AS4+273)*(6.7*(AS83+AS84)+1.8*(AS78+AS87)+4.9*AS81+8.1*AS82+5*AS77+8.9*(AS79+AS80)-22.2*(AS79+AS80)*AS77+7.2*(AS79+AS80)*AS76)-2.06*ERF(-7.2*(AS79+AS80))</f>
        <v>2.0770250235384</v>
      </c>
      <c r="AT94" s="16">
        <f t="shared" si="521"/>
        <v>1.9711817250573962</v>
      </c>
      <c r="AV94" s="16">
        <f t="shared" ref="AV94:BH94" si="522">1673/(AV4+273)*(6.7*(AV83+AV84)+1.8*(AV78+AV87)+4.9*AV81+8.1*AV82+5*AV77+8.9*(AV79+AV80)-22.2*(AV79+AV80)*AV77+7.2*(AV79+AV80)*AV76)-2.06*ERF(-7.2*(AV79+AV80))</f>
        <v>3.778427105410076</v>
      </c>
      <c r="AW94" s="16">
        <f t="shared" si="522"/>
        <v>4.2400676736252061</v>
      </c>
      <c r="AX94" s="16">
        <f t="shared" si="522"/>
        <v>4.2514783773305282</v>
      </c>
      <c r="AY94" s="16">
        <f t="shared" si="522"/>
        <v>3.0211096355543554</v>
      </c>
      <c r="AZ94" s="16">
        <f t="shared" si="522"/>
        <v>3.428182980214348</v>
      </c>
      <c r="BA94" s="16">
        <f t="shared" si="522"/>
        <v>3.019104956617312</v>
      </c>
      <c r="BB94" s="16">
        <f t="shared" si="522"/>
        <v>3.0390874552603284</v>
      </c>
      <c r="BC94" s="16">
        <f t="shared" si="522"/>
        <v>2.7917791651313357</v>
      </c>
      <c r="BD94" s="16">
        <f t="shared" si="522"/>
        <v>2.5310694823345914</v>
      </c>
      <c r="BE94" s="16">
        <f t="shared" si="522"/>
        <v>2.6469497561467641</v>
      </c>
      <c r="BF94" s="16">
        <f t="shared" si="522"/>
        <v>2.9058402137061927</v>
      </c>
      <c r="BG94" s="16">
        <f t="shared" si="522"/>
        <v>2.8894728118656205</v>
      </c>
      <c r="BH94" s="16">
        <f t="shared" si="522"/>
        <v>3.1325294551081213</v>
      </c>
      <c r="BJ94" s="16">
        <f t="shared" ref="BJ94:BO94" si="523">1673/(BJ4+273)*(6.7*(BJ83+BJ84)+1.8*(BJ78+BJ87)+4.9*BJ81+8.1*BJ82+5*BJ77+8.9*(BJ79+BJ80)-22.2*(BJ79+BJ80)*BJ77+7.2*(BJ79+BJ80)*BJ76)-2.06*ERF(-7.2*(BJ79+BJ80))</f>
        <v>4.8286169920167916</v>
      </c>
      <c r="BK94" s="16">
        <f t="shared" si="523"/>
        <v>4.833750841828202</v>
      </c>
      <c r="BL94" s="16">
        <f t="shared" si="523"/>
        <v>4.8521868942049213</v>
      </c>
      <c r="BM94" s="16">
        <f t="shared" si="523"/>
        <v>4.8711187805064728</v>
      </c>
      <c r="BN94" s="16">
        <f t="shared" ref="BN94" si="524">1673/(BN4+273)*(6.7*(BN83+BN84)+1.8*(BN78+BN87)+4.9*BN81+8.1*BN82+5*BN77+8.9*(BN79+BN80)-22.2*(BN79+BN80)*BN77+7.2*(BN79+BN80)*BN76)-2.06*ERF(-7.2*(BN79+BN80))</f>
        <v>4.8863386230361989</v>
      </c>
      <c r="BO94" s="16">
        <f t="shared" si="523"/>
        <v>4.8985765262507339</v>
      </c>
      <c r="BP94" s="16">
        <f t="shared" ref="BP94:BW94" si="525">1673/(BP4+273)*(6.7*(BP83+BP84)+1.8*(BP78+BP87)+4.9*BP81+8.1*BP82+5*BP77+8.9*(BP79+BP80)-22.2*(BP79+BP80)*BP77+7.2*(BP79+BP80)*BP76)-2.06*ERF(-7.2*(BP79+BP80))</f>
        <v>2.1633429186297941</v>
      </c>
      <c r="BQ94" s="16">
        <f t="shared" si="525"/>
        <v>2.1658873416781308</v>
      </c>
      <c r="BR94" s="16">
        <f t="shared" ref="BR94" si="526">1673/(BR4+273)*(6.7*(BR83+BR84)+1.8*(BR78+BR87)+4.9*BR81+8.1*BR82+5*BR77+8.9*(BR79+BR80)-22.2*(BR79+BR80)*BR77+7.2*(BR79+BR80)*BR76)-2.06*ERF(-7.2*(BR79+BR80))</f>
        <v>2.1706311115317396</v>
      </c>
      <c r="BS94" s="16">
        <f t="shared" si="525"/>
        <v>2.1749417968924898</v>
      </c>
      <c r="BT94" s="16">
        <f t="shared" si="525"/>
        <v>1.8794367124756697</v>
      </c>
      <c r="BU94" s="16">
        <f t="shared" si="525"/>
        <v>1.8810925080134118</v>
      </c>
      <c r="BV94" s="16">
        <f t="shared" ref="BV94" si="527">1673/(BV4+273)*(6.7*(BV83+BV84)+1.8*(BV78+BV87)+4.9*BV81+8.1*BV82+5*BV77+8.9*(BV79+BV80)-22.2*(BV79+BV80)*BV77+7.2*(BV79+BV80)*BV76)-2.06*ERF(-7.2*(BV79+BV80))</f>
        <v>1.8841883810634055</v>
      </c>
      <c r="BW94" s="16">
        <f t="shared" si="525"/>
        <v>1.8870134248291408</v>
      </c>
    </row>
    <row r="95" spans="1:75">
      <c r="A95" s="14"/>
      <c r="B95" s="17" t="s">
        <v>45</v>
      </c>
      <c r="C95" s="14"/>
      <c r="D95" s="78">
        <f>-23590/(D4+273)+8.77+D94</f>
        <v>-2.8292958572738396</v>
      </c>
      <c r="E95" s="78">
        <f t="shared" ref="E95:AJ95" si="528">-23590/(E4+273)+8.77+E94</f>
        <v>-2.5935667389469508</v>
      </c>
      <c r="F95" s="16">
        <f t="shared" si="528"/>
        <v>-2.8299645250503742</v>
      </c>
      <c r="G95" s="16">
        <f t="shared" si="528"/>
        <v>-3.0329163986674921</v>
      </c>
      <c r="H95" s="16">
        <f t="shared" si="528"/>
        <v>-2.909163817467955</v>
      </c>
      <c r="I95" s="16">
        <f t="shared" si="528"/>
        <v>-2.9100759307109465</v>
      </c>
      <c r="J95" s="16">
        <f t="shared" si="528"/>
        <v>-3.1266336134900783</v>
      </c>
      <c r="K95" s="16">
        <f t="shared" si="528"/>
        <v>-3.901104688751015</v>
      </c>
      <c r="L95" s="16">
        <f t="shared" si="528"/>
        <v>-2.6273189073219401</v>
      </c>
      <c r="M95" s="16">
        <f t="shared" si="528"/>
        <v>-2.9809200143691035</v>
      </c>
      <c r="N95" s="16">
        <f t="shared" si="528"/>
        <v>-2.8799193284450446</v>
      </c>
      <c r="O95" s="16">
        <f t="shared" si="528"/>
        <v>-3.0266113767254632</v>
      </c>
      <c r="P95" s="16">
        <f t="shared" si="528"/>
        <v>-2.9964441181004631</v>
      </c>
      <c r="Q95" s="16">
        <f t="shared" si="528"/>
        <v>-3.1141195918797564</v>
      </c>
      <c r="R95" s="16">
        <f t="shared" si="528"/>
        <v>-1.1356790124301739</v>
      </c>
      <c r="S95" s="16">
        <f t="shared" si="528"/>
        <v>-1.1197679154427291</v>
      </c>
      <c r="T95" s="16">
        <f t="shared" si="528"/>
        <v>-1.3080714794074844</v>
      </c>
      <c r="U95" s="16">
        <f t="shared" si="528"/>
        <v>-1.2395570750894214</v>
      </c>
      <c r="V95" s="16"/>
      <c r="W95" s="16" t="e">
        <f t="shared" si="528"/>
        <v>#REF!</v>
      </c>
      <c r="X95" s="16" t="e">
        <f t="shared" si="528"/>
        <v>#REF!</v>
      </c>
      <c r="Y95" s="16">
        <f t="shared" si="528"/>
        <v>-7.53095862476943</v>
      </c>
      <c r="Z95" s="16">
        <f t="shared" si="528"/>
        <v>-7.6020132420929176</v>
      </c>
      <c r="AA95" s="16">
        <f t="shared" si="528"/>
        <v>-7.6130841893890757</v>
      </c>
      <c r="AB95" s="16">
        <f t="shared" si="528"/>
        <v>-7.6368934691722004</v>
      </c>
      <c r="AC95" s="16">
        <f t="shared" si="528"/>
        <v>-7.647869704316836</v>
      </c>
      <c r="AD95" s="16">
        <f t="shared" si="528"/>
        <v>-7.6820069961530368</v>
      </c>
      <c r="AE95" s="16">
        <f t="shared" si="528"/>
        <v>-7.6447549581688996</v>
      </c>
      <c r="AF95" s="16"/>
      <c r="AG95" s="16">
        <f t="shared" si="528"/>
        <v>-9.8286486730073062</v>
      </c>
      <c r="AH95" s="16">
        <f t="shared" si="528"/>
        <v>-9.8372579311631565</v>
      </c>
      <c r="AI95" s="16">
        <f t="shared" si="528"/>
        <v>-9.925029075828677</v>
      </c>
      <c r="AJ95" s="16">
        <f t="shared" si="528"/>
        <v>-9.7325308457967683</v>
      </c>
      <c r="AK95" s="16">
        <f t="shared" ref="AK95:AT95" si="529">-23590/(AK4+273)+8.77+AK94</f>
        <v>-9.8442881551022001</v>
      </c>
      <c r="AL95" s="16">
        <f t="shared" si="529"/>
        <v>-9.9421541787042536</v>
      </c>
      <c r="AM95" s="16">
        <f t="shared" si="529"/>
        <v>-10.155693791513354</v>
      </c>
      <c r="AN95" s="16">
        <f t="shared" si="529"/>
        <v>-9.7474264652093368</v>
      </c>
      <c r="AO95" s="16">
        <f t="shared" si="529"/>
        <v>-9.7034885386940513</v>
      </c>
      <c r="AP95" s="16">
        <f t="shared" si="529"/>
        <v>-10.03310588389072</v>
      </c>
      <c r="AQ95" s="16">
        <f t="shared" si="529"/>
        <v>-10.252399680873427</v>
      </c>
      <c r="AR95" s="16">
        <f t="shared" si="529"/>
        <v>-10.006221646304127</v>
      </c>
      <c r="AS95" s="16">
        <f t="shared" si="529"/>
        <v>-10.159208280112534</v>
      </c>
      <c r="AT95" s="16">
        <f t="shared" si="529"/>
        <v>-10.265051578593537</v>
      </c>
      <c r="AV95" s="16">
        <f t="shared" ref="AV95:BH95" si="530">-23590/(AV4+273)+8.77+AV94</f>
        <v>-5.6256869161615715</v>
      </c>
      <c r="AW95" s="16">
        <f t="shared" si="530"/>
        <v>-6.2000300462445024</v>
      </c>
      <c r="AX95" s="16">
        <f t="shared" si="530"/>
        <v>-6.6041455827360274</v>
      </c>
      <c r="AY95" s="16">
        <f t="shared" si="530"/>
        <v>-6.3830043860172925</v>
      </c>
      <c r="AZ95" s="16">
        <f t="shared" si="530"/>
        <v>-7.0119147396553601</v>
      </c>
      <c r="BA95" s="16">
        <f t="shared" si="530"/>
        <v>-7.8365190034492436</v>
      </c>
      <c r="BB95" s="16">
        <f t="shared" si="530"/>
        <v>-8.4746614699331353</v>
      </c>
      <c r="BC95" s="16">
        <f t="shared" si="530"/>
        <v>-8.7219697600621284</v>
      </c>
      <c r="BD95" s="16">
        <f t="shared" si="530"/>
        <v>-9.7051638213163436</v>
      </c>
      <c r="BE95" s="16">
        <f t="shared" si="530"/>
        <v>-9.58928354750417</v>
      </c>
      <c r="BF95" s="16">
        <f t="shared" si="530"/>
        <v>-7.9824931196271427</v>
      </c>
      <c r="BG95" s="16">
        <f t="shared" si="530"/>
        <v>-7.9988605214677149</v>
      </c>
      <c r="BH95" s="16">
        <f t="shared" si="530"/>
        <v>-8.0382989472587436</v>
      </c>
      <c r="BJ95" s="16">
        <f t="shared" ref="BJ95:BO95" si="531">-23590/(BJ4+273)+8.77+BJ94</f>
        <v>-2.4163185137537466</v>
      </c>
      <c r="BK95" s="16">
        <f t="shared" si="531"/>
        <v>-2.4111846639423362</v>
      </c>
      <c r="BL95" s="16">
        <f t="shared" si="531"/>
        <v>-2.3927486115656169</v>
      </c>
      <c r="BM95" s="16">
        <f t="shared" si="531"/>
        <v>-2.3738167252640654</v>
      </c>
      <c r="BN95" s="16">
        <f t="shared" ref="BN95" si="532">-23590/(BN4+273)+8.77+BN94</f>
        <v>-2.3585968827343393</v>
      </c>
      <c r="BO95" s="16">
        <f t="shared" si="531"/>
        <v>-2.3463589795198043</v>
      </c>
      <c r="BP95" s="16">
        <f t="shared" ref="BP95:BW95" si="533">-23590/(BP4+273)+8.77+BP94</f>
        <v>-11.051745618182881</v>
      </c>
      <c r="BQ95" s="16">
        <f t="shared" si="533"/>
        <v>-11.049201195134545</v>
      </c>
      <c r="BR95" s="16">
        <f t="shared" ref="BR95" si="534">-23590/(BR4+273)+8.77+BR94</f>
        <v>-11.044457425280935</v>
      </c>
      <c r="BS95" s="16">
        <f t="shared" si="533"/>
        <v>-11.040146739920186</v>
      </c>
      <c r="BT95" s="16">
        <f t="shared" si="533"/>
        <v>-7.8815923527246454</v>
      </c>
      <c r="BU95" s="16">
        <f t="shared" si="533"/>
        <v>-7.8799365571869036</v>
      </c>
      <c r="BV95" s="16">
        <f t="shared" ref="BV95" si="535">-23590/(BV4+273)+8.77+BV94</f>
        <v>-7.8768406841369094</v>
      </c>
      <c r="BW95" s="16">
        <f t="shared" si="533"/>
        <v>-7.8740156403711747</v>
      </c>
    </row>
    <row r="96" spans="1:75">
      <c r="A96" s="14"/>
      <c r="B96" s="17" t="s">
        <v>145</v>
      </c>
      <c r="C96" s="14"/>
      <c r="D96" s="78">
        <f>-LN(D79)</f>
        <v>2.9408558923427934</v>
      </c>
      <c r="E96" s="78">
        <f t="shared" ref="E96:AJ96" si="536">-LN(E79)</f>
        <v>2.7595505926795156</v>
      </c>
      <c r="F96" s="16">
        <f t="shared" si="536"/>
        <v>2.9603164439568586</v>
      </c>
      <c r="G96" s="16">
        <f t="shared" si="536"/>
        <v>3.1095903224576857</v>
      </c>
      <c r="H96" s="16">
        <f t="shared" si="536"/>
        <v>2.9765902990599646</v>
      </c>
      <c r="I96" s="16">
        <f t="shared" si="536"/>
        <v>2.9759463613027166</v>
      </c>
      <c r="J96" s="16">
        <f t="shared" si="536"/>
        <v>3.1476701289979525</v>
      </c>
      <c r="K96" s="16">
        <f t="shared" si="536"/>
        <v>4.3361059489521363</v>
      </c>
      <c r="L96" s="16">
        <f t="shared" si="536"/>
        <v>2.7781173213470294</v>
      </c>
      <c r="M96" s="16">
        <f t="shared" si="536"/>
        <v>3.0764659313486549</v>
      </c>
      <c r="N96" s="16">
        <f t="shared" si="536"/>
        <v>2.9505294467112062</v>
      </c>
      <c r="O96" s="16">
        <f t="shared" si="536"/>
        <v>3.1088303772784127</v>
      </c>
      <c r="P96" s="16">
        <f t="shared" si="536"/>
        <v>3.0430335563505766</v>
      </c>
      <c r="Q96" s="16">
        <f t="shared" si="536"/>
        <v>3.1355180860032936</v>
      </c>
      <c r="R96" s="16">
        <f t="shared" si="536"/>
        <v>2.5361528527379411</v>
      </c>
      <c r="S96" s="16">
        <f t="shared" si="536"/>
        <v>2.5367033649857333</v>
      </c>
      <c r="T96" s="16">
        <f t="shared" si="536"/>
        <v>2.6541344109157441</v>
      </c>
      <c r="U96" s="16">
        <f t="shared" si="536"/>
        <v>2.603945301275056</v>
      </c>
      <c r="V96" s="16"/>
      <c r="W96" s="16" t="e">
        <f t="shared" si="536"/>
        <v>#REF!</v>
      </c>
      <c r="X96" s="16" t="e">
        <f t="shared" si="536"/>
        <v>#REF!</v>
      </c>
      <c r="Y96" s="16">
        <f t="shared" si="536"/>
        <v>5.2991297707754796</v>
      </c>
      <c r="Z96" s="16">
        <f t="shared" si="536"/>
        <v>5.2595367876283232</v>
      </c>
      <c r="AA96" s="16">
        <f t="shared" si="536"/>
        <v>5.4025358946613409</v>
      </c>
      <c r="AB96" s="16">
        <f t="shared" si="536"/>
        <v>5.3272921458138107</v>
      </c>
      <c r="AC96" s="16">
        <f t="shared" si="536"/>
        <v>5.7568615235055622</v>
      </c>
      <c r="AD96" s="16">
        <f t="shared" si="536"/>
        <v>6.3951652816429077</v>
      </c>
      <c r="AE96" s="16">
        <f t="shared" si="536"/>
        <v>6.088695630229938</v>
      </c>
      <c r="AF96" s="16"/>
      <c r="AG96" s="16">
        <f>-LN(AG79)</f>
        <v>4.3263411551492696</v>
      </c>
      <c r="AH96" s="16">
        <f t="shared" si="536"/>
        <v>4.3826383274232876</v>
      </c>
      <c r="AI96" s="16">
        <f t="shared" si="536"/>
        <v>4.5096739551719329</v>
      </c>
      <c r="AJ96" s="16">
        <f t="shared" si="536"/>
        <v>4.1213458761218016</v>
      </c>
      <c r="AK96" s="16">
        <f t="shared" ref="AK96:AS96" si="537">-LN(AK79)</f>
        <v>4.1904195669851383</v>
      </c>
      <c r="AL96" s="16">
        <f t="shared" si="537"/>
        <v>4.3935217893263649</v>
      </c>
      <c r="AM96" s="16">
        <f t="shared" si="537"/>
        <v>4.917146804711602</v>
      </c>
      <c r="AN96" s="16">
        <f t="shared" si="537"/>
        <v>4.2821888038133631</v>
      </c>
      <c r="AO96" s="16">
        <f t="shared" si="537"/>
        <v>4.164056026041651</v>
      </c>
      <c r="AP96" s="16">
        <f t="shared" si="537"/>
        <v>4.5195659432018589</v>
      </c>
      <c r="AQ96" s="16">
        <f t="shared" si="537"/>
        <v>5.1920663004518435</v>
      </c>
      <c r="AR96" s="16">
        <f t="shared" si="537"/>
        <v>4.3712185666160028</v>
      </c>
      <c r="AS96" s="16">
        <f t="shared" si="537"/>
        <v>5.1161676497254751</v>
      </c>
      <c r="AT96" s="16">
        <f>-LN(AT79)</f>
        <v>5.1928255772918783</v>
      </c>
      <c r="AV96" s="16">
        <f>-LN(AV79)</f>
        <v>3.1561215735796155</v>
      </c>
      <c r="AW96" s="16">
        <f t="shared" ref="AW96:BH96" si="538">-LN(AW79)</f>
        <v>3.0053678542078779</v>
      </c>
      <c r="AX96" s="16">
        <f t="shared" si="538"/>
        <v>2.980532182787007</v>
      </c>
      <c r="AY96" s="16">
        <f t="shared" si="538"/>
        <v>3.3852163024992215</v>
      </c>
      <c r="AZ96" s="16">
        <f t="shared" si="538"/>
        <v>3.2479685514616503</v>
      </c>
      <c r="BA96" s="16">
        <f t="shared" si="538"/>
        <v>3.6094505419869747</v>
      </c>
      <c r="BB96" s="16">
        <f t="shared" si="538"/>
        <v>3.6482885622720924</v>
      </c>
      <c r="BC96" s="16">
        <f t="shared" si="538"/>
        <v>4.240348013397977</v>
      </c>
      <c r="BD96" s="16">
        <f t="shared" si="538"/>
        <v>4.2721176230181079</v>
      </c>
      <c r="BE96" s="16">
        <f t="shared" si="538"/>
        <v>4.5594741504014076</v>
      </c>
      <c r="BF96" s="16">
        <f t="shared" si="538"/>
        <v>4.3719463423148373</v>
      </c>
      <c r="BG96" s="16">
        <f t="shared" si="538"/>
        <v>4.3383370303289723</v>
      </c>
      <c r="BH96" s="16">
        <f t="shared" si="538"/>
        <v>3.7529712945592797</v>
      </c>
      <c r="BJ96" s="16">
        <f t="shared" ref="BJ96:BO96" si="539">-LN(BJ79)</f>
        <v>2.5173437570913815</v>
      </c>
      <c r="BK96" s="16">
        <f t="shared" si="539"/>
        <v>2.5146180754377494</v>
      </c>
      <c r="BL96" s="16">
        <f t="shared" si="539"/>
        <v>2.5048696536519599</v>
      </c>
      <c r="BM96" s="16">
        <f t="shared" si="539"/>
        <v>2.4949226503761244</v>
      </c>
      <c r="BN96" s="16">
        <f t="shared" ref="BN96" si="540">-LN(BN79)</f>
        <v>2.4869717823760515</v>
      </c>
      <c r="BO96" s="16">
        <f t="shared" si="539"/>
        <v>2.4806077616286561</v>
      </c>
      <c r="BP96" s="16">
        <f t="shared" ref="BP96:BW96" si="541">-LN(BP79)</f>
        <v>4.2154590085066621</v>
      </c>
      <c r="BQ96" s="16">
        <f t="shared" si="541"/>
        <v>4.2106444507503138</v>
      </c>
      <c r="BR96" s="16">
        <f t="shared" ref="BR96" si="542">-LN(BR79)</f>
        <v>4.2017290700035401</v>
      </c>
      <c r="BS96" s="16">
        <f t="shared" si="541"/>
        <v>4.1936952517421462</v>
      </c>
      <c r="BT96" s="16">
        <f t="shared" si="541"/>
        <v>4.1802527903933537</v>
      </c>
      <c r="BU96" s="16">
        <f t="shared" si="541"/>
        <v>4.176945774532844</v>
      </c>
      <c r="BV96" s="16">
        <f t="shared" ref="BV96" si="543">-LN(BV79)</f>
        <v>4.1707914109626794</v>
      </c>
      <c r="BW96" s="16">
        <f t="shared" si="541"/>
        <v>4.1652078879518886</v>
      </c>
    </row>
    <row r="97" spans="1:75">
      <c r="A97" s="14"/>
      <c r="B97" s="17" t="s">
        <v>146</v>
      </c>
      <c r="C97" s="14"/>
      <c r="D97" s="78">
        <f>-((1-D79)^2*(28870-14710*D81+1960*D82+43300*D83+95380*D84-76880*D77)+(1-D79)*(-62190*D76+31520*D76^2))/8.314/(D4+273)</f>
        <v>-0.43762363604230731</v>
      </c>
      <c r="E97" s="78">
        <f t="shared" ref="E97:AJ97" si="544">-((1-E79)^2*(28870-14710*E81+1960*E82+43300*E83+95380*E84-76880*E77)+(1-E79)*(-62190*E76+31520*E76^2))/8.314/(E4+273)</f>
        <v>-0.41819599038358446</v>
      </c>
      <c r="F97" s="16">
        <f t="shared" si="544"/>
        <v>-0.44689282961822685</v>
      </c>
      <c r="G97" s="16">
        <f t="shared" si="544"/>
        <v>-0.44889812868880885</v>
      </c>
      <c r="H97" s="16">
        <f t="shared" si="544"/>
        <v>-0.40744639600210852</v>
      </c>
      <c r="I97" s="16">
        <f t="shared" si="544"/>
        <v>-0.4260642467105305</v>
      </c>
      <c r="J97" s="16">
        <f t="shared" si="544"/>
        <v>-0.44295449981668034</v>
      </c>
      <c r="K97" s="16">
        <f t="shared" si="544"/>
        <v>-0.48479396397092683</v>
      </c>
      <c r="L97" s="16">
        <f t="shared" si="544"/>
        <v>-0.40259295643293869</v>
      </c>
      <c r="M97" s="16">
        <f t="shared" si="544"/>
        <v>-0.4467287786320116</v>
      </c>
      <c r="N97" s="16">
        <f t="shared" si="544"/>
        <v>-0.41192702128833003</v>
      </c>
      <c r="O97" s="16">
        <f t="shared" si="544"/>
        <v>-0.46460323414002325</v>
      </c>
      <c r="P97" s="16">
        <f t="shared" si="544"/>
        <v>-0.40743919956424196</v>
      </c>
      <c r="Q97" s="16">
        <f t="shared" si="544"/>
        <v>-0.42257082673980495</v>
      </c>
      <c r="R97" s="16">
        <f t="shared" si="544"/>
        <v>-0.33087838125222968</v>
      </c>
      <c r="S97" s="16">
        <f t="shared" si="544"/>
        <v>-0.34608498693964795</v>
      </c>
      <c r="T97" s="16">
        <f t="shared" si="544"/>
        <v>-0.36176376239950647</v>
      </c>
      <c r="U97" s="16">
        <f t="shared" si="544"/>
        <v>-0.35407885171702652</v>
      </c>
      <c r="V97" s="16"/>
      <c r="W97" s="16" t="e">
        <f t="shared" si="544"/>
        <v>#REF!</v>
      </c>
      <c r="X97" s="16" t="e">
        <f t="shared" si="544"/>
        <v>#REF!</v>
      </c>
      <c r="Y97" s="16">
        <f t="shared" si="544"/>
        <v>-0.62757594442802767</v>
      </c>
      <c r="Z97" s="16">
        <f t="shared" si="544"/>
        <v>-0.64437925941494922</v>
      </c>
      <c r="AA97" s="16">
        <f t="shared" si="544"/>
        <v>-0.67623397550764996</v>
      </c>
      <c r="AB97" s="16">
        <f t="shared" si="544"/>
        <v>-0.67293661662486293</v>
      </c>
      <c r="AC97" s="16">
        <f t="shared" si="544"/>
        <v>-0.54191447397313863</v>
      </c>
      <c r="AD97" s="16">
        <f t="shared" si="544"/>
        <v>-0.55631868048381872</v>
      </c>
      <c r="AE97" s="16">
        <f t="shared" si="544"/>
        <v>-0.56605403174047508</v>
      </c>
      <c r="AF97" s="16"/>
      <c r="AG97" s="16">
        <f t="shared" si="544"/>
        <v>-0.64633267863577593</v>
      </c>
      <c r="AH97" s="16">
        <f t="shared" si="544"/>
        <v>-0.6799899300924368</v>
      </c>
      <c r="AI97" s="16">
        <f t="shared" si="544"/>
        <v>-0.65986123327119117</v>
      </c>
      <c r="AJ97" s="16">
        <f t="shared" si="544"/>
        <v>-0.63702310778077853</v>
      </c>
      <c r="AK97" s="16">
        <f t="shared" ref="AK97:AT97" si="545">-((1-AK79)^2*(28870-14710*AK81+1960*AK82+43300*AK83+95380*AK84-76880*AK77)+(1-AK79)*(-62190*AK76+31520*AK76^2))/8.314/(AK4+273)</f>
        <v>-0.6043519596868282</v>
      </c>
      <c r="AL97" s="16">
        <f t="shared" si="545"/>
        <v>-0.61963039969628675</v>
      </c>
      <c r="AM97" s="16">
        <f t="shared" si="545"/>
        <v>-0.62456646147884431</v>
      </c>
      <c r="AN97" s="16">
        <f t="shared" si="545"/>
        <v>-0.66178269825678571</v>
      </c>
      <c r="AO97" s="16">
        <f t="shared" si="545"/>
        <v>-0.60987772109567084</v>
      </c>
      <c r="AP97" s="16">
        <f t="shared" si="545"/>
        <v>-0.6064983171290369</v>
      </c>
      <c r="AQ97" s="16">
        <f t="shared" si="545"/>
        <v>-0.61427965093733039</v>
      </c>
      <c r="AR97" s="16">
        <f t="shared" si="545"/>
        <v>-0.53070118046029546</v>
      </c>
      <c r="AS97" s="16">
        <f t="shared" si="545"/>
        <v>-0.52390390744202209</v>
      </c>
      <c r="AT97" s="16">
        <f t="shared" si="545"/>
        <v>-0.53151175367561643</v>
      </c>
      <c r="AV97" s="16">
        <f t="shared" ref="AV97:BH97" si="546">-((1-AV79)^2*(28870-14710*AV81+1960*AV82+43300*AV83+95380*AV84-76880*AV77)+(1-AV79)*(-62190*AV76+31520*AV76^2))/8.314/(AV4+273)</f>
        <v>-0.72378693093583912</v>
      </c>
      <c r="AW97" s="16">
        <f t="shared" si="546"/>
        <v>-0.84114059024216903</v>
      </c>
      <c r="AX97" s="16">
        <f t="shared" si="546"/>
        <v>-0.87032358349618921</v>
      </c>
      <c r="AY97" s="16">
        <f t="shared" si="546"/>
        <v>-0.57115265156896089</v>
      </c>
      <c r="AZ97" s="16">
        <f t="shared" si="546"/>
        <v>-0.61157445067134864</v>
      </c>
      <c r="BA97" s="16">
        <f t="shared" si="546"/>
        <v>-0.61573682818888054</v>
      </c>
      <c r="BB97" s="16">
        <f t="shared" si="546"/>
        <v>-0.67079964691377547</v>
      </c>
      <c r="BC97" s="16">
        <f t="shared" si="546"/>
        <v>-1.0891726674379745</v>
      </c>
      <c r="BD97" s="16">
        <f t="shared" si="546"/>
        <v>-0.71955223760214304</v>
      </c>
      <c r="BE97" s="16">
        <f t="shared" si="546"/>
        <v>-1.1152287814732573</v>
      </c>
      <c r="BF97" s="16">
        <f t="shared" si="546"/>
        <v>-1.0021297518943655</v>
      </c>
      <c r="BG97" s="16">
        <f t="shared" si="546"/>
        <v>-0.97723476205302517</v>
      </c>
      <c r="BH97" s="16">
        <f t="shared" si="546"/>
        <v>-1.077085438544277</v>
      </c>
      <c r="BJ97" s="16">
        <f t="shared" ref="BJ97:BO97" si="547">-((1-BJ79)^2*(28870-14710*BJ81+1960*BJ82+43300*BJ83+95380*BJ84-76880*BJ77)+(1-BJ79)*(-62190*BJ76+31520*BJ76^2))/8.314/(BJ4+273)</f>
        <v>-0.29741540307434766</v>
      </c>
      <c r="BK97" s="16">
        <f t="shared" si="547"/>
        <v>-0.29688160926236068</v>
      </c>
      <c r="BL97" s="16">
        <f t="shared" si="547"/>
        <v>-0.2949623741248128</v>
      </c>
      <c r="BM97" s="16">
        <f t="shared" si="547"/>
        <v>-0.29298766538751841</v>
      </c>
      <c r="BN97" s="16">
        <f t="shared" ref="BN97" si="548">-((1-BN79)^2*(28870-14710*BN81+1960*BN82+43300*BN83+95380*BN84-76880*BN77)+(1-BN79)*(-62190*BN76+31520*BN76^2))/8.314/(BN4+273)</f>
        <v>-0.29139726961369838</v>
      </c>
      <c r="BO97" s="16">
        <f t="shared" si="547"/>
        <v>-0.29011658833373793</v>
      </c>
      <c r="BP97" s="16">
        <f t="shared" ref="BP97:BW97" si="549">-((1-BP79)^2*(28870-14710*BP81+1960*BP82+43300*BP83+95380*BP84-76880*BP77)+(1-BP79)*(-62190*BP76+31520*BP76^2))/8.314/(BP4+273)</f>
        <v>-0.61622236556496102</v>
      </c>
      <c r="BQ97" s="16">
        <f t="shared" si="549"/>
        <v>-0.61590602128381744</v>
      </c>
      <c r="BR97" s="16">
        <f t="shared" ref="BR97" si="550">-((1-BR79)^2*(28870-14710*BR81+1960*BR82+43300*BR83+95380*BR84-76880*BR77)+(1-BR79)*(-62190*BR76+31520*BR76^2))/8.314/(BR4+273)</f>
        <v>-0.61531629755367456</v>
      </c>
      <c r="BS97" s="16">
        <f t="shared" si="549"/>
        <v>-0.61478048259347651</v>
      </c>
      <c r="BT97" s="16">
        <f t="shared" si="549"/>
        <v>-0.51742918410722905</v>
      </c>
      <c r="BU97" s="16">
        <f t="shared" si="549"/>
        <v>-0.51723978395348646</v>
      </c>
      <c r="BV97" s="16">
        <f t="shared" ref="BV97" si="551">-((1-BV79)^2*(28870-14710*BV81+1960*BV82+43300*BV83+95380*BV84-76880*BV77)+(1-BV79)*(-62190*BV76+31520*BV76^2))/8.314/(BV4+273)</f>
        <v>-0.51688568301322713</v>
      </c>
      <c r="BW97" s="16">
        <f t="shared" si="549"/>
        <v>-0.51656258649693332</v>
      </c>
    </row>
    <row r="98" spans="1:75" s="37" customFormat="1">
      <c r="A98" s="36" t="s">
        <v>46</v>
      </c>
      <c r="B98" s="97" t="s">
        <v>147</v>
      </c>
      <c r="C98" s="18"/>
      <c r="D98" s="79">
        <f>IF(D4&lt;1200,-(31464-(D4+273)*21.506)/8.314/(D4+273)+LN(D89),LN(1-D79)+LN(D89))</f>
        <v>-5.4708143557005942E-2</v>
      </c>
      <c r="E98" s="79">
        <f>IF(E4&lt;1200,-(31464-(E4+273)*21.506)/8.314/(E4+273)+LN(E89),LN(1-E79)+LN(E89))</f>
        <v>-0.13933012622784202</v>
      </c>
      <c r="F98" s="19">
        <f>IF(F4&lt;1200,-(31464-(F4+273)*21.506)/8.314/(F4+273)+LN(F89),LN(1-F79)+LN(F89))</f>
        <v>-0.29127868653706096</v>
      </c>
      <c r="G98" s="19">
        <f t="shared" ref="G98:AJ98" si="552">IF(G4&lt;1200,-(31464-(G4+273)*21.506)/8.314/(G4+273)+LN(G89),LN(1-G79)+LN(G89))</f>
        <v>-0.26878885838269045</v>
      </c>
      <c r="H98" s="19">
        <f t="shared" si="552"/>
        <v>-0.27545454004483605</v>
      </c>
      <c r="I98" s="19">
        <f t="shared" si="552"/>
        <v>-0.40902052603930544</v>
      </c>
      <c r="J98" s="19">
        <f t="shared" si="552"/>
        <v>-0.73704899953302794</v>
      </c>
      <c r="K98" s="19">
        <f t="shared" si="552"/>
        <v>-2.2429943180515468</v>
      </c>
      <c r="L98" s="19">
        <f t="shared" si="552"/>
        <v>-0.28305689378846777</v>
      </c>
      <c r="M98" s="19">
        <f t="shared" si="552"/>
        <v>-0.23927162260695037</v>
      </c>
      <c r="N98" s="19">
        <f t="shared" si="552"/>
        <v>-0.2536712261165861</v>
      </c>
      <c r="O98" s="19">
        <f t="shared" si="552"/>
        <v>-0.2688243642881033</v>
      </c>
      <c r="P98" s="19">
        <f t="shared" si="552"/>
        <v>-0.25340305189607099</v>
      </c>
      <c r="Q98" s="19">
        <f t="shared" si="552"/>
        <v>-0.28284179519552377</v>
      </c>
      <c r="R98" s="19">
        <f t="shared" si="552"/>
        <v>-8.3271120125790521E-2</v>
      </c>
      <c r="S98" s="19">
        <f t="shared" si="552"/>
        <v>-0.19397525932657173</v>
      </c>
      <c r="T98" s="19">
        <f t="shared" si="552"/>
        <v>-0.23982214007591704</v>
      </c>
      <c r="U98" s="19">
        <f t="shared" si="552"/>
        <v>-0.39430883744845774</v>
      </c>
      <c r="V98" s="19"/>
      <c r="W98" s="19">
        <f t="shared" si="552"/>
        <v>-0.3861460079922735</v>
      </c>
      <c r="X98" s="19">
        <f t="shared" si="552"/>
        <v>-0.3861460079922735</v>
      </c>
      <c r="Y98" s="19">
        <f t="shared" si="552"/>
        <v>-0.3861460079922735</v>
      </c>
      <c r="Z98" s="19">
        <f t="shared" si="552"/>
        <v>-0.3861460079922735</v>
      </c>
      <c r="AA98" s="19">
        <f t="shared" si="552"/>
        <v>-0.3861460079922735</v>
      </c>
      <c r="AB98" s="19">
        <f t="shared" si="552"/>
        <v>-0.3861460079922735</v>
      </c>
      <c r="AC98" s="19">
        <f t="shared" si="552"/>
        <v>-0.3861460079922735</v>
      </c>
      <c r="AD98" s="19">
        <f t="shared" si="552"/>
        <v>-0.3861460079922735</v>
      </c>
      <c r="AE98" s="19">
        <f t="shared" si="552"/>
        <v>-0.3861460079922735</v>
      </c>
      <c r="AF98" s="19"/>
      <c r="AG98" s="19">
        <f t="shared" si="552"/>
        <v>-0.78323423610809118</v>
      </c>
      <c r="AH98" s="19">
        <f t="shared" si="552"/>
        <v>-0.78323423610809118</v>
      </c>
      <c r="AI98" s="19">
        <f t="shared" si="552"/>
        <v>-0.78323423610809118</v>
      </c>
      <c r="AJ98" s="19">
        <f t="shared" si="552"/>
        <v>-0.78323423610809118</v>
      </c>
      <c r="AK98" s="19">
        <f t="shared" ref="AK98:AT98" si="553">IF(AK4&lt;1200,-(31464-(AK4+273)*21.506)/8.314/(AK4+273)+LN(AK89),LN(1-AK79)+LN(AK89))</f>
        <v>-0.78323423610809118</v>
      </c>
      <c r="AL98" s="19">
        <f t="shared" si="553"/>
        <v>-0.78323423610809118</v>
      </c>
      <c r="AM98" s="19">
        <f t="shared" si="553"/>
        <v>-0.78323423610809118</v>
      </c>
      <c r="AN98" s="19">
        <f t="shared" si="553"/>
        <v>-0.78323423610809118</v>
      </c>
      <c r="AO98" s="19">
        <f t="shared" si="553"/>
        <v>-0.78323423610809118</v>
      </c>
      <c r="AP98" s="19">
        <f t="shared" si="553"/>
        <v>-0.78323423610809118</v>
      </c>
      <c r="AQ98" s="19">
        <f t="shared" si="553"/>
        <v>-0.78323423610809118</v>
      </c>
      <c r="AR98" s="19">
        <f t="shared" si="553"/>
        <v>-0.78323423610809118</v>
      </c>
      <c r="AS98" s="19">
        <f t="shared" si="553"/>
        <v>-0.78323423610809118</v>
      </c>
      <c r="AT98" s="19">
        <f t="shared" si="553"/>
        <v>-0.78323423610809118</v>
      </c>
      <c r="AV98" s="19">
        <f t="shared" ref="AV98:BH98" si="554">IF(AV4&lt;1200,-(31464-(AV4+273)*21.506)/8.314/(AV4+273)+LN(AV89),LN(1-AV79)+LN(AV89))</f>
        <v>-0.32888739471876749</v>
      </c>
      <c r="AW98" s="19">
        <f t="shared" si="554"/>
        <v>-0.49508658132469946</v>
      </c>
      <c r="AX98" s="19">
        <f t="shared" si="554"/>
        <v>-0.56174798077296406</v>
      </c>
      <c r="AY98" s="19">
        <f t="shared" si="554"/>
        <v>-0.32888739471876749</v>
      </c>
      <c r="AZ98" s="19">
        <f t="shared" si="554"/>
        <v>-0.49508658132469946</v>
      </c>
      <c r="BA98" s="19">
        <f t="shared" si="554"/>
        <v>-0.56174798077296406</v>
      </c>
      <c r="BB98" s="19">
        <f t="shared" si="554"/>
        <v>-0.66732863234966522</v>
      </c>
      <c r="BC98" s="19">
        <f t="shared" si="554"/>
        <v>-0.66732863234966522</v>
      </c>
      <c r="BD98" s="19">
        <f t="shared" si="554"/>
        <v>-0.78323423610809118</v>
      </c>
      <c r="BE98" s="19">
        <f t="shared" si="554"/>
        <v>-0.78323423610809118</v>
      </c>
      <c r="BF98" s="19">
        <f t="shared" si="554"/>
        <v>-0.56699542939619907</v>
      </c>
      <c r="BG98" s="19">
        <f t="shared" si="554"/>
        <v>-0.56699542939619907</v>
      </c>
      <c r="BH98" s="19">
        <f t="shared" si="554"/>
        <v>-0.61231511036288866</v>
      </c>
      <c r="BJ98" s="19">
        <f t="shared" ref="BJ98:BO98" si="555">IF(BJ4&lt;1200,-(31464-(BJ4+273)*21.506)/8.314/(BJ4+273)+LN(BJ89),LN(1-BJ79)+LN(BJ89))</f>
        <v>-8.4114063104364395E-2</v>
      </c>
      <c r="BK98" s="19">
        <f t="shared" si="555"/>
        <v>-8.4353604692811418E-2</v>
      </c>
      <c r="BL98" s="19">
        <f t="shared" si="555"/>
        <v>-8.5216165486590223E-2</v>
      </c>
      <c r="BM98" s="19">
        <f t="shared" si="555"/>
        <v>-8.6105786478367752E-2</v>
      </c>
      <c r="BN98" s="19">
        <f t="shared" ref="BN98" si="556">IF(BN4&lt;1200,-(31464-(BN4+273)*21.506)/8.314/(BN4+273)+LN(BN89),LN(1-BN79)+LN(BN89))</f>
        <v>-8.6823848967846853E-2</v>
      </c>
      <c r="BO98" s="19">
        <f t="shared" si="555"/>
        <v>-8.7403102943694938E-2</v>
      </c>
      <c r="BP98" s="19">
        <f t="shared" ref="BP98:BW98" si="557">IF(BP4&lt;1200,-(31464-(BP4+273)*21.506)/8.314/(BP4+273)+LN(BP89),LN(1-BP79)+LN(BP89))</f>
        <v>-0.94026850587865218</v>
      </c>
      <c r="BQ98" s="19">
        <f t="shared" si="557"/>
        <v>-0.94026850587865218</v>
      </c>
      <c r="BR98" s="19">
        <f t="shared" ref="BR98" si="558">IF(BR4&lt;1200,-(31464-(BR4+273)*21.506)/8.314/(BR4+273)+LN(BR89),LN(1-BR79)+LN(BR89))</f>
        <v>-0.94026850587865218</v>
      </c>
      <c r="BS98" s="19">
        <f t="shared" si="557"/>
        <v>-0.94026850587865218</v>
      </c>
      <c r="BT98" s="19">
        <f t="shared" si="557"/>
        <v>-0.3861460079922735</v>
      </c>
      <c r="BU98" s="19">
        <f t="shared" si="557"/>
        <v>-0.3861460079922735</v>
      </c>
      <c r="BV98" s="19">
        <f t="shared" ref="BV98" si="559">IF(BV4&lt;1200,-(31464-(BV4+273)*21.506)/8.314/(BV4+273)+LN(BV89),LN(1-BV79)+LN(BV89))</f>
        <v>-0.3861460079922735</v>
      </c>
      <c r="BW98" s="19">
        <f t="shared" si="557"/>
        <v>-0.3861460079922735</v>
      </c>
    </row>
    <row r="99" spans="1:75">
      <c r="A99" s="36" t="s">
        <v>130</v>
      </c>
      <c r="B99" s="98" t="s">
        <v>47</v>
      </c>
      <c r="C99" s="18"/>
      <c r="D99" s="79">
        <f>IF(D4&lt;1200,(-0.0291*D3+351*ERF(D3/10000))/(D4+273)+0.04*D3/8.314/(D4+273),(-0.0291*D3+351*ERF(D3/10000))/(D4+273))</f>
        <v>3.1437809096191145E-3</v>
      </c>
      <c r="E99" s="79">
        <f t="shared" ref="E99:T99" si="560">IF(E4&lt;1200,(-0.0291*E3+351*ERF(E3/10000))/(E4+273)+0.04*E3/8.314/(E4+273),(-0.0291*E3+351*ERF(E3/10000))/(E4+273))</f>
        <v>3.1437809096191145E-3</v>
      </c>
      <c r="F99" s="19">
        <f t="shared" si="560"/>
        <v>3.1437809096191145E-3</v>
      </c>
      <c r="G99" s="19">
        <f t="shared" si="560"/>
        <v>3.1437809096191145E-3</v>
      </c>
      <c r="H99" s="19">
        <f t="shared" si="560"/>
        <v>3.1437809096191145E-3</v>
      </c>
      <c r="I99" s="19">
        <f t="shared" si="560"/>
        <v>3.1437809096191145E-3</v>
      </c>
      <c r="J99" s="19">
        <f t="shared" si="560"/>
        <v>3.1437809096191145E-3</v>
      </c>
      <c r="K99" s="19">
        <f t="shared" si="560"/>
        <v>3.1437809096191145E-3</v>
      </c>
      <c r="L99" s="19">
        <f t="shared" si="560"/>
        <v>3.1437809096191145E-3</v>
      </c>
      <c r="M99" s="19">
        <f t="shared" si="560"/>
        <v>3.1437809096191145E-3</v>
      </c>
      <c r="N99" s="19">
        <f t="shared" si="560"/>
        <v>3.1437809096191145E-3</v>
      </c>
      <c r="O99" s="19">
        <f t="shared" si="560"/>
        <v>3.1437809096191145E-3</v>
      </c>
      <c r="P99" s="19">
        <f t="shared" si="560"/>
        <v>3.1437809096191145E-3</v>
      </c>
      <c r="Q99" s="19">
        <f t="shared" si="560"/>
        <v>3.1437809096191145E-3</v>
      </c>
      <c r="R99" s="19">
        <f t="shared" si="560"/>
        <v>-0.22513020929953567</v>
      </c>
      <c r="S99" s="19">
        <f t="shared" si="560"/>
        <v>-0.22513020929953567</v>
      </c>
      <c r="T99" s="19">
        <f t="shared" si="560"/>
        <v>-0.22513020929953567</v>
      </c>
      <c r="U99" s="19">
        <f>IF(U4&lt;1200,(-0.0291*U3+351*ERF(U3/10000))/(U4+273)+0.04*U3/8.314/(U4+273),(-0.0291*U3+351*ERF(U3/10000))/(U4+273))</f>
        <v>-0.22513020929953567</v>
      </c>
      <c r="V99" s="19"/>
      <c r="W99" s="19">
        <f t="shared" ref="W99:AJ99" si="561">IF(W4&lt;1200,(-0.0291*W3+351*ERF(W3/10000))/(W4+273)+0.04*W3/8.314/(W4+273),(-0.0291*W3+351*ERF(W3/10000))/(W4+273))</f>
        <v>4.1424929866256045E-2</v>
      </c>
      <c r="X99" s="19">
        <f t="shared" si="561"/>
        <v>4.1424929866256045E-2</v>
      </c>
      <c r="Y99" s="19">
        <f t="shared" si="561"/>
        <v>4.1424929866256045E-2</v>
      </c>
      <c r="Z99" s="19">
        <f t="shared" si="561"/>
        <v>4.1424929866256045E-2</v>
      </c>
      <c r="AA99" s="19">
        <f t="shared" si="561"/>
        <v>4.1424929866256045E-2</v>
      </c>
      <c r="AB99" s="19">
        <f t="shared" si="561"/>
        <v>4.1424929866256045E-2</v>
      </c>
      <c r="AC99" s="19">
        <f t="shared" si="561"/>
        <v>4.1424929866256045E-2</v>
      </c>
      <c r="AD99" s="19">
        <f t="shared" si="561"/>
        <v>4.1424929866256045E-2</v>
      </c>
      <c r="AE99" s="19">
        <f t="shared" si="561"/>
        <v>4.1424929866256045E-2</v>
      </c>
      <c r="AF99" s="19"/>
      <c r="AG99" s="19">
        <f t="shared" si="561"/>
        <v>2.6349895462220406E-2</v>
      </c>
      <c r="AH99" s="19">
        <f t="shared" si="561"/>
        <v>2.6349895462220406E-2</v>
      </c>
      <c r="AI99" s="19">
        <f t="shared" si="561"/>
        <v>2.6349895462220406E-2</v>
      </c>
      <c r="AJ99" s="19">
        <f t="shared" si="561"/>
        <v>2.6349895462220406E-2</v>
      </c>
      <c r="AK99" s="19">
        <f t="shared" ref="AK99:AT99" si="562">IF(AK4&lt;1200,(-0.0291*AK3+351*ERF(AK3/10000))/(AK4+273)+0.04*AK3/8.314/(AK4+273),(-0.0291*AK3+351*ERF(AK3/10000))/(AK4+273))</f>
        <v>2.6349895462220406E-2</v>
      </c>
      <c r="AL99" s="19">
        <f t="shared" si="562"/>
        <v>2.6349895462220406E-2</v>
      </c>
      <c r="AM99" s="19">
        <f t="shared" si="562"/>
        <v>2.6349895462220406E-2</v>
      </c>
      <c r="AN99" s="19">
        <f t="shared" si="562"/>
        <v>2.6349895462220406E-2</v>
      </c>
      <c r="AO99" s="19">
        <f t="shared" si="562"/>
        <v>2.6349895462220406E-2</v>
      </c>
      <c r="AP99" s="19">
        <f t="shared" si="562"/>
        <v>2.6349895462220406E-2</v>
      </c>
      <c r="AQ99" s="19">
        <f t="shared" si="562"/>
        <v>2.6349895462220406E-2</v>
      </c>
      <c r="AR99" s="19">
        <f t="shared" si="562"/>
        <v>2.6349895462220406E-2</v>
      </c>
      <c r="AS99" s="19">
        <f t="shared" si="562"/>
        <v>2.6349895462220406E-2</v>
      </c>
      <c r="AT99" s="19">
        <f t="shared" si="562"/>
        <v>2.6349895462220406E-2</v>
      </c>
      <c r="AV99" s="19">
        <f t="shared" ref="AV99:BH99" si="563">IF(AV4&lt;1200,(-0.0291*AV3+351*ERF(AV3/10000))/(AV4+273)+0.04*AV3/8.314/(AV4+273),(-0.0291*AV3+351*ERF(AV3/10000))/(AV4+273))</f>
        <v>2.290331225761328E-2</v>
      </c>
      <c r="AW99" s="19">
        <f t="shared" si="563"/>
        <v>2.4320776143736438E-2</v>
      </c>
      <c r="AX99" s="19">
        <f t="shared" si="563"/>
        <v>2.5530071249090638E-2</v>
      </c>
      <c r="AY99" s="19">
        <f t="shared" si="563"/>
        <v>2.290331225761328E-2</v>
      </c>
      <c r="AZ99" s="19">
        <f t="shared" si="563"/>
        <v>2.4320776143736438E-2</v>
      </c>
      <c r="BA99" s="19">
        <f t="shared" si="563"/>
        <v>2.5530071249090638E-2</v>
      </c>
      <c r="BB99" s="19">
        <f t="shared" si="563"/>
        <v>2.5798085371980251E-2</v>
      </c>
      <c r="BC99" s="19">
        <f t="shared" si="563"/>
        <v>2.5798085371980251E-2</v>
      </c>
      <c r="BD99" s="19">
        <f t="shared" si="563"/>
        <v>2.5858549122859883E-2</v>
      </c>
      <c r="BE99" s="19">
        <f t="shared" si="563"/>
        <v>2.5858549122859883E-2</v>
      </c>
      <c r="BF99" s="19">
        <f t="shared" si="563"/>
        <v>2.511689930146099E-2</v>
      </c>
      <c r="BG99" s="19">
        <f t="shared" si="563"/>
        <v>2.511689930146099E-2</v>
      </c>
      <c r="BH99" s="19">
        <f t="shared" si="563"/>
        <v>1.3466448252653859E-2</v>
      </c>
      <c r="BJ99" s="19">
        <f t="shared" ref="BJ99:BO99" si="564">IF(BJ4&lt;1200,(-0.0291*BJ3+351*ERF(BJ3/10000))/(BJ4+273)+0.04*BJ3/8.314/(BJ4+273),(-0.0291*BJ3+351*ERF(BJ3/10000))/(BJ4+273))</f>
        <v>7.1324566415696767E-6</v>
      </c>
      <c r="BK99" s="19">
        <f t="shared" si="564"/>
        <v>7.0430981143367348E-3</v>
      </c>
      <c r="BL99" s="19">
        <f t="shared" si="564"/>
        <v>2.5251498379076261E-2</v>
      </c>
      <c r="BM99" s="19">
        <f t="shared" si="564"/>
        <v>3.250494450339383E-3</v>
      </c>
      <c r="BN99" s="19">
        <f t="shared" ref="BN99" si="565">IF(BN4&lt;1200,(-0.0291*BN3+351*ERF(BN3/10000))/(BN4+273)+0.04*BN3/8.314/(BN4+273),(-0.0291*BN3+351*ERF(BN3/10000))/(BN4+273))</f>
        <v>-6.6121584241117373E-2</v>
      </c>
      <c r="BO99" s="19">
        <f t="shared" si="564"/>
        <v>-0.15793746434375261</v>
      </c>
      <c r="BP99" s="19">
        <f t="shared" ref="BP99:BW99" si="566">IF(BP4&lt;1200,(-0.0291*BP3+351*ERF(BP3/10000))/(BP4+273)+0.04*BP3/8.314/(BP4+273),(-0.0291*BP3+351*ERF(BP3/10000))/(BP4+273))</f>
        <v>1.4275182226122946E-5</v>
      </c>
      <c r="BQ99" s="19">
        <f t="shared" si="566"/>
        <v>1.4152512039157314E-2</v>
      </c>
      <c r="BR99" s="19">
        <f t="shared" ref="BR99" si="567">IF(BR4&lt;1200,(-0.0291*BR3+351*ERF(BR3/10000))/(BR4+273)+0.04*BR3/8.314/(BR4+273),(-0.0291*BR3+351*ERF(BR3/10000))/(BR4+273))</f>
        <v>3.9591312448226557E-2</v>
      </c>
      <c r="BS99" s="19">
        <f t="shared" si="566"/>
        <v>5.7084125433707611E-2</v>
      </c>
      <c r="BT99" s="19">
        <f t="shared" si="566"/>
        <v>1.2032419896802766E-5</v>
      </c>
      <c r="BU99" s="19">
        <f t="shared" si="566"/>
        <v>1.1929022323657341E-2</v>
      </c>
      <c r="BV99" s="19">
        <f t="shared" ref="BV99" si="568">IF(BV4&lt;1200,(-0.0291*BV3+351*ERF(BV3/10000))/(BV4+273)+0.04*BV3/8.314/(BV4+273),(-0.0291*BV3+351*ERF(BV3/10000))/(BV4+273))</f>
        <v>3.3371153383304875E-2</v>
      </c>
      <c r="BW99" s="19">
        <f t="shared" si="566"/>
        <v>4.8115684674287715E-2</v>
      </c>
    </row>
    <row r="100" spans="1:75">
      <c r="A100" s="14" t="s">
        <v>48</v>
      </c>
      <c r="B100" s="14"/>
      <c r="C100" s="14"/>
      <c r="D100" s="78"/>
      <c r="E100" s="78"/>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V100" s="16"/>
      <c r="AW100" s="16"/>
      <c r="AX100" s="16"/>
      <c r="AY100" s="16"/>
      <c r="AZ100" s="16"/>
      <c r="BA100" s="16"/>
      <c r="BB100" s="16"/>
      <c r="BC100" s="16"/>
      <c r="BD100" s="16"/>
      <c r="BE100" s="16"/>
      <c r="BF100" s="16"/>
      <c r="BG100" s="16"/>
      <c r="BH100" s="16"/>
      <c r="BJ100" s="16"/>
      <c r="BK100" s="16"/>
      <c r="BL100" s="16"/>
      <c r="BM100" s="16"/>
      <c r="BN100" s="16"/>
      <c r="BO100" s="16"/>
      <c r="BP100" s="16"/>
      <c r="BQ100" s="16"/>
      <c r="BR100" s="16"/>
      <c r="BS100" s="16"/>
      <c r="BT100" s="16"/>
      <c r="BU100" s="16"/>
      <c r="BV100" s="16"/>
      <c r="BW100" s="16"/>
    </row>
    <row r="101" spans="1:75">
      <c r="A101" s="14"/>
      <c r="B101" s="14" t="s">
        <v>49</v>
      </c>
      <c r="C101" s="14"/>
      <c r="D101" s="78">
        <f>D93+D95+D96+D97+D98+D99</f>
        <v>6.947372047404528</v>
      </c>
      <c r="E101" s="78">
        <f t="shared" ref="E101:AJ101" si="569">E93+E95+E96+E97+E98+E99</f>
        <v>6.9366015290560261</v>
      </c>
      <c r="F101" s="16">
        <f t="shared" si="569"/>
        <v>6.7203241946860839</v>
      </c>
      <c r="G101" s="16">
        <f t="shared" si="569"/>
        <v>6.6871307286535817</v>
      </c>
      <c r="H101" s="16">
        <f t="shared" si="569"/>
        <v>6.7126693374799515</v>
      </c>
      <c r="I101" s="16">
        <f t="shared" si="569"/>
        <v>6.5589294497768211</v>
      </c>
      <c r="J101" s="16">
        <f t="shared" si="569"/>
        <v>6.1691768080930531</v>
      </c>
      <c r="K101" s="16">
        <f t="shared" si="569"/>
        <v>5.0353567701135358</v>
      </c>
      <c r="L101" s="16">
        <f t="shared" si="569"/>
        <v>6.7932923557385703</v>
      </c>
      <c r="M101" s="16">
        <f t="shared" si="569"/>
        <v>6.7376893076754767</v>
      </c>
      <c r="N101" s="16">
        <f t="shared" si="569"/>
        <v>6.7331556627961326</v>
      </c>
      <c r="O101" s="16">
        <f t="shared" si="569"/>
        <v>6.6769351940597099</v>
      </c>
      <c r="P101" s="16">
        <f t="shared" si="569"/>
        <v>6.7138909787246881</v>
      </c>
      <c r="Q101" s="16">
        <f t="shared" si="569"/>
        <v>6.6441296641230956</v>
      </c>
      <c r="R101" s="16">
        <f t="shared" si="569"/>
        <v>7.2063529090184222</v>
      </c>
      <c r="S101" s="16">
        <f t="shared" si="569"/>
        <v>7.0969037733654607</v>
      </c>
      <c r="T101" s="16">
        <f t="shared" si="569"/>
        <v>6.9645055991215123</v>
      </c>
      <c r="U101" s="16">
        <f t="shared" si="569"/>
        <v>6.8360291071088266</v>
      </c>
      <c r="V101" s="16"/>
      <c r="W101" s="16" t="e">
        <f t="shared" si="569"/>
        <v>#REF!</v>
      </c>
      <c r="X101" s="16" t="e">
        <f t="shared" si="569"/>
        <v>#REF!</v>
      </c>
      <c r="Y101" s="16">
        <f t="shared" si="569"/>
        <v>6.0750047076209173</v>
      </c>
      <c r="Z101" s="16">
        <f t="shared" si="569"/>
        <v>5.9475537921633519</v>
      </c>
      <c r="AA101" s="16">
        <f t="shared" si="569"/>
        <v>6.0476272358075107</v>
      </c>
      <c r="AB101" s="16">
        <f t="shared" si="569"/>
        <v>5.9518715660596424</v>
      </c>
      <c r="AC101" s="16">
        <f t="shared" si="569"/>
        <v>6.5014868512584831</v>
      </c>
      <c r="AD101" s="16">
        <f t="shared" si="569"/>
        <v>7.0912491110489473</v>
      </c>
      <c r="AE101" s="16">
        <f t="shared" si="569"/>
        <v>6.8122961463634581</v>
      </c>
      <c r="AF101" s="16"/>
      <c r="AG101" s="16">
        <f t="shared" si="569"/>
        <v>3.9846339579236667</v>
      </c>
      <c r="AH101" s="16">
        <f t="shared" si="569"/>
        <v>3.9986646205851737</v>
      </c>
      <c r="AI101" s="16">
        <f t="shared" si="569"/>
        <v>4.0580578004895438</v>
      </c>
      <c r="AJ101" s="16">
        <f t="shared" si="569"/>
        <v>3.8850660769617344</v>
      </c>
      <c r="AK101" s="16">
        <f t="shared" ref="AK101:AT101" si="570">AK93+AK95+AK96+AK97+AK98+AK99</f>
        <v>3.8750536066135894</v>
      </c>
      <c r="AL101" s="16">
        <f t="shared" si="570"/>
        <v>3.9650113653433041</v>
      </c>
      <c r="AM101" s="16">
        <f t="shared" si="570"/>
        <v>4.2701607061368829</v>
      </c>
      <c r="AN101" s="16">
        <f t="shared" si="570"/>
        <v>4.0062537947647199</v>
      </c>
      <c r="AO101" s="16">
        <f t="shared" si="570"/>
        <v>3.983963920669408</v>
      </c>
      <c r="AP101" s="16">
        <f t="shared" si="570"/>
        <v>4.0132358965995811</v>
      </c>
      <c r="AQ101" s="16">
        <f t="shared" si="570"/>
        <v>4.4586611230585644</v>
      </c>
      <c r="AR101" s="16">
        <f t="shared" si="570"/>
        <v>3.9675698942690603</v>
      </c>
      <c r="AS101" s="16">
        <f t="shared" si="570"/>
        <v>4.5663296165883986</v>
      </c>
      <c r="AT101" s="16">
        <f t="shared" si="570"/>
        <v>4.5295363994402038</v>
      </c>
      <c r="AV101" s="16">
        <f t="shared" ref="AV101:BH101" si="571">AV93+AV95+AV96+AV97+AV98+AV99</f>
        <v>5.5488865324140706</v>
      </c>
      <c r="AW101" s="16">
        <f t="shared" si="571"/>
        <v>5.212920783852808</v>
      </c>
      <c r="AX101" s="16">
        <f t="shared" si="571"/>
        <v>4.959426866697993</v>
      </c>
      <c r="AY101" s="16">
        <f t="shared" si="571"/>
        <v>5.173298070844834</v>
      </c>
      <c r="AZ101" s="16">
        <f t="shared" si="571"/>
        <v>4.8732029272665427</v>
      </c>
      <c r="BA101" s="16">
        <f t="shared" si="571"/>
        <v>4.6105585604920538</v>
      </c>
      <c r="BB101" s="16">
        <f t="shared" si="571"/>
        <v>4.2795880204583785</v>
      </c>
      <c r="BC101" s="16">
        <f t="shared" si="571"/>
        <v>4.2059661609310703</v>
      </c>
      <c r="BD101" s="16">
        <f t="shared" si="571"/>
        <v>3.9801843721777406</v>
      </c>
      <c r="BE101" s="16">
        <f t="shared" si="571"/>
        <v>3.9877446295020995</v>
      </c>
      <c r="BF101" s="16">
        <f t="shared" si="571"/>
        <v>4.8563074745410981</v>
      </c>
      <c r="BG101" s="16">
        <f t="shared" si="571"/>
        <v>4.8312257505560012</v>
      </c>
      <c r="BH101" s="16">
        <f t="shared" si="571"/>
        <v>4.2335089958692365</v>
      </c>
      <c r="BJ101" s="16">
        <f t="shared" ref="BJ101:BO101" si="572">BJ93+BJ95+BJ96+BJ97+BJ98+BJ99</f>
        <v>7.3798288202441249</v>
      </c>
      <c r="BK101" s="16">
        <f t="shared" si="572"/>
        <v>7.3895672062831386</v>
      </c>
      <c r="BL101" s="16">
        <f t="shared" si="572"/>
        <v>7.4175199114825761</v>
      </c>
      <c r="BM101" s="16">
        <f t="shared" si="572"/>
        <v>7.405588878325073</v>
      </c>
      <c r="BN101" s="16">
        <f t="shared" ref="BN101" si="573">BN93+BN95+BN96+BN97+BN98+BN99</f>
        <v>7.3443581074476096</v>
      </c>
      <c r="BO101" s="16">
        <f t="shared" si="572"/>
        <v>7.2591175371162278</v>
      </c>
      <c r="BP101" s="16">
        <f t="shared" ref="BP101:BW101" si="574">BP93+BP95+BP96+BP97+BP98+BP99</f>
        <v>3.1386123887230544</v>
      </c>
      <c r="BQ101" s="16">
        <f t="shared" si="574"/>
        <v>3.1507968351531175</v>
      </c>
      <c r="BR101" s="16">
        <f t="shared" ref="BR101" si="575">BR93+BR95+BR96+BR97+BR98+BR99</f>
        <v>3.1726537483991648</v>
      </c>
      <c r="BS101" s="16">
        <f t="shared" si="574"/>
        <v>3.1869592434441998</v>
      </c>
      <c r="BT101" s="16">
        <f t="shared" si="574"/>
        <v>4.6742278621580153</v>
      </c>
      <c r="BU101" s="16">
        <f t="shared" si="574"/>
        <v>4.6846830318927504</v>
      </c>
      <c r="BV101" s="16">
        <f t="shared" ref="BV101" si="576">BV93+BV95+BV96+BV97+BV98+BV99</f>
        <v>4.7034207733724873</v>
      </c>
      <c r="BW101" s="16">
        <f t="shared" si="574"/>
        <v>4.7157299219347077</v>
      </c>
    </row>
    <row r="102" spans="1:75">
      <c r="A102" s="20" t="s">
        <v>90</v>
      </c>
      <c r="B102" s="20" t="s">
        <v>140</v>
      </c>
      <c r="C102" s="20"/>
      <c r="D102" s="87">
        <f>IF(AND(D10&lt;5,D90&gt;0),0,EXP(D101))</f>
        <v>1040.411979057727</v>
      </c>
      <c r="E102" s="80">
        <f t="shared" ref="E102" si="577">IF(AND(E10&lt;5,E90&gt;0),0,EXP(E101))</f>
        <v>1029.2663326864745</v>
      </c>
      <c r="F102" s="21">
        <f t="shared" ref="F102" si="578">IF(AND(F10&lt;5,F90&gt;0),0,EXP(F101))</f>
        <v>829.08625327440211</v>
      </c>
      <c r="G102" s="21">
        <f t="shared" ref="G102" si="579">IF(AND(G10&lt;5,G90&gt;0),0,EXP(G101))</f>
        <v>802.0177410674504</v>
      </c>
      <c r="H102" s="21">
        <f t="shared" ref="H102" si="580">IF(AND(H10&lt;5,H90&gt;0),0,EXP(H101))</f>
        <v>822.76394544807215</v>
      </c>
      <c r="I102" s="21">
        <f t="shared" ref="I102" si="581">IF(AND(I10&lt;5,I90&gt;0),0,EXP(I101))</f>
        <v>705.51599985185396</v>
      </c>
      <c r="J102" s="21">
        <f t="shared" ref="J102" si="582">IF(AND(J10&lt;5,J90&gt;0),0,EXP(J101))</f>
        <v>477.79262913245674</v>
      </c>
      <c r="K102" s="21">
        <f t="shared" ref="K102" si="583">IF(AND(K10&lt;5,K90&gt;0),0,EXP(K101))</f>
        <v>153.75443781593216</v>
      </c>
      <c r="L102" s="21">
        <f t="shared" ref="L102" si="584">IF(AND(L10&lt;5,L90&gt;0),0,EXP(L101))</f>
        <v>891.84500452513839</v>
      </c>
      <c r="M102" s="21">
        <f t="shared" ref="M102" si="585">IF(AND(M10&lt;5,M90&gt;0),0,EXP(M101))</f>
        <v>843.6091607619137</v>
      </c>
      <c r="N102" s="21">
        <f t="shared" ref="N102" si="586">IF(AND(N10&lt;5,N90&gt;0),0,EXP(N101))</f>
        <v>839.7931930673509</v>
      </c>
      <c r="O102" s="21">
        <f t="shared" ref="O102" si="587">IF(AND(O10&lt;5,O90&gt;0),0,EXP(O101))</f>
        <v>793.88228458006665</v>
      </c>
      <c r="P102" s="21">
        <f t="shared" ref="P102" si="588">IF(AND(P10&lt;5,P90&gt;0),0,EXP(P101))</f>
        <v>823.76968201807063</v>
      </c>
      <c r="Q102" s="21">
        <f t="shared" ref="Q102" si="589">IF(AND(Q10&lt;5,Q90&gt;0),0,EXP(Q101))</f>
        <v>768.26111136653162</v>
      </c>
      <c r="R102" s="21">
        <f t="shared" ref="R102" si="590">IF(AND(R10&lt;5,R90&gt;0),0,EXP(R101))</f>
        <v>1347.9671328529294</v>
      </c>
      <c r="S102" s="21">
        <f t="shared" ref="S102" si="591">IF(AND(S10&lt;5,S90&gt;0),0,EXP(S101))</f>
        <v>1208.2203530988327</v>
      </c>
      <c r="T102" s="21">
        <f t="shared" ref="T102" si="592">IF(AND(T10&lt;5,T90&gt;0),0,EXP(T101))</f>
        <v>1058.3915183558838</v>
      </c>
      <c r="U102" s="21">
        <f t="shared" ref="U102" si="593">IF(AND(U10&lt;5,U90&gt;0),0,EXP(U101))</f>
        <v>930.78573623287775</v>
      </c>
      <c r="V102" s="21"/>
      <c r="W102" s="21">
        <f t="shared" ref="W102" si="594">IF(AND(W10&lt;5,W90&gt;0),0,EXP(W101))</f>
        <v>0</v>
      </c>
      <c r="X102" s="21">
        <f t="shared" ref="X102" si="595">IF(AND(X10&lt;5,X90&gt;0),0,EXP(X101))</f>
        <v>0</v>
      </c>
      <c r="Y102" s="21">
        <f t="shared" ref="Y102" si="596">IF(AND(Y10&lt;5,Y90&gt;0),0,EXP(Y101))</f>
        <v>0</v>
      </c>
      <c r="Z102" s="21">
        <f t="shared" ref="Z102" si="597">IF(AND(Z10&lt;5,Z90&gt;0),0,EXP(Z101))</f>
        <v>0</v>
      </c>
      <c r="AA102" s="21">
        <f t="shared" ref="AA102" si="598">IF(AND(AA10&lt;5,AA90&gt;0),0,EXP(AA101))</f>
        <v>0</v>
      </c>
      <c r="AB102" s="21">
        <f t="shared" ref="AB102" si="599">IF(AND(AB10&lt;5,AB90&gt;0),0,EXP(AB101))</f>
        <v>0</v>
      </c>
      <c r="AC102" s="21">
        <f t="shared" ref="AC102" si="600">IF(AND(AC10&lt;5,AC90&gt;0),0,EXP(AC101))</f>
        <v>0</v>
      </c>
      <c r="AD102" s="21">
        <f t="shared" ref="AD102" si="601">IF(AND(AD10&lt;5,AD90&gt;0),0,EXP(AD101))</f>
        <v>0</v>
      </c>
      <c r="AE102" s="21">
        <f t="shared" ref="AE102" si="602">IF(AND(AE10&lt;5,AE90&gt;0),0,EXP(AE101))</f>
        <v>0</v>
      </c>
      <c r="AF102" s="21"/>
      <c r="AG102" s="21">
        <f t="shared" ref="AG102" si="603">IF(AND(AG10&lt;5,AG90&gt;0),0,EXP(AG101))</f>
        <v>0</v>
      </c>
      <c r="AH102" s="21">
        <f t="shared" ref="AH102" si="604">IF(AND(AH10&lt;5,AH90&gt;0),0,EXP(AH101))</f>
        <v>0</v>
      </c>
      <c r="AI102" s="21">
        <f t="shared" ref="AI102" si="605">IF(AND(AI10&lt;5,AI90&gt;0),0,EXP(AI101))</f>
        <v>0</v>
      </c>
      <c r="AJ102" s="21">
        <f t="shared" ref="AJ102:AT102" si="606">IF(AND(AJ10&lt;5,AJ90&gt;0),0,EXP(AJ101))</f>
        <v>0</v>
      </c>
      <c r="AK102" s="21">
        <f t="shared" si="606"/>
        <v>0</v>
      </c>
      <c r="AL102" s="21">
        <f t="shared" si="606"/>
        <v>0</v>
      </c>
      <c r="AM102" s="21">
        <f t="shared" si="606"/>
        <v>0</v>
      </c>
      <c r="AN102" s="21">
        <f t="shared" si="606"/>
        <v>0</v>
      </c>
      <c r="AO102" s="21">
        <f t="shared" si="606"/>
        <v>0</v>
      </c>
      <c r="AP102" s="21">
        <f t="shared" si="606"/>
        <v>0</v>
      </c>
      <c r="AQ102" s="21">
        <f t="shared" si="606"/>
        <v>0</v>
      </c>
      <c r="AR102" s="21">
        <f t="shared" si="606"/>
        <v>0</v>
      </c>
      <c r="AS102" s="21">
        <f t="shared" si="606"/>
        <v>0</v>
      </c>
      <c r="AT102" s="21">
        <f t="shared" si="606"/>
        <v>0</v>
      </c>
      <c r="AV102" s="21">
        <f t="shared" ref="AV102:BH102" si="607">IF(AND(AV10&lt;5,AV90&gt;0),0,EXP(AV101))</f>
        <v>256.95128962907631</v>
      </c>
      <c r="AW102" s="21">
        <f t="shared" si="607"/>
        <v>183.62961810907453</v>
      </c>
      <c r="AX102" s="21">
        <f t="shared" si="607"/>
        <v>142.51209405915944</v>
      </c>
      <c r="AY102" s="21">
        <f t="shared" si="607"/>
        <v>176.49597487011445</v>
      </c>
      <c r="AZ102" s="21">
        <f t="shared" si="607"/>
        <v>130.73899449324199</v>
      </c>
      <c r="BA102" s="21">
        <f t="shared" si="607"/>
        <v>0</v>
      </c>
      <c r="BB102" s="21">
        <f t="shared" si="607"/>
        <v>0</v>
      </c>
      <c r="BC102" s="21">
        <f t="shared" si="607"/>
        <v>0</v>
      </c>
      <c r="BD102" s="21">
        <f t="shared" si="607"/>
        <v>0</v>
      </c>
      <c r="BE102" s="21">
        <f t="shared" si="607"/>
        <v>0</v>
      </c>
      <c r="BF102" s="21">
        <f t="shared" si="607"/>
        <v>0</v>
      </c>
      <c r="BG102" s="21">
        <f t="shared" si="607"/>
        <v>0</v>
      </c>
      <c r="BH102" s="21">
        <f t="shared" si="607"/>
        <v>0</v>
      </c>
      <c r="BJ102" s="21">
        <f t="shared" ref="BJ102:BO102" si="608">IF(AND(BJ10&lt;5,BJ90&gt;0),0,EXP(BJ101))</f>
        <v>1603.3152892207952</v>
      </c>
      <c r="BK102" s="21">
        <f t="shared" si="608"/>
        <v>1619.0052659768742</v>
      </c>
      <c r="BL102" s="21">
        <f t="shared" si="608"/>
        <v>1664.8992856444563</v>
      </c>
      <c r="BM102" s="21">
        <f t="shared" si="608"/>
        <v>1645.1533460285868</v>
      </c>
      <c r="BN102" s="21">
        <f t="shared" ref="BN102" si="609">IF(AND(BN10&lt;5,BN90&gt;0),0,EXP(BN101))</f>
        <v>1547.4413553317472</v>
      </c>
      <c r="BO102" s="21">
        <f t="shared" si="608"/>
        <v>1421.0020022175902</v>
      </c>
      <c r="BP102" s="21">
        <f t="shared" ref="BP102:BW102" si="610">IF(AND(BP10&lt;5,BP90&gt;0),0,EXP(BP101))</f>
        <v>0</v>
      </c>
      <c r="BQ102" s="21">
        <f t="shared" si="610"/>
        <v>0</v>
      </c>
      <c r="BR102" s="21">
        <f t="shared" ref="BR102" si="611">IF(AND(BR10&lt;5,BR90&gt;0),0,EXP(BR101))</f>
        <v>0</v>
      </c>
      <c r="BS102" s="21">
        <f t="shared" si="610"/>
        <v>0</v>
      </c>
      <c r="BT102" s="21">
        <f t="shared" si="610"/>
        <v>0</v>
      </c>
      <c r="BU102" s="21">
        <f t="shared" si="610"/>
        <v>0</v>
      </c>
      <c r="BV102" s="21">
        <f t="shared" ref="BV102" si="612">IF(AND(BV10&lt;5,BV90&gt;0),0,EXP(BV101))</f>
        <v>0</v>
      </c>
      <c r="BW102" s="21">
        <f t="shared" si="610"/>
        <v>0</v>
      </c>
    </row>
    <row r="103" spans="1:75">
      <c r="A103" s="13" t="s">
        <v>50</v>
      </c>
      <c r="B103" s="13"/>
      <c r="C103" s="13"/>
    </row>
    <row r="104" spans="1:75">
      <c r="A104" s="13"/>
      <c r="B104" s="13" t="s">
        <v>51</v>
      </c>
      <c r="C104" s="13"/>
      <c r="D104" s="70">
        <f>(D90/18)/(D90/18+(D34*2+D35*2+D36*3+SUM(D37:D42)+D43*5)*(100-D90)/100)</f>
        <v>0</v>
      </c>
      <c r="E104" s="70">
        <f>(E90/18)/(E90/18+(E34*2+E35*2+E36*3+SUM(E37:E42)+E43*5)*(100-E90)/100)</f>
        <v>0</v>
      </c>
      <c r="F104" s="22">
        <f t="shared" ref="F104:AJ104" si="613">(F90/18)/(F90/18+(F34*2+F35*2+F36*3+SUM(F37:F42)+F43*5)*(100-F90)/100)</f>
        <v>0</v>
      </c>
      <c r="G104" s="22">
        <f t="shared" si="613"/>
        <v>0</v>
      </c>
      <c r="H104" s="22">
        <f t="shared" si="613"/>
        <v>0</v>
      </c>
      <c r="I104" s="22">
        <f t="shared" si="613"/>
        <v>0</v>
      </c>
      <c r="J104" s="22">
        <f t="shared" si="613"/>
        <v>0</v>
      </c>
      <c r="K104" s="22">
        <f t="shared" si="613"/>
        <v>0</v>
      </c>
      <c r="L104" s="22">
        <f t="shared" si="613"/>
        <v>9.3779567321143939E-2</v>
      </c>
      <c r="M104" s="22">
        <f t="shared" si="613"/>
        <v>6.121249889309479E-2</v>
      </c>
      <c r="N104" s="22">
        <f t="shared" si="613"/>
        <v>5.2122289294783082E-2</v>
      </c>
      <c r="O104" s="22">
        <f t="shared" si="613"/>
        <v>3.2831019508994072E-2</v>
      </c>
      <c r="P104" s="22">
        <f t="shared" si="613"/>
        <v>2.3446248893524022E-2</v>
      </c>
      <c r="Q104" s="22">
        <f t="shared" si="613"/>
        <v>0</v>
      </c>
      <c r="R104" s="22">
        <f t="shared" si="613"/>
        <v>0</v>
      </c>
      <c r="S104" s="22">
        <f t="shared" si="613"/>
        <v>0</v>
      </c>
      <c r="T104" s="22">
        <f t="shared" si="613"/>
        <v>0</v>
      </c>
      <c r="U104" s="22">
        <f t="shared" si="613"/>
        <v>0</v>
      </c>
      <c r="V104" s="22"/>
      <c r="W104" s="22">
        <f t="shared" si="613"/>
        <v>0.13767122405867163</v>
      </c>
      <c r="X104" s="22">
        <f t="shared" si="613"/>
        <v>0.12610137198915741</v>
      </c>
      <c r="Y104" s="22">
        <f t="shared" si="613"/>
        <v>0.13242621929146975</v>
      </c>
      <c r="Z104" s="22">
        <f t="shared" si="613"/>
        <v>0.13246047598912683</v>
      </c>
      <c r="AA104" s="22">
        <f t="shared" si="613"/>
        <v>0.13053999192192486</v>
      </c>
      <c r="AB104" s="22">
        <f t="shared" si="613"/>
        <v>0.11741560080210749</v>
      </c>
      <c r="AC104" s="22">
        <f t="shared" si="613"/>
        <v>0.13209217795596354</v>
      </c>
      <c r="AD104" s="22">
        <f t="shared" si="613"/>
        <v>0.11760628409390586</v>
      </c>
      <c r="AE104" s="22">
        <f t="shared" si="613"/>
        <v>0.12410460092483955</v>
      </c>
      <c r="AF104" s="22"/>
      <c r="AG104" s="22">
        <f t="shared" si="613"/>
        <v>0.11776496548693298</v>
      </c>
      <c r="AH104" s="22">
        <f t="shared" si="613"/>
        <v>0.11265068610552001</v>
      </c>
      <c r="AI104" s="22">
        <f t="shared" si="613"/>
        <v>0.10244798884051952</v>
      </c>
      <c r="AJ104" s="22">
        <f t="shared" si="613"/>
        <v>0.12763060010859639</v>
      </c>
      <c r="AK104" s="22">
        <f t="shared" ref="AK104:AT104" si="614">(AK90/18)/(AK90/18+(AK34*2+AK35*2+AK36*3+SUM(AK37:AK42)+AK43*5)*(100-AK90)/100)</f>
        <v>0.12556025948087721</v>
      </c>
      <c r="AL104" s="22">
        <f t="shared" si="614"/>
        <v>0.11714926308450743</v>
      </c>
      <c r="AM104" s="22">
        <f t="shared" si="614"/>
        <v>0.1294793067432177</v>
      </c>
      <c r="AN104" s="22">
        <f t="shared" si="614"/>
        <v>0.11781251421477892</v>
      </c>
      <c r="AO104" s="22">
        <f t="shared" si="614"/>
        <v>0.10962995273797997</v>
      </c>
      <c r="AP104" s="22">
        <f t="shared" si="614"/>
        <v>0.11359425188738689</v>
      </c>
      <c r="AQ104" s="22">
        <f t="shared" si="614"/>
        <v>0.10973651978318111</v>
      </c>
      <c r="AR104" s="22">
        <f t="shared" si="614"/>
        <v>9.8722715841022546E-2</v>
      </c>
      <c r="AS104" s="22">
        <f t="shared" si="614"/>
        <v>0.11795611119884068</v>
      </c>
      <c r="AT104" s="22">
        <f t="shared" si="614"/>
        <v>0.11116544855804336</v>
      </c>
      <c r="AV104" s="22">
        <f t="shared" ref="AV104:BH104" si="615">(AV90/18)/(AV90/18+(AV34*2+AV35*2+AV36*3+SUM(AV37:AV42)+AV43*5)*(100-AV90)/100)</f>
        <v>9.9213145261928287E-2</v>
      </c>
      <c r="AW104" s="22">
        <f t="shared" si="615"/>
        <v>7.650480969689484E-2</v>
      </c>
      <c r="AX104" s="22">
        <f t="shared" si="615"/>
        <v>0.12467849695761843</v>
      </c>
      <c r="AY104" s="22">
        <f t="shared" si="615"/>
        <v>9.6643991503856386E-2</v>
      </c>
      <c r="AZ104" s="22">
        <f t="shared" si="615"/>
        <v>0.10668819442064487</v>
      </c>
      <c r="BA104" s="22">
        <f t="shared" si="615"/>
        <v>0.11021357889169947</v>
      </c>
      <c r="BB104" s="22">
        <f t="shared" si="615"/>
        <v>0.12298805443139636</v>
      </c>
      <c r="BC104" s="22">
        <f t="shared" si="615"/>
        <v>7.5925844549297308E-2</v>
      </c>
      <c r="BD104" s="22">
        <f t="shared" si="615"/>
        <v>0.13531833545790689</v>
      </c>
      <c r="BE104" s="22">
        <f t="shared" si="615"/>
        <v>4.5429760153932908E-2</v>
      </c>
      <c r="BF104" s="22">
        <f t="shared" si="615"/>
        <v>0.12406435652402138</v>
      </c>
      <c r="BG104" s="22">
        <f t="shared" si="615"/>
        <v>0.1099997569926805</v>
      </c>
      <c r="BH104" s="22">
        <f t="shared" si="615"/>
        <v>8.6436936677801737E-2</v>
      </c>
      <c r="BJ104" s="22">
        <f t="shared" ref="BJ104:BO104" si="616">(BJ90/18)/(BJ90/18+(BJ34*2+BJ35*2+BJ36*3+SUM(BJ37:BJ42)+BJ43*5)*(100-BJ90)/100)</f>
        <v>1.0109941540506269E-2</v>
      </c>
      <c r="BK104" s="22">
        <f t="shared" si="616"/>
        <v>1.0109941540506269E-2</v>
      </c>
      <c r="BL104" s="22">
        <f t="shared" si="616"/>
        <v>1.0109941540506269E-2</v>
      </c>
      <c r="BM104" s="22">
        <f t="shared" si="616"/>
        <v>1.0109941540506269E-2</v>
      </c>
      <c r="BN104" s="22">
        <f t="shared" ref="BN104" si="617">(BN90/18)/(BN90/18+(BN34*2+BN35*2+BN36*3+SUM(BN37:BN42)+BN43*5)*(100-BN90)/100)</f>
        <v>1.0109941540506269E-2</v>
      </c>
      <c r="BO104" s="22">
        <f t="shared" si="616"/>
        <v>1.0109941540506269E-2</v>
      </c>
      <c r="BP104" s="22">
        <f t="shared" ref="BP104:BW104" si="618">(BP90/18)/(BP90/18+(BP34*2+BP35*2+BP36*3+SUM(BP37:BP42)+BP43*5)*(100-BP90)/100)</f>
        <v>1.9006687296870691E-3</v>
      </c>
      <c r="BQ104" s="22">
        <f t="shared" si="618"/>
        <v>7.403340263095036E-2</v>
      </c>
      <c r="BR104" s="22">
        <f t="shared" ref="BR104" si="619">(BR90/18)/(BR90/18+(BR34*2+BR35*2+BR36*3+SUM(BR37:BR42)+BR43*5)*(100-BR90)/100)</f>
        <v>0.12626573549997785</v>
      </c>
      <c r="BS104" s="22">
        <f t="shared" si="618"/>
        <v>0.16882978265208351</v>
      </c>
      <c r="BT104" s="22">
        <f t="shared" si="618"/>
        <v>1.7840871993038019E-3</v>
      </c>
      <c r="BU104" s="22">
        <f t="shared" si="618"/>
        <v>6.6343207137127325E-2</v>
      </c>
      <c r="BV104" s="22">
        <f t="shared" ref="BV104" si="620">(BV90/18)/(BV90/18+(BV34*2+BV35*2+BV36*3+SUM(BV37:BV42)+BV43*5)*(100-BV90)/100)</f>
        <v>0.12479038002805336</v>
      </c>
      <c r="BW104" s="22">
        <f t="shared" si="618"/>
        <v>0.17852396556998987</v>
      </c>
    </row>
    <row r="105" spans="1:75">
      <c r="A105" s="13"/>
      <c r="B105" s="13" t="s">
        <v>52</v>
      </c>
      <c r="C105" s="13"/>
      <c r="D105" s="70" t="e">
        <f>LN(D104)</f>
        <v>#NUM!</v>
      </c>
      <c r="E105" s="70" t="e">
        <f t="shared" ref="E105:AJ105" si="621">LN(E104)</f>
        <v>#NUM!</v>
      </c>
      <c r="F105" s="22" t="e">
        <f t="shared" si="621"/>
        <v>#NUM!</v>
      </c>
      <c r="G105" s="22" t="e">
        <f t="shared" si="621"/>
        <v>#NUM!</v>
      </c>
      <c r="H105" s="22" t="e">
        <f t="shared" si="621"/>
        <v>#NUM!</v>
      </c>
      <c r="I105" s="22" t="e">
        <f t="shared" si="621"/>
        <v>#NUM!</v>
      </c>
      <c r="J105" s="22" t="e">
        <f t="shared" si="621"/>
        <v>#NUM!</v>
      </c>
      <c r="K105" s="22" t="e">
        <f t="shared" si="621"/>
        <v>#NUM!</v>
      </c>
      <c r="L105" s="22">
        <f t="shared" si="621"/>
        <v>-2.3668082790960669</v>
      </c>
      <c r="M105" s="22">
        <f t="shared" si="621"/>
        <v>-2.7934038800366943</v>
      </c>
      <c r="N105" s="22">
        <f t="shared" si="621"/>
        <v>-2.9541626041524385</v>
      </c>
      <c r="O105" s="22">
        <f t="shared" si="621"/>
        <v>-3.4163814937627452</v>
      </c>
      <c r="P105" s="22">
        <f t="shared" si="621"/>
        <v>-3.7530447587817477</v>
      </c>
      <c r="Q105" s="22" t="e">
        <f t="shared" si="621"/>
        <v>#NUM!</v>
      </c>
      <c r="R105" s="22" t="e">
        <f t="shared" si="621"/>
        <v>#NUM!</v>
      </c>
      <c r="S105" s="22" t="e">
        <f t="shared" si="621"/>
        <v>#NUM!</v>
      </c>
      <c r="T105" s="22" t="e">
        <f t="shared" si="621"/>
        <v>#NUM!</v>
      </c>
      <c r="U105" s="22" t="e">
        <f t="shared" si="621"/>
        <v>#NUM!</v>
      </c>
      <c r="V105" s="22"/>
      <c r="W105" s="22">
        <f t="shared" si="621"/>
        <v>-1.9828868706947482</v>
      </c>
      <c r="X105" s="22">
        <f t="shared" si="621"/>
        <v>-2.0706691559026691</v>
      </c>
      <c r="Y105" s="22">
        <f t="shared" si="621"/>
        <v>-2.0217296241824205</v>
      </c>
      <c r="Z105" s="22">
        <f t="shared" si="621"/>
        <v>-2.021470972476175</v>
      </c>
      <c r="AA105" s="22">
        <f t="shared" si="621"/>
        <v>-2.036075647657059</v>
      </c>
      <c r="AB105" s="22">
        <f t="shared" si="621"/>
        <v>-2.1420354945384292</v>
      </c>
      <c r="AC105" s="22">
        <f t="shared" si="621"/>
        <v>-2.0242552822580144</v>
      </c>
      <c r="AD105" s="22">
        <f t="shared" si="621"/>
        <v>-2.1404128087726031</v>
      </c>
      <c r="AE105" s="22">
        <f t="shared" si="621"/>
        <v>-2.086630513124891</v>
      </c>
      <c r="AF105" s="22"/>
      <c r="AG105" s="22">
        <f t="shared" si="621"/>
        <v>-2.1390644587311214</v>
      </c>
      <c r="AH105" s="22">
        <f t="shared" si="621"/>
        <v>-2.1834635215274911</v>
      </c>
      <c r="AI105" s="22">
        <f t="shared" si="621"/>
        <v>-2.278400035133938</v>
      </c>
      <c r="AJ105" s="22">
        <f t="shared" si="621"/>
        <v>-2.0586151240586372</v>
      </c>
      <c r="AK105" s="22">
        <f t="shared" ref="AK105:AT105" si="622">LN(AK104)</f>
        <v>-2.0749694804218195</v>
      </c>
      <c r="AL105" s="22">
        <f t="shared" si="622"/>
        <v>-2.1443064044065681</v>
      </c>
      <c r="AM105" s="22">
        <f t="shared" si="622"/>
        <v>-2.0442342040995509</v>
      </c>
      <c r="AN105" s="22">
        <f t="shared" si="622"/>
        <v>-2.1386607806838662</v>
      </c>
      <c r="AO105" s="22">
        <f t="shared" si="622"/>
        <v>-2.2106446504005888</v>
      </c>
      <c r="AP105" s="22">
        <f t="shared" si="622"/>
        <v>-2.1751223735581502</v>
      </c>
      <c r="AQ105" s="22">
        <f t="shared" si="622"/>
        <v>-2.2096730611475954</v>
      </c>
      <c r="AR105" s="22">
        <f t="shared" si="622"/>
        <v>-2.3154402086582633</v>
      </c>
      <c r="AS105" s="22">
        <f t="shared" si="622"/>
        <v>-2.1374426626958112</v>
      </c>
      <c r="AT105" s="22">
        <f t="shared" si="622"/>
        <v>-2.1967356598534624</v>
      </c>
      <c r="AV105" s="22">
        <f t="shared" ref="AV105:BH105" si="623">LN(AV104)</f>
        <v>-2.3104847607492935</v>
      </c>
      <c r="AW105" s="22">
        <f t="shared" si="623"/>
        <v>-2.5704016682711646</v>
      </c>
      <c r="AX105" s="22">
        <f t="shared" si="623"/>
        <v>-2.0820168793560305</v>
      </c>
      <c r="AY105" s="22">
        <f t="shared" si="623"/>
        <v>-2.3367212428354867</v>
      </c>
      <c r="AZ105" s="22">
        <f t="shared" si="623"/>
        <v>-2.2378447695263888</v>
      </c>
      <c r="BA105" s="22">
        <f t="shared" si="623"/>
        <v>-2.2053351694214922</v>
      </c>
      <c r="BB105" s="22">
        <f t="shared" si="623"/>
        <v>-2.0956680467699531</v>
      </c>
      <c r="BC105" s="22">
        <f t="shared" si="623"/>
        <v>-2.5779981446443294</v>
      </c>
      <c r="BD105" s="22">
        <f t="shared" si="623"/>
        <v>-2.0001252359293011</v>
      </c>
      <c r="BE105" s="22">
        <f t="shared" si="623"/>
        <v>-3.0915878786891482</v>
      </c>
      <c r="BF105" s="22">
        <f t="shared" si="623"/>
        <v>-2.0869548437872321</v>
      </c>
      <c r="BG105" s="22">
        <f t="shared" si="623"/>
        <v>-2.2072771223496108</v>
      </c>
      <c r="BH105" s="22">
        <f t="shared" si="623"/>
        <v>-2.4483401866826426</v>
      </c>
      <c r="BJ105" s="22">
        <f t="shared" ref="BJ105:BO105" si="624">LN(BJ104)</f>
        <v>-4.5942360283100685</v>
      </c>
      <c r="BK105" s="22">
        <f t="shared" si="624"/>
        <v>-4.5942360283100685</v>
      </c>
      <c r="BL105" s="22">
        <f t="shared" si="624"/>
        <v>-4.5942360283100685</v>
      </c>
      <c r="BM105" s="22">
        <f t="shared" si="624"/>
        <v>-4.5942360283100685</v>
      </c>
      <c r="BN105" s="22">
        <f t="shared" ref="BN105" si="625">LN(BN104)</f>
        <v>-4.5942360283100685</v>
      </c>
      <c r="BO105" s="22">
        <f t="shared" si="624"/>
        <v>-4.5942360283100685</v>
      </c>
      <c r="BP105" s="22">
        <f t="shared" ref="BP105:BW105" si="626">LN(BP104)</f>
        <v>-6.2655494917409928</v>
      </c>
      <c r="BQ105" s="22">
        <f t="shared" si="626"/>
        <v>-2.6032389007176553</v>
      </c>
      <c r="BR105" s="22">
        <f t="shared" ref="BR105" si="627">LN(BR104)</f>
        <v>-2.0693665809697039</v>
      </c>
      <c r="BS105" s="22">
        <f t="shared" si="626"/>
        <v>-1.7788642748712045</v>
      </c>
      <c r="BT105" s="22">
        <f t="shared" si="626"/>
        <v>-6.3288483674853149</v>
      </c>
      <c r="BU105" s="22">
        <f t="shared" si="626"/>
        <v>-2.7129139026895346</v>
      </c>
      <c r="BV105" s="22">
        <f t="shared" ref="BV105" si="628">LN(BV104)</f>
        <v>-2.0811199091264121</v>
      </c>
      <c r="BW105" s="22">
        <f t="shared" si="626"/>
        <v>-1.7230324258783289</v>
      </c>
    </row>
    <row r="106" spans="1:75">
      <c r="A106" s="13"/>
      <c r="B106" s="13" t="s">
        <v>148</v>
      </c>
      <c r="C106" s="13"/>
      <c r="D106" s="70">
        <f>EXP(2.6*D76-4339*D76/(D4+273))</f>
        <v>0.88685683176267838</v>
      </c>
      <c r="E106" s="70">
        <f t="shared" ref="E106:AJ106" si="629">EXP(2.6*E76-4339*E76/(E4+273))</f>
        <v>0.88720702901606496</v>
      </c>
      <c r="F106" s="22">
        <f t="shared" si="629"/>
        <v>0.88868193034538445</v>
      </c>
      <c r="G106" s="22">
        <f t="shared" si="629"/>
        <v>0.8869153798583459</v>
      </c>
      <c r="H106" s="22">
        <f t="shared" si="629"/>
        <v>0.88510029756399589</v>
      </c>
      <c r="I106" s="22">
        <f t="shared" si="629"/>
        <v>0.88519955837492592</v>
      </c>
      <c r="J106" s="22">
        <f t="shared" si="629"/>
        <v>0.88438812658163535</v>
      </c>
      <c r="K106" s="22">
        <f t="shared" si="629"/>
        <v>0.88119841488261119</v>
      </c>
      <c r="L106" s="22">
        <f t="shared" si="629"/>
        <v>0.88728237031695045</v>
      </c>
      <c r="M106" s="22">
        <f t="shared" si="629"/>
        <v>0.88735142686152579</v>
      </c>
      <c r="N106" s="22">
        <f t="shared" si="629"/>
        <v>0.88613608560335255</v>
      </c>
      <c r="O106" s="22">
        <f t="shared" si="629"/>
        <v>0.88652912627115321</v>
      </c>
      <c r="P106" s="22">
        <f t="shared" si="629"/>
        <v>0.88462808372302282</v>
      </c>
      <c r="Q106" s="22">
        <f t="shared" si="629"/>
        <v>0.88439015006993937</v>
      </c>
      <c r="R106" s="22">
        <f t="shared" si="629"/>
        <v>1.003061420452136</v>
      </c>
      <c r="S106" s="22">
        <f t="shared" si="629"/>
        <v>1.0030217951708078</v>
      </c>
      <c r="T106" s="22">
        <f t="shared" si="629"/>
        <v>1.0030500726596598</v>
      </c>
      <c r="U106" s="22">
        <f t="shared" si="629"/>
        <v>1.003053477372472</v>
      </c>
      <c r="V106" s="22"/>
      <c r="W106" s="22" t="e">
        <f t="shared" si="629"/>
        <v>#REF!</v>
      </c>
      <c r="X106" s="22" t="e">
        <f t="shared" si="629"/>
        <v>#REF!</v>
      </c>
      <c r="Y106" s="22">
        <f t="shared" si="629"/>
        <v>0.60048669307474067</v>
      </c>
      <c r="Z106" s="22">
        <f t="shared" si="629"/>
        <v>0.59787857872943673</v>
      </c>
      <c r="AA106" s="22">
        <f t="shared" si="629"/>
        <v>0.59901526790686754</v>
      </c>
      <c r="AB106" s="22">
        <f t="shared" si="629"/>
        <v>0.59760749243489253</v>
      </c>
      <c r="AC106" s="22">
        <f t="shared" si="629"/>
        <v>0.59867014799436757</v>
      </c>
      <c r="AD106" s="22">
        <f t="shared" si="629"/>
        <v>0.59851589241724368</v>
      </c>
      <c r="AE106" s="22">
        <f t="shared" si="629"/>
        <v>0.60015956438100981</v>
      </c>
      <c r="AF106" s="22"/>
      <c r="AG106" s="22">
        <f t="shared" si="629"/>
        <v>0.42703406967950353</v>
      </c>
      <c r="AH106" s="22">
        <f t="shared" si="629"/>
        <v>0.42852877227410635</v>
      </c>
      <c r="AI106" s="22">
        <f t="shared" si="629"/>
        <v>0.42387117732380719</v>
      </c>
      <c r="AJ106" s="22">
        <f t="shared" si="629"/>
        <v>0.42675048407049876</v>
      </c>
      <c r="AK106" s="22">
        <f t="shared" ref="AK106:AT106" si="630">EXP(2.6*AK76-4339*AK76/(AK4+273))</f>
        <v>0.42176262111488749</v>
      </c>
      <c r="AL106" s="22">
        <f t="shared" si="630"/>
        <v>0.42049394527752815</v>
      </c>
      <c r="AM106" s="22">
        <f t="shared" si="630"/>
        <v>0.41584874773422653</v>
      </c>
      <c r="AN106" s="22">
        <f t="shared" si="630"/>
        <v>0.42891107383281046</v>
      </c>
      <c r="AO106" s="22">
        <f t="shared" si="630"/>
        <v>0.42862808522416534</v>
      </c>
      <c r="AP106" s="22">
        <f t="shared" si="630"/>
        <v>0.41529965524491214</v>
      </c>
      <c r="AQ106" s="22">
        <f t="shared" si="630"/>
        <v>0.41049257553052743</v>
      </c>
      <c r="AR106" s="22">
        <f t="shared" si="630"/>
        <v>0.41417185458572248</v>
      </c>
      <c r="AS106" s="22">
        <f t="shared" si="630"/>
        <v>0.41913512874282827</v>
      </c>
      <c r="AT106" s="22">
        <f t="shared" si="630"/>
        <v>0.41109170679309703</v>
      </c>
      <c r="AV106" s="22">
        <f t="shared" ref="AV106:BH106" si="631">EXP(2.6*AV76-4339*AV76/(AV4+273))</f>
        <v>0.67580761018198854</v>
      </c>
      <c r="AW106" s="22">
        <f t="shared" si="631"/>
        <v>0.61992160596002222</v>
      </c>
      <c r="AX106" s="22">
        <f t="shared" si="631"/>
        <v>0.59332707896070702</v>
      </c>
      <c r="AY106" s="22">
        <f t="shared" si="631"/>
        <v>0.63931018093232905</v>
      </c>
      <c r="AZ106" s="22">
        <f t="shared" si="631"/>
        <v>0.57654392217611872</v>
      </c>
      <c r="BA106" s="22">
        <f t="shared" si="631"/>
        <v>0.54419725172796951</v>
      </c>
      <c r="BB106" s="22">
        <f t="shared" si="631"/>
        <v>0.49911544305975414</v>
      </c>
      <c r="BC106" s="22">
        <f t="shared" si="631"/>
        <v>0.50687079075077812</v>
      </c>
      <c r="BD106" s="22">
        <f t="shared" si="631"/>
        <v>0.43736128447741646</v>
      </c>
      <c r="BE106" s="22">
        <f t="shared" si="631"/>
        <v>0.45770075781777392</v>
      </c>
      <c r="BF106" s="22">
        <f t="shared" si="631"/>
        <v>0.55655669222767368</v>
      </c>
      <c r="BG106" s="22">
        <f t="shared" si="631"/>
        <v>0.55558895203623837</v>
      </c>
      <c r="BH106" s="22">
        <f t="shared" si="631"/>
        <v>0.5317298103923721</v>
      </c>
      <c r="BJ106" s="22">
        <f t="shared" ref="BJ106:BO106" si="632">EXP(2.6*BJ76-4339*BJ76/(BJ4+273))</f>
        <v>0.85445972466281195</v>
      </c>
      <c r="BK106" s="22">
        <f t="shared" si="632"/>
        <v>0.85445972466281184</v>
      </c>
      <c r="BL106" s="22">
        <f t="shared" si="632"/>
        <v>0.85445972466281184</v>
      </c>
      <c r="BM106" s="22">
        <f t="shared" si="632"/>
        <v>0.85445972466281195</v>
      </c>
      <c r="BN106" s="22">
        <f t="shared" ref="BN106" si="633">EXP(2.6*BN76-4339*BN76/(BN4+273))</f>
        <v>0.85445972466281195</v>
      </c>
      <c r="BO106" s="22">
        <f t="shared" si="632"/>
        <v>0.85445972466281184</v>
      </c>
      <c r="BP106" s="22">
        <f t="shared" ref="BP106:BW106" si="634">EXP(2.6*BP76-4339*BP76/(BP4+273))</f>
        <v>0.35336284802181128</v>
      </c>
      <c r="BQ106" s="22">
        <f t="shared" si="634"/>
        <v>0.35336284802181128</v>
      </c>
      <c r="BR106" s="22">
        <f t="shared" ref="BR106" si="635">EXP(2.6*BR76-4339*BR76/(BR4+273))</f>
        <v>0.35336284802181128</v>
      </c>
      <c r="BS106" s="22">
        <f t="shared" si="634"/>
        <v>0.35336284802181128</v>
      </c>
      <c r="BT106" s="22">
        <f t="shared" si="634"/>
        <v>0.55849324096529152</v>
      </c>
      <c r="BU106" s="22">
        <f t="shared" si="634"/>
        <v>0.55849324096529152</v>
      </c>
      <c r="BV106" s="22">
        <f t="shared" ref="BV106" si="636">EXP(2.6*BV76-4339*BV76/(BV4+273))</f>
        <v>0.55849324096529152</v>
      </c>
      <c r="BW106" s="22">
        <f t="shared" si="634"/>
        <v>0.55849324096529152</v>
      </c>
    </row>
    <row r="107" spans="1:75">
      <c r="A107" s="13"/>
      <c r="B107" s="13" t="s">
        <v>53</v>
      </c>
      <c r="C107" s="13"/>
      <c r="D107" s="70">
        <f>(0.5-(0.25-(D106-4)/D106*(D104-D104^2))^0.5)/(D106-4)*2*D106</f>
        <v>0</v>
      </c>
      <c r="E107" s="70">
        <f t="shared" ref="E107:AJ107" si="637">(0.5-(0.25-(E106-4)/E106*(E104-E104^2))^0.5)/(E106-4)*2*E106</f>
        <v>0</v>
      </c>
      <c r="F107" s="22">
        <f t="shared" si="637"/>
        <v>0</v>
      </c>
      <c r="G107" s="22">
        <f t="shared" si="637"/>
        <v>0</v>
      </c>
      <c r="H107" s="22">
        <f t="shared" si="637"/>
        <v>0</v>
      </c>
      <c r="I107" s="22">
        <f t="shared" si="637"/>
        <v>0</v>
      </c>
      <c r="J107" s="22">
        <f t="shared" si="637"/>
        <v>0</v>
      </c>
      <c r="K107" s="22">
        <f t="shared" si="637"/>
        <v>0</v>
      </c>
      <c r="L107" s="22">
        <f t="shared" si="637"/>
        <v>0.13703222036352469</v>
      </c>
      <c r="M107" s="22">
        <f t="shared" si="637"/>
        <v>9.8064453132723162E-2</v>
      </c>
      <c r="N107" s="22">
        <f t="shared" si="637"/>
        <v>8.5858994176095743E-2</v>
      </c>
      <c r="O107" s="22">
        <f t="shared" si="637"/>
        <v>5.7666813559035364E-2</v>
      </c>
      <c r="P107" s="22">
        <f t="shared" si="637"/>
        <v>4.2597867740124182E-2</v>
      </c>
      <c r="Q107" s="22">
        <f t="shared" si="637"/>
        <v>0</v>
      </c>
      <c r="R107" s="22">
        <f t="shared" si="637"/>
        <v>0</v>
      </c>
      <c r="S107" s="22">
        <f t="shared" si="637"/>
        <v>0</v>
      </c>
      <c r="T107" s="22">
        <f t="shared" si="637"/>
        <v>0</v>
      </c>
      <c r="U107" s="22">
        <f t="shared" si="637"/>
        <v>0</v>
      </c>
      <c r="V107" s="22"/>
      <c r="W107" s="22" t="e">
        <f t="shared" si="637"/>
        <v>#REF!</v>
      </c>
      <c r="X107" s="22" t="e">
        <f t="shared" si="637"/>
        <v>#REF!</v>
      </c>
      <c r="Y107" s="22">
        <f t="shared" si="637"/>
        <v>0.15858811047894919</v>
      </c>
      <c r="Z107" s="22">
        <f t="shared" si="637"/>
        <v>0.15842246656802228</v>
      </c>
      <c r="AA107" s="22">
        <f t="shared" si="637"/>
        <v>0.15701305985632946</v>
      </c>
      <c r="AB107" s="22">
        <f t="shared" si="637"/>
        <v>0.14631578633273426</v>
      </c>
      <c r="AC107" s="22">
        <f t="shared" si="637"/>
        <v>0.15819570358181961</v>
      </c>
      <c r="AD107" s="22">
        <f t="shared" si="637"/>
        <v>0.14653436911025222</v>
      </c>
      <c r="AE107" s="22">
        <f t="shared" si="637"/>
        <v>0.15198089215024421</v>
      </c>
      <c r="AF107" s="22"/>
      <c r="AG107" s="22">
        <f t="shared" si="637"/>
        <v>0.13337429996481218</v>
      </c>
      <c r="AH107" s="22">
        <f t="shared" si="637"/>
        <v>0.12975821751646163</v>
      </c>
      <c r="AI107" s="22">
        <f t="shared" si="637"/>
        <v>0.12156492918155537</v>
      </c>
      <c r="AJ107" s="22">
        <f t="shared" si="637"/>
        <v>0.14028761008324142</v>
      </c>
      <c r="AK107" s="22">
        <f t="shared" ref="AK107:AT107" si="638">(0.5-(0.25-(AK106-4)/AK106*(AK104-AK104^2))^0.5)/(AK106-4)*2*AK106</f>
        <v>0.13837058177300948</v>
      </c>
      <c r="AL107" s="22">
        <f t="shared" si="638"/>
        <v>0.13232406962460017</v>
      </c>
      <c r="AM107" s="22">
        <f t="shared" si="638"/>
        <v>0.14043639503461253</v>
      </c>
      <c r="AN107" s="22">
        <f t="shared" si="638"/>
        <v>0.13358141540727897</v>
      </c>
      <c r="AO107" s="22">
        <f t="shared" si="638"/>
        <v>0.12749908114586725</v>
      </c>
      <c r="AP107" s="22">
        <f t="shared" si="638"/>
        <v>0.12926575468417345</v>
      </c>
      <c r="AQ107" s="22">
        <f t="shared" si="638"/>
        <v>0.12598851397454894</v>
      </c>
      <c r="AR107" s="22">
        <f t="shared" si="638"/>
        <v>0.11784031769738056</v>
      </c>
      <c r="AS107" s="22">
        <f t="shared" si="638"/>
        <v>0.13277628136748978</v>
      </c>
      <c r="AT107" s="22">
        <f t="shared" si="638"/>
        <v>0.12709993223168245</v>
      </c>
      <c r="AV107" s="22">
        <f t="shared" ref="AV107:BH107" si="639">(0.5-(0.25-(AV106-4)/AV106*(AV104-AV104^2))^0.5)/(AV106-4)*2*AV106</f>
        <v>0.13434844369514079</v>
      </c>
      <c r="AW107" s="22">
        <f t="shared" si="639"/>
        <v>0.10894573624557169</v>
      </c>
      <c r="AX107" s="22">
        <f t="shared" si="639"/>
        <v>0.15196799493002555</v>
      </c>
      <c r="AY107" s="22">
        <f t="shared" si="639"/>
        <v>0.13011188401982046</v>
      </c>
      <c r="AZ107" s="22">
        <f t="shared" si="639"/>
        <v>0.13583288487214731</v>
      </c>
      <c r="BA107" s="22">
        <f t="shared" si="639"/>
        <v>0.13675333181580512</v>
      </c>
      <c r="BB107" s="22">
        <f t="shared" si="639"/>
        <v>0.14350255783315718</v>
      </c>
      <c r="BC107" s="22">
        <f t="shared" si="639"/>
        <v>0.10344756733750185</v>
      </c>
      <c r="BD107" s="22">
        <f t="shared" si="639"/>
        <v>0.14654624084345552</v>
      </c>
      <c r="BE107" s="22">
        <f t="shared" si="639"/>
        <v>6.8548582947482825E-2</v>
      </c>
      <c r="BF107" s="22">
        <f t="shared" si="639"/>
        <v>0.14882587641622624</v>
      </c>
      <c r="BG107" s="22">
        <f t="shared" si="639"/>
        <v>0.13733494892468784</v>
      </c>
      <c r="BH107" s="22">
        <f t="shared" si="639"/>
        <v>0.1148859119319296</v>
      </c>
      <c r="BJ107" s="22">
        <f t="shared" ref="BJ107:BO107" si="640">(0.5-(0.25-(BJ106-4)/BJ106*(BJ104-BJ104^2))^0.5)/(BJ106-4)*2*BJ106</f>
        <v>1.9327853281144423E-2</v>
      </c>
      <c r="BK107" s="22">
        <f t="shared" si="640"/>
        <v>1.9327853281144419E-2</v>
      </c>
      <c r="BL107" s="22">
        <f t="shared" si="640"/>
        <v>1.9327853281144419E-2</v>
      </c>
      <c r="BM107" s="22">
        <f t="shared" si="640"/>
        <v>1.9327853281144423E-2</v>
      </c>
      <c r="BN107" s="22">
        <f t="shared" ref="BN107" si="641">(0.5-(0.25-(BN106-4)/BN106*(BN104-BN104^2))^0.5)/(BN106-4)*2*BN106</f>
        <v>1.9327853281144423E-2</v>
      </c>
      <c r="BO107" s="22">
        <f t="shared" si="640"/>
        <v>1.9327853281144419E-2</v>
      </c>
      <c r="BP107" s="22">
        <f t="shared" ref="BP107:BW107" si="642">(0.5-(0.25-(BP106-4)/BP106*(BP104-BP104^2))^0.5)/(BP106-4)*2*BP106</f>
        <v>3.7226074195604139E-3</v>
      </c>
      <c r="BQ107" s="22">
        <f t="shared" si="642"/>
        <v>9.2732889893352113E-2</v>
      </c>
      <c r="BR107" s="22">
        <f t="shared" ref="BR107" si="643">(0.5-(0.25-(BR106-4)/BR106*(BR104-BR104^2))^0.5)/(BR106-4)*2*BR106</f>
        <v>0.13146564912817346</v>
      </c>
      <c r="BS107" s="22">
        <f t="shared" si="642"/>
        <v>0.15564768482913452</v>
      </c>
      <c r="BT107" s="22">
        <f t="shared" si="642"/>
        <v>3.5235556856001945E-3</v>
      </c>
      <c r="BU107" s="22">
        <f t="shared" si="642"/>
        <v>9.5678409588560401E-2</v>
      </c>
      <c r="BV107" s="22">
        <f t="shared" ref="BV107" si="644">(0.5-(0.25-(BV106-4)/BV106*(BV104-BV104^2))^0.5)/(BV106-4)*2*BV106</f>
        <v>0.14953795918593044</v>
      </c>
      <c r="BW107" s="22">
        <f t="shared" si="642"/>
        <v>0.18633245039887172</v>
      </c>
    </row>
    <row r="108" spans="1:75">
      <c r="A108" s="13"/>
      <c r="B108" s="13" t="s">
        <v>54</v>
      </c>
      <c r="C108" s="13"/>
      <c r="D108" s="70" t="e">
        <f t="shared" ref="D108:AJ108" si="645">LN(D107)</f>
        <v>#NUM!</v>
      </c>
      <c r="E108" s="70" t="e">
        <f t="shared" si="645"/>
        <v>#NUM!</v>
      </c>
      <c r="F108" s="22" t="e">
        <f t="shared" si="645"/>
        <v>#NUM!</v>
      </c>
      <c r="G108" s="22" t="e">
        <f t="shared" si="645"/>
        <v>#NUM!</v>
      </c>
      <c r="H108" s="22" t="e">
        <f t="shared" si="645"/>
        <v>#NUM!</v>
      </c>
      <c r="I108" s="22" t="e">
        <f t="shared" si="645"/>
        <v>#NUM!</v>
      </c>
      <c r="J108" s="22" t="e">
        <f t="shared" si="645"/>
        <v>#NUM!</v>
      </c>
      <c r="K108" s="22" t="e">
        <f t="shared" si="645"/>
        <v>#NUM!</v>
      </c>
      <c r="L108" s="22">
        <f t="shared" si="645"/>
        <v>-1.987539195670484</v>
      </c>
      <c r="M108" s="22">
        <f t="shared" si="645"/>
        <v>-2.3221303314637951</v>
      </c>
      <c r="N108" s="22">
        <f t="shared" si="645"/>
        <v>-2.4550489309515711</v>
      </c>
      <c r="O108" s="22">
        <f t="shared" si="645"/>
        <v>-2.8530734258892028</v>
      </c>
      <c r="P108" s="22">
        <f t="shared" si="645"/>
        <v>-3.155951080008236</v>
      </c>
      <c r="Q108" s="22" t="e">
        <f t="shared" si="645"/>
        <v>#NUM!</v>
      </c>
      <c r="R108" s="22" t="e">
        <f t="shared" si="645"/>
        <v>#NUM!</v>
      </c>
      <c r="S108" s="22" t="e">
        <f t="shared" si="645"/>
        <v>#NUM!</v>
      </c>
      <c r="T108" s="22" t="e">
        <f t="shared" si="645"/>
        <v>#NUM!</v>
      </c>
      <c r="U108" s="22" t="e">
        <f t="shared" si="645"/>
        <v>#NUM!</v>
      </c>
      <c r="V108" s="22"/>
      <c r="W108" s="22" t="e">
        <f t="shared" si="645"/>
        <v>#REF!</v>
      </c>
      <c r="X108" s="22" t="e">
        <f t="shared" si="645"/>
        <v>#REF!</v>
      </c>
      <c r="Y108" s="22">
        <f t="shared" si="645"/>
        <v>-1.8414449380457321</v>
      </c>
      <c r="Z108" s="22">
        <f t="shared" si="645"/>
        <v>-1.8424899752652781</v>
      </c>
      <c r="AA108" s="22">
        <f t="shared" si="645"/>
        <v>-1.8514262932951324</v>
      </c>
      <c r="AB108" s="22">
        <f t="shared" si="645"/>
        <v>-1.9219880729308192</v>
      </c>
      <c r="AC108" s="22">
        <f t="shared" si="645"/>
        <v>-1.8439223821601058</v>
      </c>
      <c r="AD108" s="22">
        <f t="shared" si="645"/>
        <v>-1.9204952766044598</v>
      </c>
      <c r="AE108" s="22">
        <f t="shared" si="645"/>
        <v>-1.8840004755758339</v>
      </c>
      <c r="AF108" s="22"/>
      <c r="AG108" s="22">
        <f t="shared" si="645"/>
        <v>-2.0145958179977073</v>
      </c>
      <c r="AH108" s="22">
        <f t="shared" si="645"/>
        <v>-2.0420824254814125</v>
      </c>
      <c r="AI108" s="22">
        <f t="shared" si="645"/>
        <v>-2.1073067623845114</v>
      </c>
      <c r="AJ108" s="22">
        <f t="shared" si="645"/>
        <v>-1.9640606059426355</v>
      </c>
      <c r="AK108" s="22">
        <f t="shared" ref="AK108:AT108" si="646">LN(AK107)</f>
        <v>-1.9778198178361013</v>
      </c>
      <c r="AL108" s="22">
        <f t="shared" si="646"/>
        <v>-2.0225012922501437</v>
      </c>
      <c r="AM108" s="22">
        <f t="shared" si="646"/>
        <v>-1.9630005970898829</v>
      </c>
      <c r="AN108" s="22">
        <f t="shared" si="646"/>
        <v>-2.0130441337887031</v>
      </c>
      <c r="AO108" s="22">
        <f t="shared" si="646"/>
        <v>-2.0596461211087052</v>
      </c>
      <c r="AP108" s="22">
        <f t="shared" si="646"/>
        <v>-2.0458848799142348</v>
      </c>
      <c r="AQ108" s="22">
        <f t="shared" si="646"/>
        <v>-2.0715645351180383</v>
      </c>
      <c r="AR108" s="22">
        <f t="shared" si="646"/>
        <v>-2.138424810825112</v>
      </c>
      <c r="AS108" s="22">
        <f t="shared" si="646"/>
        <v>-2.0190896620518943</v>
      </c>
      <c r="AT108" s="22">
        <f t="shared" si="646"/>
        <v>-2.0627816339758365</v>
      </c>
      <c r="AV108" s="22">
        <f t="shared" ref="AV108:BH108" si="647">LN(AV107)</f>
        <v>-2.0073185279464898</v>
      </c>
      <c r="AW108" s="22">
        <f t="shared" si="647"/>
        <v>-2.2169053533222236</v>
      </c>
      <c r="AX108" s="22">
        <f t="shared" si="647"/>
        <v>-1.884085339977545</v>
      </c>
      <c r="AY108" s="22">
        <f t="shared" si="647"/>
        <v>-2.0393605523639158</v>
      </c>
      <c r="AZ108" s="22">
        <f t="shared" si="647"/>
        <v>-1.9963299365295233</v>
      </c>
      <c r="BA108" s="22">
        <f t="shared" si="647"/>
        <v>-1.9895764736930839</v>
      </c>
      <c r="BB108" s="22">
        <f t="shared" si="647"/>
        <v>-1.9414024193200135</v>
      </c>
      <c r="BC108" s="22">
        <f t="shared" si="647"/>
        <v>-2.268690390412635</v>
      </c>
      <c r="BD108" s="22">
        <f t="shared" si="647"/>
        <v>-1.92041426317125</v>
      </c>
      <c r="BE108" s="22">
        <f t="shared" si="647"/>
        <v>-2.6802125449966274</v>
      </c>
      <c r="BF108" s="22">
        <f t="shared" si="647"/>
        <v>-1.9049782710554286</v>
      </c>
      <c r="BG108" s="22">
        <f t="shared" si="647"/>
        <v>-1.9853324543551985</v>
      </c>
      <c r="BH108" s="22">
        <f t="shared" si="647"/>
        <v>-2.163815713203328</v>
      </c>
      <c r="BJ108" s="22">
        <f t="shared" ref="BJ108:BO108" si="648">LN(BJ107)</f>
        <v>-3.9462080482589363</v>
      </c>
      <c r="BK108" s="22">
        <f t="shared" si="648"/>
        <v>-3.9462080482589368</v>
      </c>
      <c r="BL108" s="22">
        <f t="shared" si="648"/>
        <v>-3.9462080482589368</v>
      </c>
      <c r="BM108" s="22">
        <f t="shared" si="648"/>
        <v>-3.9462080482589363</v>
      </c>
      <c r="BN108" s="22">
        <f t="shared" ref="BN108" si="649">LN(BN107)</f>
        <v>-3.9462080482589363</v>
      </c>
      <c r="BO108" s="22">
        <f t="shared" si="648"/>
        <v>-3.9462080482589368</v>
      </c>
      <c r="BP108" s="22">
        <f t="shared" ref="BP108:BW108" si="650">LN(BP107)</f>
        <v>-5.5933309369895756</v>
      </c>
      <c r="BQ108" s="22">
        <f t="shared" si="650"/>
        <v>-2.3780320700556721</v>
      </c>
      <c r="BR108" s="22">
        <f t="shared" ref="BR108" si="651">LN(BR107)</f>
        <v>-2.02900968484898</v>
      </c>
      <c r="BS108" s="22">
        <f t="shared" si="650"/>
        <v>-1.8601602564156494</v>
      </c>
      <c r="BT108" s="22">
        <f t="shared" si="650"/>
        <v>-5.6482846612635598</v>
      </c>
      <c r="BU108" s="22">
        <f t="shared" si="650"/>
        <v>-2.3467626111111053</v>
      </c>
      <c r="BV108" s="22">
        <f t="shared" ref="BV108" si="652">LN(BV107)</f>
        <v>-1.9002050107822779</v>
      </c>
      <c r="BW108" s="22">
        <f t="shared" si="650"/>
        <v>-1.6802228329739677</v>
      </c>
    </row>
    <row r="109" spans="1:75">
      <c r="A109" s="13"/>
      <c r="B109" s="13" t="s">
        <v>55</v>
      </c>
      <c r="C109" s="13"/>
      <c r="D109" s="70">
        <f>D104-0.5*D107</f>
        <v>0</v>
      </c>
      <c r="E109" s="70">
        <f t="shared" ref="E109:AJ109" si="653">E104-0.5*E107</f>
        <v>0</v>
      </c>
      <c r="F109" s="22">
        <f t="shared" si="653"/>
        <v>0</v>
      </c>
      <c r="G109" s="22">
        <f t="shared" si="653"/>
        <v>0</v>
      </c>
      <c r="H109" s="22">
        <f t="shared" si="653"/>
        <v>0</v>
      </c>
      <c r="I109" s="22">
        <f t="shared" si="653"/>
        <v>0</v>
      </c>
      <c r="J109" s="22">
        <f t="shared" si="653"/>
        <v>0</v>
      </c>
      <c r="K109" s="22">
        <f t="shared" si="653"/>
        <v>0</v>
      </c>
      <c r="L109" s="22">
        <f t="shared" si="653"/>
        <v>2.5263457139381593E-2</v>
      </c>
      <c r="M109" s="22">
        <f t="shared" si="653"/>
        <v>1.2180272326733209E-2</v>
      </c>
      <c r="N109" s="22">
        <f t="shared" si="653"/>
        <v>9.1927922067352105E-3</v>
      </c>
      <c r="O109" s="22">
        <f t="shared" si="653"/>
        <v>3.9976127294763901E-3</v>
      </c>
      <c r="P109" s="22">
        <f t="shared" si="653"/>
        <v>2.1473150234619306E-3</v>
      </c>
      <c r="Q109" s="22">
        <f t="shared" si="653"/>
        <v>0</v>
      </c>
      <c r="R109" s="22">
        <f t="shared" si="653"/>
        <v>0</v>
      </c>
      <c r="S109" s="22">
        <f t="shared" si="653"/>
        <v>0</v>
      </c>
      <c r="T109" s="22">
        <f t="shared" si="653"/>
        <v>0</v>
      </c>
      <c r="U109" s="22">
        <f t="shared" si="653"/>
        <v>0</v>
      </c>
      <c r="V109" s="22"/>
      <c r="W109" s="22" t="e">
        <f t="shared" si="653"/>
        <v>#REF!</v>
      </c>
      <c r="X109" s="22" t="e">
        <f t="shared" si="653"/>
        <v>#REF!</v>
      </c>
      <c r="Y109" s="22">
        <f t="shared" si="653"/>
        <v>5.3132164051995154E-2</v>
      </c>
      <c r="Z109" s="22">
        <f t="shared" si="653"/>
        <v>5.324924270511569E-2</v>
      </c>
      <c r="AA109" s="22">
        <f t="shared" si="653"/>
        <v>5.2033461993760133E-2</v>
      </c>
      <c r="AB109" s="22">
        <f t="shared" si="653"/>
        <v>4.4257707635740356E-2</v>
      </c>
      <c r="AC109" s="22">
        <f t="shared" si="653"/>
        <v>5.2994326165053729E-2</v>
      </c>
      <c r="AD109" s="22">
        <f t="shared" si="653"/>
        <v>4.433909953877975E-2</v>
      </c>
      <c r="AE109" s="22">
        <f t="shared" si="653"/>
        <v>4.8114154849717441E-2</v>
      </c>
      <c r="AF109" s="22"/>
      <c r="AG109" s="22">
        <f t="shared" si="653"/>
        <v>5.1077815504526891E-2</v>
      </c>
      <c r="AH109" s="22">
        <f t="shared" si="653"/>
        <v>4.7771577347289193E-2</v>
      </c>
      <c r="AI109" s="22">
        <f t="shared" si="653"/>
        <v>4.1665524249741834E-2</v>
      </c>
      <c r="AJ109" s="22">
        <f t="shared" si="653"/>
        <v>5.7486795066975682E-2</v>
      </c>
      <c r="AK109" s="22">
        <f t="shared" ref="AK109:AT109" si="654">AK104-0.5*AK107</f>
        <v>5.6374968594372465E-2</v>
      </c>
      <c r="AL109" s="22">
        <f t="shared" si="654"/>
        <v>5.0987228272207349E-2</v>
      </c>
      <c r="AM109" s="22">
        <f t="shared" si="654"/>
        <v>5.9261109225911435E-2</v>
      </c>
      <c r="AN109" s="22">
        <f t="shared" si="654"/>
        <v>5.1021806511139439E-2</v>
      </c>
      <c r="AO109" s="22">
        <f t="shared" si="654"/>
        <v>4.5880412165046347E-2</v>
      </c>
      <c r="AP109" s="22">
        <f t="shared" si="654"/>
        <v>4.8961374545300168E-2</v>
      </c>
      <c r="AQ109" s="22">
        <f t="shared" si="654"/>
        <v>4.6742262795906639E-2</v>
      </c>
      <c r="AR109" s="22">
        <f t="shared" si="654"/>
        <v>3.9802556992332268E-2</v>
      </c>
      <c r="AS109" s="22">
        <f t="shared" si="654"/>
        <v>5.156797051509579E-2</v>
      </c>
      <c r="AT109" s="22">
        <f t="shared" si="654"/>
        <v>4.7615482442202137E-2</v>
      </c>
      <c r="AV109" s="22">
        <f t="shared" ref="AV109:BH109" si="655">AV104-0.5*AV107</f>
        <v>3.2038923414357892E-2</v>
      </c>
      <c r="AW109" s="22">
        <f t="shared" si="655"/>
        <v>2.2031941574108996E-2</v>
      </c>
      <c r="AX109" s="22">
        <f t="shared" si="655"/>
        <v>4.8694499492605653E-2</v>
      </c>
      <c r="AY109" s="22">
        <f t="shared" si="655"/>
        <v>3.1588049493946155E-2</v>
      </c>
      <c r="AZ109" s="22">
        <f t="shared" si="655"/>
        <v>3.8771751984571209E-2</v>
      </c>
      <c r="BA109" s="22">
        <f t="shared" si="655"/>
        <v>4.1836912983796909E-2</v>
      </c>
      <c r="BB109" s="22">
        <f t="shared" si="655"/>
        <v>5.123677551481777E-2</v>
      </c>
      <c r="BC109" s="22">
        <f t="shared" si="655"/>
        <v>2.4202060880546383E-2</v>
      </c>
      <c r="BD109" s="22">
        <f t="shared" si="655"/>
        <v>6.204521503617913E-2</v>
      </c>
      <c r="BE109" s="22">
        <f t="shared" si="655"/>
        <v>1.1155468680191495E-2</v>
      </c>
      <c r="BF109" s="22">
        <f t="shared" si="655"/>
        <v>4.9651418315908261E-2</v>
      </c>
      <c r="BG109" s="22">
        <f t="shared" si="655"/>
        <v>4.1332282530336578E-2</v>
      </c>
      <c r="BH109" s="22">
        <f t="shared" si="655"/>
        <v>2.8993980711836939E-2</v>
      </c>
      <c r="BJ109" s="22">
        <f t="shared" ref="BJ109:BO109" si="656">BJ104-0.5*BJ107</f>
        <v>4.4601489993405762E-4</v>
      </c>
      <c r="BK109" s="22">
        <f t="shared" si="656"/>
        <v>4.4601489993405935E-4</v>
      </c>
      <c r="BL109" s="22">
        <f t="shared" si="656"/>
        <v>4.4601489993405935E-4</v>
      </c>
      <c r="BM109" s="22">
        <f t="shared" si="656"/>
        <v>4.4601489993405762E-4</v>
      </c>
      <c r="BN109" s="22">
        <f t="shared" ref="BN109" si="657">BN104-0.5*BN107</f>
        <v>4.4601489993405762E-4</v>
      </c>
      <c r="BO109" s="22">
        <f t="shared" si="656"/>
        <v>4.4601489993405935E-4</v>
      </c>
      <c r="BP109" s="22">
        <f t="shared" ref="BP109:BW109" si="658">BP104-0.5*BP107</f>
        <v>3.9365019906862156E-5</v>
      </c>
      <c r="BQ109" s="22">
        <f t="shared" si="658"/>
        <v>2.7666957684274303E-2</v>
      </c>
      <c r="BR109" s="22">
        <f t="shared" ref="BR109" si="659">BR104-0.5*BR107</f>
        <v>6.0532910935891124E-2</v>
      </c>
      <c r="BS109" s="22">
        <f t="shared" si="658"/>
        <v>9.100594023751625E-2</v>
      </c>
      <c r="BT109" s="22">
        <f t="shared" si="658"/>
        <v>2.2309356503704683E-5</v>
      </c>
      <c r="BU109" s="22">
        <f t="shared" si="658"/>
        <v>1.8504002342847124E-2</v>
      </c>
      <c r="BV109" s="22">
        <f t="shared" ref="BV109" si="660">BV104-0.5*BV107</f>
        <v>5.002140043508814E-2</v>
      </c>
      <c r="BW109" s="22">
        <f t="shared" si="658"/>
        <v>8.5357740370554006E-2</v>
      </c>
    </row>
    <row r="110" spans="1:75">
      <c r="A110" s="13"/>
      <c r="B110" s="13" t="s">
        <v>56</v>
      </c>
      <c r="C110" s="13"/>
      <c r="D110" s="70" t="e">
        <f>LN(D109)</f>
        <v>#NUM!</v>
      </c>
      <c r="E110" s="70" t="e">
        <f t="shared" ref="E110:AJ110" si="661">LN(E109)</f>
        <v>#NUM!</v>
      </c>
      <c r="F110" s="22" t="e">
        <f t="shared" si="661"/>
        <v>#NUM!</v>
      </c>
      <c r="G110" s="22" t="e">
        <f t="shared" si="661"/>
        <v>#NUM!</v>
      </c>
      <c r="H110" s="22" t="e">
        <f t="shared" si="661"/>
        <v>#NUM!</v>
      </c>
      <c r="I110" s="22" t="e">
        <f t="shared" si="661"/>
        <v>#NUM!</v>
      </c>
      <c r="J110" s="22" t="e">
        <f t="shared" si="661"/>
        <v>#NUM!</v>
      </c>
      <c r="K110" s="22" t="e">
        <f t="shared" si="661"/>
        <v>#NUM!</v>
      </c>
      <c r="L110" s="22">
        <f t="shared" si="661"/>
        <v>-3.6783963092162724</v>
      </c>
      <c r="M110" s="22">
        <f t="shared" si="661"/>
        <v>-4.4079376584336503</v>
      </c>
      <c r="N110" s="22">
        <f t="shared" si="661"/>
        <v>-4.6893355577786711</v>
      </c>
      <c r="O110" s="22">
        <f t="shared" si="661"/>
        <v>-5.5220579136596832</v>
      </c>
      <c r="P110" s="22">
        <f t="shared" si="661"/>
        <v>-6.1435370435727199</v>
      </c>
      <c r="Q110" s="22" t="e">
        <f t="shared" si="661"/>
        <v>#NUM!</v>
      </c>
      <c r="R110" s="22" t="e">
        <f t="shared" si="661"/>
        <v>#NUM!</v>
      </c>
      <c r="S110" s="22" t="e">
        <f t="shared" si="661"/>
        <v>#NUM!</v>
      </c>
      <c r="T110" s="22" t="e">
        <f t="shared" si="661"/>
        <v>#NUM!</v>
      </c>
      <c r="U110" s="22" t="e">
        <f t="shared" si="661"/>
        <v>#NUM!</v>
      </c>
      <c r="V110" s="22"/>
      <c r="W110" s="22" t="e">
        <f t="shared" si="661"/>
        <v>#REF!</v>
      </c>
      <c r="X110" s="22" t="e">
        <f t="shared" si="661"/>
        <v>#REF!</v>
      </c>
      <c r="Y110" s="22">
        <f t="shared" si="661"/>
        <v>-2.9349728080859316</v>
      </c>
      <c r="Z110" s="22">
        <f t="shared" si="661"/>
        <v>-2.9327716959939041</v>
      </c>
      <c r="AA110" s="22">
        <f t="shared" si="661"/>
        <v>-2.955868267477975</v>
      </c>
      <c r="AB110" s="22">
        <f t="shared" si="661"/>
        <v>-3.1177257388379065</v>
      </c>
      <c r="AC110" s="22">
        <f t="shared" si="661"/>
        <v>-2.9375704246502012</v>
      </c>
      <c r="AD110" s="22">
        <f t="shared" si="661"/>
        <v>-3.1158883831016779</v>
      </c>
      <c r="AE110" s="22">
        <f t="shared" si="661"/>
        <v>-3.0341788655422706</v>
      </c>
      <c r="AF110" s="22"/>
      <c r="AG110" s="22">
        <f t="shared" si="661"/>
        <v>-2.9744050148926946</v>
      </c>
      <c r="AH110" s="22">
        <f t="shared" si="661"/>
        <v>-3.0413244325045272</v>
      </c>
      <c r="AI110" s="22">
        <f t="shared" si="661"/>
        <v>-3.1780812487300221</v>
      </c>
      <c r="AJ110" s="22">
        <f t="shared" si="661"/>
        <v>-2.8562000085617818</v>
      </c>
      <c r="AK110" s="22">
        <f t="shared" ref="AK110:AT110" si="662">LN(AK109)</f>
        <v>-2.8757300382437521</v>
      </c>
      <c r="AL110" s="22">
        <f t="shared" si="662"/>
        <v>-2.976180103654797</v>
      </c>
      <c r="AM110" s="22">
        <f t="shared" si="662"/>
        <v>-2.8258020190586155</v>
      </c>
      <c r="AN110" s="22">
        <f t="shared" si="662"/>
        <v>-2.9755021589937205</v>
      </c>
      <c r="AO110" s="22">
        <f t="shared" si="662"/>
        <v>-3.0817170032162808</v>
      </c>
      <c r="AP110" s="22">
        <f t="shared" si="662"/>
        <v>-3.0167235663090008</v>
      </c>
      <c r="AQ110" s="22">
        <f t="shared" si="662"/>
        <v>-3.0631065386361938</v>
      </c>
      <c r="AR110" s="22">
        <f t="shared" si="662"/>
        <v>-3.223824122716934</v>
      </c>
      <c r="AS110" s="22">
        <f t="shared" si="662"/>
        <v>-2.9648545256766754</v>
      </c>
      <c r="AT110" s="22">
        <f t="shared" si="662"/>
        <v>-3.0445973092399803</v>
      </c>
      <c r="AV110" s="22">
        <f t="shared" ref="AV110:BH110" si="663">LN(AV109)</f>
        <v>-3.4408037586462061</v>
      </c>
      <c r="AW110" s="22">
        <f t="shared" si="663"/>
        <v>-3.8152619888644144</v>
      </c>
      <c r="AX110" s="22">
        <f t="shared" si="663"/>
        <v>-3.0221892020363033</v>
      </c>
      <c r="AY110" s="22">
        <f t="shared" si="663"/>
        <v>-3.4549764104889014</v>
      </c>
      <c r="AZ110" s="22">
        <f t="shared" si="663"/>
        <v>-3.2500633391386846</v>
      </c>
      <c r="BA110" s="22">
        <f t="shared" si="663"/>
        <v>-3.1739762434054639</v>
      </c>
      <c r="BB110" s="22">
        <f t="shared" si="663"/>
        <v>-2.971297732996605</v>
      </c>
      <c r="BC110" s="22">
        <f t="shared" si="663"/>
        <v>-3.7213174890922769</v>
      </c>
      <c r="BD110" s="22">
        <f t="shared" si="663"/>
        <v>-2.7798918849515974</v>
      </c>
      <c r="BE110" s="22">
        <f t="shared" si="663"/>
        <v>-4.4958254367232877</v>
      </c>
      <c r="BF110" s="22">
        <f t="shared" si="663"/>
        <v>-3.0027283226168238</v>
      </c>
      <c r="BG110" s="22">
        <f t="shared" si="663"/>
        <v>-3.1861114250215183</v>
      </c>
      <c r="BH110" s="22">
        <f t="shared" si="663"/>
        <v>-3.5406670322003611</v>
      </c>
      <c r="BJ110" s="22">
        <f t="shared" ref="BJ110:BO110" si="664">LN(BJ109)</f>
        <v>-7.7151581985783464</v>
      </c>
      <c r="BK110" s="22">
        <f t="shared" si="664"/>
        <v>-7.7151581985783428</v>
      </c>
      <c r="BL110" s="22">
        <f t="shared" si="664"/>
        <v>-7.7151581985783428</v>
      </c>
      <c r="BM110" s="22">
        <f t="shared" si="664"/>
        <v>-7.7151581985783464</v>
      </c>
      <c r="BN110" s="22">
        <f t="shared" ref="BN110" si="665">LN(BN109)</f>
        <v>-7.7151581985783464</v>
      </c>
      <c r="BO110" s="22">
        <f t="shared" si="664"/>
        <v>-7.7151581985783428</v>
      </c>
      <c r="BP110" s="22">
        <f t="shared" ref="BP110:BW110" si="666">LN(BP109)</f>
        <v>-10.142632955628438</v>
      </c>
      <c r="BQ110" s="22">
        <f t="shared" si="666"/>
        <v>-3.5875164412002603</v>
      </c>
      <c r="BR110" s="22">
        <f t="shared" ref="BR110" si="667">LN(BR109)</f>
        <v>-2.8045680794387136</v>
      </c>
      <c r="BS110" s="22">
        <f t="shared" si="666"/>
        <v>-2.396830497260416</v>
      </c>
      <c r="BT110" s="22">
        <f t="shared" si="666"/>
        <v>-10.710504393337663</v>
      </c>
      <c r="BU110" s="22">
        <f t="shared" si="666"/>
        <v>-3.9897682274399977</v>
      </c>
      <c r="BV110" s="22">
        <f t="shared" ref="BV110" si="668">LN(BV109)</f>
        <v>-2.9953043564218254</v>
      </c>
      <c r="BW110" s="22">
        <f t="shared" si="666"/>
        <v>-2.4609041440991675</v>
      </c>
    </row>
    <row r="111" spans="1:75">
      <c r="A111" s="13"/>
      <c r="B111" s="13" t="s">
        <v>57</v>
      </c>
      <c r="C111" s="13"/>
      <c r="D111" s="70" t="e">
        <f>LN(D107+D109)</f>
        <v>#NUM!</v>
      </c>
      <c r="E111" s="70" t="e">
        <f t="shared" ref="E111:AJ111" si="669">LN(E107+E109)</f>
        <v>#NUM!</v>
      </c>
      <c r="F111" s="22" t="e">
        <f t="shared" si="669"/>
        <v>#NUM!</v>
      </c>
      <c r="G111" s="22" t="e">
        <f t="shared" si="669"/>
        <v>#NUM!</v>
      </c>
      <c r="H111" s="22" t="e">
        <f t="shared" si="669"/>
        <v>#NUM!</v>
      </c>
      <c r="I111" s="22" t="e">
        <f t="shared" si="669"/>
        <v>#NUM!</v>
      </c>
      <c r="J111" s="22" t="e">
        <f t="shared" si="669"/>
        <v>#NUM!</v>
      </c>
      <c r="K111" s="22" t="e">
        <f t="shared" si="669"/>
        <v>#NUM!</v>
      </c>
      <c r="L111" s="22">
        <f t="shared" si="669"/>
        <v>-1.8183354375771474</v>
      </c>
      <c r="M111" s="22">
        <f t="shared" si="669"/>
        <v>-2.2050526074372132</v>
      </c>
      <c r="N111" s="22">
        <f t="shared" si="669"/>
        <v>-2.3533334160861585</v>
      </c>
      <c r="O111" s="22">
        <f t="shared" si="669"/>
        <v>-2.786048073688455</v>
      </c>
      <c r="P111" s="22">
        <f t="shared" si="669"/>
        <v>-3.1067714877967991</v>
      </c>
      <c r="Q111" s="22" t="e">
        <f t="shared" si="669"/>
        <v>#NUM!</v>
      </c>
      <c r="R111" s="22" t="e">
        <f t="shared" si="669"/>
        <v>#NUM!</v>
      </c>
      <c r="S111" s="22" t="e">
        <f t="shared" si="669"/>
        <v>#NUM!</v>
      </c>
      <c r="T111" s="22" t="e">
        <f t="shared" si="669"/>
        <v>#NUM!</v>
      </c>
      <c r="U111" s="22" t="e">
        <f t="shared" si="669"/>
        <v>#NUM!</v>
      </c>
      <c r="V111" s="22"/>
      <c r="W111" s="22" t="e">
        <f t="shared" si="669"/>
        <v>#REF!</v>
      </c>
      <c r="X111" s="22" t="e">
        <f t="shared" si="669"/>
        <v>#REF!</v>
      </c>
      <c r="Y111" s="22">
        <f t="shared" si="669"/>
        <v>-1.5524893353233236</v>
      </c>
      <c r="Z111" s="22">
        <f t="shared" si="669"/>
        <v>-1.5527187457036666</v>
      </c>
      <c r="AA111" s="22">
        <f t="shared" si="669"/>
        <v>-1.5651984592032189</v>
      </c>
      <c r="AB111" s="22">
        <f t="shared" si="669"/>
        <v>-1.6577173637050771</v>
      </c>
      <c r="AC111" s="22">
        <f t="shared" si="669"/>
        <v>-1.5549969359022566</v>
      </c>
      <c r="AD111" s="22">
        <f t="shared" si="669"/>
        <v>-1.6561445382703788</v>
      </c>
      <c r="AE111" s="22">
        <f t="shared" si="669"/>
        <v>-1.6089627903226802</v>
      </c>
      <c r="AF111" s="22"/>
      <c r="AG111" s="22">
        <f t="shared" si="669"/>
        <v>-1.6903653859385961</v>
      </c>
      <c r="AH111" s="22">
        <f t="shared" si="669"/>
        <v>-1.7286168257659809</v>
      </c>
      <c r="AI111" s="22">
        <f t="shared" si="669"/>
        <v>-1.8125922519526423</v>
      </c>
      <c r="AJ111" s="22">
        <f t="shared" si="669"/>
        <v>-1.6206282657888849</v>
      </c>
      <c r="AK111" s="22">
        <f t="shared" ref="AK111:AT111" si="670">LN(AK107+AK109)</f>
        <v>-1.6360614424133142</v>
      </c>
      <c r="AL111" s="22">
        <f t="shared" si="670"/>
        <v>-1.6965694899376633</v>
      </c>
      <c r="AM111" s="22">
        <f t="shared" si="670"/>
        <v>-1.6109515360820068</v>
      </c>
      <c r="AN111" s="22">
        <f t="shared" si="670"/>
        <v>-1.689546503553137</v>
      </c>
      <c r="AO111" s="22">
        <f t="shared" si="670"/>
        <v>-1.7522724839653754</v>
      </c>
      <c r="AP111" s="22">
        <f t="shared" si="670"/>
        <v>-1.7246965351878436</v>
      </c>
      <c r="AQ111" s="22">
        <f t="shared" si="670"/>
        <v>-1.75602110026595</v>
      </c>
      <c r="AR111" s="22">
        <f t="shared" si="670"/>
        <v>-1.8474230910330172</v>
      </c>
      <c r="AS111" s="22">
        <f t="shared" si="670"/>
        <v>-1.6909503352460071</v>
      </c>
      <c r="AT111" s="22">
        <f t="shared" si="670"/>
        <v>-1.7445968306236554</v>
      </c>
      <c r="AV111" s="22">
        <f t="shared" ref="AV111:BH111" si="671">LN(AV107+AV109)</f>
        <v>-1.7934366722901165</v>
      </c>
      <c r="AW111" s="22">
        <f t="shared" si="671"/>
        <v>-2.0327283686234776</v>
      </c>
      <c r="AX111" s="22">
        <f t="shared" si="671"/>
        <v>-1.6061309144713785</v>
      </c>
      <c r="AY111" s="22">
        <f t="shared" si="671"/>
        <v>-1.8220129235694349</v>
      </c>
      <c r="AZ111" s="22">
        <f t="shared" si="671"/>
        <v>-1.7452310789033876</v>
      </c>
      <c r="BA111" s="22">
        <f t="shared" si="671"/>
        <v>-1.7226612324144532</v>
      </c>
      <c r="BB111" s="22">
        <f t="shared" si="671"/>
        <v>-1.6360933667301103</v>
      </c>
      <c r="BC111" s="22">
        <f t="shared" si="671"/>
        <v>-2.0584660478092793</v>
      </c>
      <c r="BD111" s="22">
        <f t="shared" si="671"/>
        <v>-1.567377696604108</v>
      </c>
      <c r="BE111" s="22">
        <f t="shared" si="671"/>
        <v>-2.5294348584972153</v>
      </c>
      <c r="BF111" s="22">
        <f t="shared" si="671"/>
        <v>-1.6170805696182509</v>
      </c>
      <c r="BG111" s="22">
        <f t="shared" si="671"/>
        <v>-1.7222302454555731</v>
      </c>
      <c r="BH111" s="22">
        <f t="shared" si="671"/>
        <v>-1.9387764063061839</v>
      </c>
      <c r="BJ111" s="22">
        <f t="shared" ref="BJ111:BO111" si="672">LN(BJ107+BJ109)</f>
        <v>-3.9233940018043989</v>
      </c>
      <c r="BK111" s="22">
        <f t="shared" si="672"/>
        <v>-3.9233940018043989</v>
      </c>
      <c r="BL111" s="22">
        <f t="shared" si="672"/>
        <v>-3.9233940018043989</v>
      </c>
      <c r="BM111" s="22">
        <f t="shared" si="672"/>
        <v>-3.9233940018043989</v>
      </c>
      <c r="BN111" s="22">
        <f t="shared" ref="BN111" si="673">LN(BN107+BN109)</f>
        <v>-3.9233940018043989</v>
      </c>
      <c r="BO111" s="22">
        <f t="shared" si="672"/>
        <v>-3.9233940018043989</v>
      </c>
      <c r="BP111" s="22">
        <f t="shared" ref="BP111:BW111" si="674">LN(BP107+BP109)</f>
        <v>-5.5828118741622239</v>
      </c>
      <c r="BQ111" s="22">
        <f t="shared" si="674"/>
        <v>-2.1169370120747755</v>
      </c>
      <c r="BR111" s="22">
        <f t="shared" ref="BR111" si="675">LN(BR107+BR109)</f>
        <v>-1.6502674066488086</v>
      </c>
      <c r="BS111" s="22">
        <f t="shared" si="674"/>
        <v>-1.3997702542011863</v>
      </c>
      <c r="BT111" s="22">
        <f t="shared" si="674"/>
        <v>-5.6419731312467478</v>
      </c>
      <c r="BU111" s="22">
        <f t="shared" si="674"/>
        <v>-2.1699580047296716</v>
      </c>
      <c r="BV111" s="22">
        <f t="shared" ref="BV111" si="676">LN(BV107+BV109)</f>
        <v>-1.6116435449490565</v>
      </c>
      <c r="BW111" s="22">
        <f t="shared" si="674"/>
        <v>-1.3030928663689394</v>
      </c>
    </row>
    <row r="112" spans="1:75" s="1" customFormat="1">
      <c r="A112" s="23" t="s">
        <v>58</v>
      </c>
      <c r="B112" s="23"/>
      <c r="C112" s="23"/>
      <c r="D112" s="76"/>
      <c r="E112" s="76"/>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row>
    <row r="113" spans="1:75">
      <c r="A113" s="23"/>
      <c r="B113" s="23" t="s">
        <v>59</v>
      </c>
      <c r="C113" s="23"/>
      <c r="D113" s="81">
        <f>1/(D4+273)</f>
        <v>6.5659881812212733E-4</v>
      </c>
      <c r="E113" s="81">
        <f t="shared" ref="E113:AJ113" si="677">1/(E4+273)</f>
        <v>6.5659881812212733E-4</v>
      </c>
      <c r="F113" s="24">
        <f t="shared" si="677"/>
        <v>6.5659881812212733E-4</v>
      </c>
      <c r="G113" s="24">
        <f t="shared" si="677"/>
        <v>6.5659881812212733E-4</v>
      </c>
      <c r="H113" s="24">
        <f t="shared" si="677"/>
        <v>6.5659881812212733E-4</v>
      </c>
      <c r="I113" s="24">
        <f t="shared" si="677"/>
        <v>6.5659881812212733E-4</v>
      </c>
      <c r="J113" s="24">
        <f t="shared" si="677"/>
        <v>6.5659881812212733E-4</v>
      </c>
      <c r="K113" s="24">
        <f t="shared" si="677"/>
        <v>6.5659881812212733E-4</v>
      </c>
      <c r="L113" s="24">
        <f t="shared" si="677"/>
        <v>6.5659881812212733E-4</v>
      </c>
      <c r="M113" s="24">
        <f t="shared" si="677"/>
        <v>6.5659881812212733E-4</v>
      </c>
      <c r="N113" s="24">
        <f t="shared" si="677"/>
        <v>6.5659881812212733E-4</v>
      </c>
      <c r="O113" s="24">
        <f t="shared" si="677"/>
        <v>6.5659881812212733E-4</v>
      </c>
      <c r="P113" s="24">
        <f t="shared" si="677"/>
        <v>6.5659881812212733E-4</v>
      </c>
      <c r="Q113" s="24">
        <f t="shared" si="677"/>
        <v>6.5659881812212733E-4</v>
      </c>
      <c r="R113" s="24">
        <f t="shared" si="677"/>
        <v>5.977286312014345E-4</v>
      </c>
      <c r="S113" s="24">
        <f t="shared" si="677"/>
        <v>5.977286312014345E-4</v>
      </c>
      <c r="T113" s="24">
        <f t="shared" si="677"/>
        <v>5.977286312014345E-4</v>
      </c>
      <c r="U113" s="24">
        <f t="shared" si="677"/>
        <v>5.977286312014345E-4</v>
      </c>
      <c r="V113" s="24"/>
      <c r="W113" s="24">
        <f t="shared" si="677"/>
        <v>7.855459544383347E-4</v>
      </c>
      <c r="X113" s="24">
        <f t="shared" si="677"/>
        <v>7.855459544383347E-4</v>
      </c>
      <c r="Y113" s="24">
        <f t="shared" si="677"/>
        <v>7.855459544383347E-4</v>
      </c>
      <c r="Z113" s="24">
        <f t="shared" si="677"/>
        <v>7.855459544383347E-4</v>
      </c>
      <c r="AA113" s="24">
        <f t="shared" si="677"/>
        <v>7.855459544383347E-4</v>
      </c>
      <c r="AB113" s="24">
        <f t="shared" si="677"/>
        <v>7.855459544383347E-4</v>
      </c>
      <c r="AC113" s="24">
        <f t="shared" si="677"/>
        <v>7.855459544383347E-4</v>
      </c>
      <c r="AD113" s="24">
        <f t="shared" si="677"/>
        <v>7.855459544383347E-4</v>
      </c>
      <c r="AE113" s="24">
        <f t="shared" si="677"/>
        <v>7.855459544383347E-4</v>
      </c>
      <c r="AF113" s="24"/>
      <c r="AG113" s="24">
        <f t="shared" si="677"/>
        <v>8.9047195013357077E-4</v>
      </c>
      <c r="AH113" s="24">
        <f t="shared" si="677"/>
        <v>8.9047195013357077E-4</v>
      </c>
      <c r="AI113" s="24">
        <f t="shared" si="677"/>
        <v>8.9047195013357077E-4</v>
      </c>
      <c r="AJ113" s="24">
        <f t="shared" si="677"/>
        <v>8.9047195013357077E-4</v>
      </c>
      <c r="AK113" s="24">
        <f t="shared" ref="AK113:AT113" si="678">1/(AK4+273)</f>
        <v>8.9047195013357077E-4</v>
      </c>
      <c r="AL113" s="24">
        <f t="shared" si="678"/>
        <v>8.9047195013357077E-4</v>
      </c>
      <c r="AM113" s="24">
        <f t="shared" si="678"/>
        <v>8.9047195013357077E-4</v>
      </c>
      <c r="AN113" s="24">
        <f t="shared" si="678"/>
        <v>8.9047195013357077E-4</v>
      </c>
      <c r="AO113" s="24">
        <f t="shared" si="678"/>
        <v>8.9047195013357077E-4</v>
      </c>
      <c r="AP113" s="24">
        <f t="shared" si="678"/>
        <v>8.9047195013357077E-4</v>
      </c>
      <c r="AQ113" s="24">
        <f t="shared" si="678"/>
        <v>8.9047195013357077E-4</v>
      </c>
      <c r="AR113" s="24">
        <f t="shared" si="678"/>
        <v>8.9047195013357077E-4</v>
      </c>
      <c r="AS113" s="24">
        <f t="shared" si="678"/>
        <v>8.9047195013357077E-4</v>
      </c>
      <c r="AT113" s="24">
        <f t="shared" si="678"/>
        <v>8.9047195013357077E-4</v>
      </c>
      <c r="AV113" s="24">
        <f t="shared" ref="AV113:BH113" si="679">1/(AV4+273)</f>
        <v>7.7041602465331282E-4</v>
      </c>
      <c r="AW113" s="24">
        <f t="shared" si="679"/>
        <v>8.1433224755700329E-4</v>
      </c>
      <c r="AX113" s="24">
        <f t="shared" si="679"/>
        <v>8.3194675540765393E-4</v>
      </c>
      <c r="AY113" s="24">
        <f t="shared" si="679"/>
        <v>7.7041602465331282E-4</v>
      </c>
      <c r="AZ113" s="24">
        <f t="shared" si="679"/>
        <v>8.1433224755700329E-4</v>
      </c>
      <c r="BA113" s="24">
        <f t="shared" si="679"/>
        <v>8.3194675540765393E-4</v>
      </c>
      <c r="BB113" s="24">
        <f t="shared" si="679"/>
        <v>8.598452278589854E-4</v>
      </c>
      <c r="BC113" s="24">
        <f t="shared" si="679"/>
        <v>8.598452278589854E-4</v>
      </c>
      <c r="BD113" s="24">
        <f t="shared" si="679"/>
        <v>8.9047195013357077E-4</v>
      </c>
      <c r="BE113" s="24">
        <f t="shared" si="679"/>
        <v>8.9047195013357077E-4</v>
      </c>
      <c r="BF113" s="24">
        <f t="shared" si="679"/>
        <v>8.3333333333333339E-4</v>
      </c>
      <c r="BG113" s="24">
        <f t="shared" si="679"/>
        <v>8.3333333333333339E-4</v>
      </c>
      <c r="BH113" s="24">
        <f t="shared" si="679"/>
        <v>8.4530853761622987E-4</v>
      </c>
      <c r="BJ113" s="24">
        <f t="shared" ref="BJ113:BO113" si="680">1/(BJ4+273)</f>
        <v>6.7888662593346908E-4</v>
      </c>
      <c r="BK113" s="24">
        <f t="shared" si="680"/>
        <v>6.7888662593346908E-4</v>
      </c>
      <c r="BL113" s="24">
        <f t="shared" si="680"/>
        <v>6.7888662593346908E-4</v>
      </c>
      <c r="BM113" s="24">
        <f t="shared" si="680"/>
        <v>6.7888662593346908E-4</v>
      </c>
      <c r="BN113" s="24">
        <f t="shared" ref="BN113" si="681">1/(BN4+273)</f>
        <v>6.7888662593346908E-4</v>
      </c>
      <c r="BO113" s="24">
        <f t="shared" si="680"/>
        <v>6.7888662593346908E-4</v>
      </c>
      <c r="BP113" s="24">
        <f t="shared" ref="BP113:BW113" si="682">1/(BP4+273)</f>
        <v>9.3196644920782849E-4</v>
      </c>
      <c r="BQ113" s="24">
        <f t="shared" si="682"/>
        <v>9.3196644920782849E-4</v>
      </c>
      <c r="BR113" s="24">
        <f t="shared" ref="BR113" si="683">1/(BR4+273)</f>
        <v>9.3196644920782849E-4</v>
      </c>
      <c r="BS113" s="24">
        <f t="shared" si="682"/>
        <v>9.3196644920782849E-4</v>
      </c>
      <c r="BT113" s="24">
        <f t="shared" si="682"/>
        <v>7.855459544383347E-4</v>
      </c>
      <c r="BU113" s="24">
        <f t="shared" si="682"/>
        <v>7.855459544383347E-4</v>
      </c>
      <c r="BV113" s="24">
        <f t="shared" ref="BV113" si="684">1/(BV4+273)</f>
        <v>7.855459544383347E-4</v>
      </c>
      <c r="BW113" s="24">
        <f t="shared" si="682"/>
        <v>7.855459544383347E-4</v>
      </c>
    </row>
    <row r="114" spans="1:75">
      <c r="A114" s="23"/>
      <c r="B114" s="23" t="s">
        <v>60</v>
      </c>
      <c r="C114" s="23"/>
      <c r="D114" s="81" t="e">
        <f>-19748*D113+7.81+D94+D111</f>
        <v>#NUM!</v>
      </c>
      <c r="E114" s="81" t="e">
        <f t="shared" ref="E114:AR114" si="685">-19748*E113+7.81+E94+E111</f>
        <v>#NUM!</v>
      </c>
      <c r="F114" s="24" t="e">
        <f t="shared" si="685"/>
        <v>#NUM!</v>
      </c>
      <c r="G114" s="24" t="e">
        <f t="shared" si="685"/>
        <v>#NUM!</v>
      </c>
      <c r="H114" s="24" t="e">
        <f t="shared" si="685"/>
        <v>#NUM!</v>
      </c>
      <c r="I114" s="24" t="e">
        <f t="shared" si="685"/>
        <v>#NUM!</v>
      </c>
      <c r="J114" s="24" t="e">
        <f t="shared" si="685"/>
        <v>#NUM!</v>
      </c>
      <c r="K114" s="24" t="e">
        <f t="shared" si="685"/>
        <v>#NUM!</v>
      </c>
      <c r="L114" s="24">
        <f t="shared" si="685"/>
        <v>-2.8830016856738734</v>
      </c>
      <c r="M114" s="24">
        <f t="shared" si="685"/>
        <v>-3.6233199625811028</v>
      </c>
      <c r="N114" s="24">
        <f t="shared" si="685"/>
        <v>-3.6706000853059892</v>
      </c>
      <c r="O114" s="24">
        <f t="shared" si="685"/>
        <v>-4.2500067911887047</v>
      </c>
      <c r="P114" s="24">
        <f t="shared" si="685"/>
        <v>-4.5405629466720487</v>
      </c>
      <c r="Q114" s="24" t="e">
        <f t="shared" si="685"/>
        <v>#NUM!</v>
      </c>
      <c r="R114" s="24" t="e">
        <f t="shared" si="685"/>
        <v>#NUM!</v>
      </c>
      <c r="S114" s="24" t="e">
        <f t="shared" si="685"/>
        <v>#NUM!</v>
      </c>
      <c r="T114" s="24" t="e">
        <f t="shared" si="685"/>
        <v>#NUM!</v>
      </c>
      <c r="U114" s="24" t="e">
        <f t="shared" si="685"/>
        <v>#NUM!</v>
      </c>
      <c r="V114" s="24"/>
      <c r="W114" s="24" t="e">
        <f t="shared" si="685"/>
        <v>#REF!</v>
      </c>
      <c r="X114" s="24" t="e">
        <f t="shared" si="685"/>
        <v>#REF!</v>
      </c>
      <c r="Y114" s="24">
        <f t="shared" si="685"/>
        <v>-7.0253804031406721</v>
      </c>
      <c r="Z114" s="24">
        <f t="shared" si="685"/>
        <v>-7.0966644308445019</v>
      </c>
      <c r="AA114" s="24">
        <f t="shared" si="685"/>
        <v>-7.1202150916402145</v>
      </c>
      <c r="AB114" s="24">
        <f t="shared" si="685"/>
        <v>-7.2365432759251949</v>
      </c>
      <c r="AC114" s="24">
        <f t="shared" si="685"/>
        <v>-7.1447990832670119</v>
      </c>
      <c r="AD114" s="24">
        <f t="shared" si="685"/>
        <v>-7.2800839774713344</v>
      </c>
      <c r="AE114" s="24">
        <f t="shared" si="685"/>
        <v>-7.1956501915394986</v>
      </c>
      <c r="AF114" s="24"/>
      <c r="AG114" s="24">
        <f t="shared" si="685"/>
        <v>-9.0578208265327262</v>
      </c>
      <c r="AH114" s="24">
        <f t="shared" si="685"/>
        <v>-9.1046815245159607</v>
      </c>
      <c r="AI114" s="24">
        <f t="shared" si="685"/>
        <v>-9.2764280953681428</v>
      </c>
      <c r="AJ114" s="24">
        <f t="shared" si="685"/>
        <v>-8.8919658791724761</v>
      </c>
      <c r="AK114" s="24">
        <f t="shared" si="685"/>
        <v>-9.0191563651023383</v>
      </c>
      <c r="AL114" s="24">
        <f t="shared" si="685"/>
        <v>-9.1775304362287411</v>
      </c>
      <c r="AM114" s="24">
        <f t="shared" si="685"/>
        <v>-9.3054520951821846</v>
      </c>
      <c r="AN114" s="24">
        <f t="shared" si="685"/>
        <v>-8.9757797363492973</v>
      </c>
      <c r="AO114" s="24">
        <f t="shared" si="685"/>
        <v>-8.9945677902462506</v>
      </c>
      <c r="AP114" s="24">
        <f t="shared" si="685"/>
        <v>-9.2966091866653873</v>
      </c>
      <c r="AQ114" s="24">
        <f t="shared" si="685"/>
        <v>-9.5472275487262017</v>
      </c>
      <c r="AR114" s="24">
        <f t="shared" si="685"/>
        <v>-9.3924515049239687</v>
      </c>
      <c r="AS114" s="24">
        <f t="shared" ref="AS114:BW114" si="686">-19748*AS113+7.81+AS94+AS111</f>
        <v>-9.388965382945365</v>
      </c>
      <c r="AT114" s="24">
        <f t="shared" si="686"/>
        <v>-9.5484551768040173</v>
      </c>
      <c r="AU114" s="24"/>
      <c r="AV114" s="24">
        <f t="shared" si="686"/>
        <v>-5.4191852217336622</v>
      </c>
      <c r="AW114" s="24">
        <f t="shared" si="686"/>
        <v>-6.0640939197539758</v>
      </c>
      <c r="AX114" s="24">
        <f t="shared" si="686"/>
        <v>-5.9739370629312027</v>
      </c>
      <c r="AY114" s="24">
        <f t="shared" si="686"/>
        <v>-6.2050789428687008</v>
      </c>
      <c r="AZ114" s="24">
        <f t="shared" si="686"/>
        <v>-6.5884813234447428</v>
      </c>
      <c r="BA114" s="24">
        <f t="shared" si="686"/>
        <v>-7.3228408015874935</v>
      </c>
      <c r="BB114" s="24">
        <f t="shared" si="686"/>
        <v>-7.7672294712290251</v>
      </c>
      <c r="BC114" s="24">
        <f t="shared" si="686"/>
        <v>-8.4369104424371866</v>
      </c>
      <c r="BD114" s="24">
        <f t="shared" si="686"/>
        <v>-8.8113482855072736</v>
      </c>
      <c r="BE114" s="24">
        <f t="shared" si="686"/>
        <v>-9.6575251735882084</v>
      </c>
      <c r="BF114" s="24">
        <f t="shared" si="686"/>
        <v>-7.3579070225787264</v>
      </c>
      <c r="BG114" s="24">
        <f t="shared" si="686"/>
        <v>-7.4794241002566206</v>
      </c>
      <c r="BH114" s="24">
        <f t="shared" si="686"/>
        <v>-7.6893999520433702</v>
      </c>
      <c r="BI114" s="24"/>
      <c r="BJ114" s="24">
        <f t="shared" si="686"/>
        <v>-4.6914300987217548</v>
      </c>
      <c r="BK114" s="24">
        <f t="shared" si="686"/>
        <v>-4.6862962489103452</v>
      </c>
      <c r="BL114" s="24">
        <f t="shared" si="686"/>
        <v>-4.6678601965336259</v>
      </c>
      <c r="BM114" s="24">
        <f t="shared" si="686"/>
        <v>-4.6489283102320744</v>
      </c>
      <c r="BN114" s="24">
        <f t="shared" si="686"/>
        <v>-4.6337084677023483</v>
      </c>
      <c r="BO114" s="24">
        <f t="shared" si="686"/>
        <v>-4.6214705644878133</v>
      </c>
      <c r="BP114" s="24">
        <f t="shared" si="686"/>
        <v>-14.013942394488627</v>
      </c>
      <c r="BQ114" s="24">
        <f t="shared" si="686"/>
        <v>-10.545523109352841</v>
      </c>
      <c r="BR114" s="24">
        <f t="shared" si="686"/>
        <v>-10.074109734073264</v>
      </c>
      <c r="BS114" s="24">
        <f t="shared" si="686"/>
        <v>-9.8193018962648928</v>
      </c>
      <c r="BT114" s="24">
        <f t="shared" si="686"/>
        <v>-11.465497927019312</v>
      </c>
      <c r="BU114" s="24">
        <f t="shared" si="686"/>
        <v>-7.9918270049644935</v>
      </c>
      <c r="BV114" s="24">
        <f t="shared" si="686"/>
        <v>-7.4304166721338847</v>
      </c>
      <c r="BW114" s="24">
        <f t="shared" si="686"/>
        <v>-7.1190409497880323</v>
      </c>
    </row>
    <row r="115" spans="1:75">
      <c r="A115" s="23"/>
      <c r="B115" s="23" t="s">
        <v>61</v>
      </c>
      <c r="C115" s="23"/>
      <c r="D115" s="88" t="e">
        <f>(EXP(D93+D114+D96+D97+D98+D99))/(100+D90)*100</f>
        <v>#NUM!</v>
      </c>
      <c r="E115" s="81" t="e">
        <f t="shared" ref="E115:Q115" si="687">(EXP(E93+E114+E96+E97+E98+E99))/(100+E90)*100</f>
        <v>#NUM!</v>
      </c>
      <c r="F115" s="25" t="e">
        <f t="shared" si="687"/>
        <v>#NUM!</v>
      </c>
      <c r="G115" s="25" t="e">
        <f t="shared" si="687"/>
        <v>#NUM!</v>
      </c>
      <c r="H115" s="25" t="e">
        <f t="shared" si="687"/>
        <v>#NUM!</v>
      </c>
      <c r="I115" s="25" t="e">
        <f t="shared" si="687"/>
        <v>#NUM!</v>
      </c>
      <c r="J115" s="25" t="e">
        <f t="shared" si="687"/>
        <v>#NUM!</v>
      </c>
      <c r="K115" s="25" t="e">
        <f t="shared" si="687"/>
        <v>#NUM!</v>
      </c>
      <c r="L115" s="25">
        <f t="shared" si="687"/>
        <v>657.99704351633261</v>
      </c>
      <c r="M115" s="25">
        <f t="shared" si="687"/>
        <v>429.96069514650259</v>
      </c>
      <c r="N115" s="25">
        <f t="shared" si="687"/>
        <v>370.79088521393476</v>
      </c>
      <c r="O115" s="25">
        <f t="shared" si="687"/>
        <v>229.67899554661156</v>
      </c>
      <c r="P115" s="25">
        <f t="shared" si="687"/>
        <v>173.77211726241359</v>
      </c>
      <c r="Q115" s="25" t="e">
        <f t="shared" si="687"/>
        <v>#NUM!</v>
      </c>
      <c r="R115" s="25" t="e">
        <f t="shared" ref="R115" si="688">(EXP(R93+R114+R96+R97+R98+R99))/(100+R90)*100</f>
        <v>#NUM!</v>
      </c>
      <c r="S115" s="25" t="e">
        <f t="shared" ref="S115" si="689">(EXP(S93+S114+S96+S97+S98+S99))/(100+S90)*100</f>
        <v>#NUM!</v>
      </c>
      <c r="T115" s="25" t="e">
        <f t="shared" ref="T115" si="690">(EXP(T93+T114+T96+T97+T98+T99))/(100+T90)*100</f>
        <v>#NUM!</v>
      </c>
      <c r="U115" s="25" t="e">
        <f t="shared" ref="U115" si="691">(EXP(U93+U114+U96+U97+U98+U99))/(100+U90)*100</f>
        <v>#NUM!</v>
      </c>
      <c r="V115" s="25"/>
      <c r="W115" s="25" t="e">
        <f t="shared" ref="W115" si="692">(EXP(W93+W114+W96+W97+W98+W99))/(100+W90)*100</f>
        <v>#REF!</v>
      </c>
      <c r="X115" s="25" t="e">
        <f t="shared" ref="X115" si="693">(EXP(X93+X114+X96+X97+X98+X99))/(100+X90)*100</f>
        <v>#REF!</v>
      </c>
      <c r="Y115" s="25">
        <f t="shared" ref="Y115" si="694">(EXP(Y93+Y114+Y96+Y97+Y98+Y99))/(100+Y90)*100</f>
        <v>669.41455445263637</v>
      </c>
      <c r="Z115" s="25">
        <f t="shared" ref="Z115" si="695">(EXP(Z93+Z114+Z96+Z97+Z98+Z99))/(100+Z90)*100</f>
        <v>589.06558161785983</v>
      </c>
      <c r="AA115" s="25">
        <f t="shared" ref="AA115" si="696">(EXP(AA93+AA114+AA96+AA97+AA98+AA99))/(100+AA90)*100</f>
        <v>643.70842786363107</v>
      </c>
      <c r="AB115" s="25">
        <f t="shared" ref="AB115" si="697">(EXP(AB93+AB114+AB96+AB97+AB98+AB99))/(100+AB90)*100</f>
        <v>537.23414235796122</v>
      </c>
      <c r="AC115" s="25">
        <f t="shared" ref="AC115" si="698">(EXP(AC93+AC114+AC96+AC97+AC98+AC99))/(100+AC90)*100</f>
        <v>1022.6907165248501</v>
      </c>
      <c r="AD115" s="25">
        <f>(EXP(AD93+AD114+AD96+AD97+AD98+AD99))/(100+AD90)*100</f>
        <v>1680.9317466539426</v>
      </c>
      <c r="AE115" s="25">
        <f t="shared" ref="AE115" si="699">(EXP(AE93+AE114+AE96+AE97+AE98+AE99))/(100+AE90)*100</f>
        <v>1328.3439574194967</v>
      </c>
      <c r="AF115" s="25"/>
      <c r="AG115" s="25">
        <f t="shared" ref="AG115" si="700">(EXP(AG93+AG114+AG96+AG97+AG98+AG99))/(100+AG90)*100</f>
        <v>108.8177064035355</v>
      </c>
      <c r="AH115" s="25">
        <f t="shared" ref="AH115" si="701">(EXP(AH93+AH114+AH96+AH97+AH98+AH99))/(100+AH90)*100</f>
        <v>106.51291315393827</v>
      </c>
      <c r="AI115" s="25">
        <f t="shared" ref="AI115" si="702">(EXP(AI93+AI114+AI96+AI97+AI98+AI99))/(100+AI90)*100</f>
        <v>104.51532530940766</v>
      </c>
      <c r="AJ115" s="25">
        <f t="shared" ref="AJ115:AS115" si="703">(EXP(AJ93+AJ114+AJ96+AJ97+AJ98+AJ99))/(100+AJ90)*100</f>
        <v>105.02947735780657</v>
      </c>
      <c r="AK115" s="25">
        <f t="shared" si="703"/>
        <v>102.48607472061344</v>
      </c>
      <c r="AL115" s="25">
        <f t="shared" si="703"/>
        <v>106.04328579149944</v>
      </c>
      <c r="AM115" s="25">
        <f t="shared" si="703"/>
        <v>155.57873544309396</v>
      </c>
      <c r="AN115" s="25">
        <f t="shared" si="703"/>
        <v>111.28703706576992</v>
      </c>
      <c r="AO115" s="25">
        <f t="shared" si="703"/>
        <v>102.69768443101515</v>
      </c>
      <c r="AP115" s="25">
        <f t="shared" si="703"/>
        <v>108.39904381602472</v>
      </c>
      <c r="AQ115" s="25">
        <f t="shared" si="703"/>
        <v>164.31706167346408</v>
      </c>
      <c r="AR115" s="25">
        <f t="shared" si="703"/>
        <v>92.379521820062408</v>
      </c>
      <c r="AS115" s="25">
        <f t="shared" si="703"/>
        <v>194.3865848579176</v>
      </c>
      <c r="AT115" s="25">
        <f>(EXP(AT93+AT114+AT96+AT97+AT98+AT99))/(100+AT90)*100</f>
        <v>178.24482062470253</v>
      </c>
      <c r="AV115" s="25">
        <f>(EXP(AV93+AV114+AV96+AV97+AV98+AV99))/(100+AV90)*100</f>
        <v>299.81791949953561</v>
      </c>
      <c r="AW115" s="25">
        <f t="shared" ref="AW115:BH115" si="704">(EXP(AW93+AW114+AW96+AW97+AW98+AW99))/(100+AW90)*100</f>
        <v>202.19885740431107</v>
      </c>
      <c r="AX115" s="25">
        <f t="shared" si="704"/>
        <v>250.66780695668155</v>
      </c>
      <c r="AY115" s="25">
        <f t="shared" si="704"/>
        <v>200.06274930687397</v>
      </c>
      <c r="AZ115" s="25">
        <f t="shared" si="704"/>
        <v>188.46901813423099</v>
      </c>
      <c r="BA115" s="25">
        <f t="shared" si="704"/>
        <v>158.19056178739055</v>
      </c>
      <c r="BB115" s="25">
        <f t="shared" si="704"/>
        <v>136.90235262169836</v>
      </c>
      <c r="BC115" s="25">
        <f t="shared" si="704"/>
        <v>85.608756248580576</v>
      </c>
      <c r="BD115" s="25">
        <f t="shared" si="704"/>
        <v>121.27466167722405</v>
      </c>
      <c r="BE115" s="25">
        <f t="shared" si="704"/>
        <v>49.146733807656226</v>
      </c>
      <c r="BF115" s="25">
        <f t="shared" si="704"/>
        <v>224.35619005752682</v>
      </c>
      <c r="BG115" s="25">
        <f t="shared" si="704"/>
        <v>198.50033240886663</v>
      </c>
      <c r="BH115" s="25">
        <f t="shared" si="704"/>
        <v>93.308028771235158</v>
      </c>
      <c r="BJ115" s="25">
        <f t="shared" ref="BJ115:BO115" si="705">(EXP(BJ93+BJ114+BJ96+BJ97+BJ98+BJ99))/(100+BJ90)*100</f>
        <v>163.97757714732282</v>
      </c>
      <c r="BK115" s="25">
        <f t="shared" si="705"/>
        <v>165.58225489926392</v>
      </c>
      <c r="BL115" s="25">
        <f t="shared" si="705"/>
        <v>170.27602299418376</v>
      </c>
      <c r="BM115" s="25">
        <f t="shared" si="705"/>
        <v>168.25652542032776</v>
      </c>
      <c r="BN115" s="25">
        <f t="shared" ref="BN115" si="706">(EXP(BN93+BN114+BN96+BN97+BN98+BN99))/(100+BN90)*100</f>
        <v>158.26312262523783</v>
      </c>
      <c r="BO115" s="25">
        <f t="shared" si="705"/>
        <v>145.33165560865962</v>
      </c>
      <c r="BP115" s="25">
        <f t="shared" ref="BP115:BW115" si="707">(EXP(BP93+BP114+BP96+BP97+BP98+BP99))/(100+BP90)*100</f>
        <v>1.1916669979451529</v>
      </c>
      <c r="BQ115" s="25">
        <f t="shared" si="707"/>
        <v>37.062156065997698</v>
      </c>
      <c r="BR115" s="25">
        <f t="shared" ref="BR115" si="708">(EXP(BR93+BR114+BR96+BR97+BR98+BR99))/(100+BR90)*100</f>
        <v>58.612022850463077</v>
      </c>
      <c r="BS115" s="25">
        <f t="shared" si="707"/>
        <v>74.495171038829767</v>
      </c>
      <c r="BT115" s="25">
        <f t="shared" si="707"/>
        <v>2.9722671957523894</v>
      </c>
      <c r="BU115" s="25">
        <f t="shared" si="707"/>
        <v>93.252648867426004</v>
      </c>
      <c r="BV115" s="25">
        <f t="shared" ref="BV115" si="709">(EXP(BV93+BV114+BV96+BV97+BV98+BV99))/(100+BV90)*100</f>
        <v>160.55607762582878</v>
      </c>
      <c r="BW115" s="25">
        <f t="shared" si="707"/>
        <v>214.40901950773497</v>
      </c>
    </row>
    <row r="116" spans="1:75">
      <c r="A116" s="27" t="s">
        <v>62</v>
      </c>
      <c r="B116" s="26"/>
      <c r="C116" s="26"/>
    </row>
    <row r="117" spans="1:75" s="37" customFormat="1">
      <c r="A117" s="39" t="s">
        <v>63</v>
      </c>
      <c r="B117" s="39" t="s">
        <v>64</v>
      </c>
      <c r="C117" s="39"/>
      <c r="D117" s="82">
        <f>IF(D91&gt;-0.015,(1673/(D4+273))*(19.634*D91+0.2542),(1673/(D4+273))*(26.365*D91+0.9587))</f>
        <v>-2.7947803161754794</v>
      </c>
      <c r="E117" s="82">
        <f t="shared" ref="E117:AR117" si="710">IF(E91&gt;-0.015,(1673/(E4+273))*(19.634*E91+0.2542),(1673/(E4+273))*(26.365*E91+0.9587))</f>
        <v>-2.7474176823579564</v>
      </c>
      <c r="F117" s="47">
        <f t="shared" si="710"/>
        <v>-2.9596590360792527</v>
      </c>
      <c r="G117" s="47">
        <f t="shared" si="710"/>
        <v>-2.9488851154474403</v>
      </c>
      <c r="H117" s="47">
        <f t="shared" si="710"/>
        <v>-2.7079626684295999</v>
      </c>
      <c r="I117" s="47">
        <f t="shared" si="710"/>
        <v>-2.8081561866102809</v>
      </c>
      <c r="J117" s="47">
        <f t="shared" si="710"/>
        <v>-2.8713153291243927</v>
      </c>
      <c r="K117" s="47">
        <f t="shared" si="710"/>
        <v>-2.7419996132198321</v>
      </c>
      <c r="L117" s="47">
        <f t="shared" si="710"/>
        <v>-2.8017066763470364</v>
      </c>
      <c r="M117" s="47">
        <f t="shared" si="710"/>
        <v>-2.9035965932674177</v>
      </c>
      <c r="N117" s="47">
        <f t="shared" si="710"/>
        <v>-2.943674176745779</v>
      </c>
      <c r="O117" s="47">
        <f t="shared" si="710"/>
        <v>-2.6532969049563628</v>
      </c>
      <c r="P117" s="47">
        <f t="shared" si="710"/>
        <v>-2.7320406471253738</v>
      </c>
      <c r="Q117" s="47">
        <f t="shared" si="710"/>
        <v>-2.8692479555215797</v>
      </c>
      <c r="R117" s="47">
        <f t="shared" si="710"/>
        <v>-2.4345354201907226</v>
      </c>
      <c r="S117" s="47">
        <f t="shared" si="710"/>
        <v>-2.5305948314126345</v>
      </c>
      <c r="T117" s="47">
        <f t="shared" si="710"/>
        <v>-2.5289684259647149</v>
      </c>
      <c r="U117" s="47">
        <f t="shared" si="710"/>
        <v>-2.4970930872727579</v>
      </c>
      <c r="V117" s="47"/>
      <c r="W117" s="47" t="e">
        <f t="shared" si="710"/>
        <v>#REF!</v>
      </c>
      <c r="X117" s="47" t="e">
        <f t="shared" si="710"/>
        <v>#REF!</v>
      </c>
      <c r="Y117" s="47">
        <f t="shared" si="710"/>
        <v>-1.851015863858072</v>
      </c>
      <c r="Z117" s="47">
        <f t="shared" si="710"/>
        <v>-1.7034286553636659</v>
      </c>
      <c r="AA117" s="47">
        <f t="shared" si="710"/>
        <v>-1.5472519204940667</v>
      </c>
      <c r="AB117" s="47">
        <f t="shared" si="710"/>
        <v>-1.6208347660718547</v>
      </c>
      <c r="AC117" s="47">
        <f t="shared" si="710"/>
        <v>-2.5004442754722538</v>
      </c>
      <c r="AD117" s="47">
        <f t="shared" si="710"/>
        <v>-2.3987920475892963</v>
      </c>
      <c r="AE117" s="47">
        <f t="shared" si="710"/>
        <v>-2.4015554350514323</v>
      </c>
      <c r="AF117" s="47"/>
      <c r="AG117" s="47">
        <f t="shared" si="710"/>
        <v>-1.5384087969101956</v>
      </c>
      <c r="AH117" s="47">
        <f t="shared" si="710"/>
        <v>-1.6235355538924914</v>
      </c>
      <c r="AI117" s="47">
        <f t="shared" si="710"/>
        <v>-1.5273073795992667</v>
      </c>
      <c r="AJ117" s="47">
        <f t="shared" si="710"/>
        <v>-1.4708686218460498</v>
      </c>
      <c r="AK117" s="47">
        <f t="shared" si="710"/>
        <v>-1.786763599595601</v>
      </c>
      <c r="AL117" s="47">
        <f t="shared" si="710"/>
        <v>-1.7066145004735038</v>
      </c>
      <c r="AM117" s="47">
        <f t="shared" si="710"/>
        <v>-1.7259332552702418</v>
      </c>
      <c r="AN117" s="47">
        <f t="shared" si="710"/>
        <v>-1.4430714510526244</v>
      </c>
      <c r="AO117" s="47">
        <f t="shared" si="710"/>
        <v>-1.6181556484956781</v>
      </c>
      <c r="AP117" s="47">
        <f t="shared" si="710"/>
        <v>-1.5210013364915773</v>
      </c>
      <c r="AQ117" s="47">
        <f t="shared" si="710"/>
        <v>-1.3776123005279397</v>
      </c>
      <c r="AR117" s="47">
        <f t="shared" si="710"/>
        <v>-1.716046041685896</v>
      </c>
      <c r="AS117" s="47">
        <f t="shared" ref="AS117:BW117" si="711">IF(AS91&gt;-0.015,(1673/(AS4+273))*(19.634*AS91+0.2542),(1673/(AS4+273))*(26.365*AS91+0.9587))</f>
        <v>-2.202137206414235</v>
      </c>
      <c r="AT117" s="47">
        <f t="shared" si="711"/>
        <v>-1.8522674571899891</v>
      </c>
      <c r="AU117" s="47"/>
      <c r="AV117" s="47">
        <f t="shared" si="711"/>
        <v>-2.6302584649960292</v>
      </c>
      <c r="AW117" s="47">
        <f t="shared" si="711"/>
        <v>-2.183729669328351</v>
      </c>
      <c r="AX117" s="47">
        <f t="shared" si="711"/>
        <v>-2.3653684584681178</v>
      </c>
      <c r="AY117" s="47">
        <f t="shared" si="711"/>
        <v>-2.2131172636851737</v>
      </c>
      <c r="AZ117" s="47">
        <f t="shared" si="711"/>
        <v>-1.7795756907009752</v>
      </c>
      <c r="BA117" s="47">
        <f t="shared" si="711"/>
        <v>-2.6502138762175798</v>
      </c>
      <c r="BB117" s="47">
        <f t="shared" si="711"/>
        <v>-1.9489604290322089</v>
      </c>
      <c r="BC117" s="47">
        <f t="shared" si="711"/>
        <v>-1.0943702501833745</v>
      </c>
      <c r="BD117" s="47">
        <f t="shared" si="711"/>
        <v>-1.2000780207984663</v>
      </c>
      <c r="BE117" s="47">
        <f t="shared" si="711"/>
        <v>-1.0510816436654</v>
      </c>
      <c r="BF117" s="47">
        <f t="shared" si="711"/>
        <v>-1.4354750189079326</v>
      </c>
      <c r="BG117" s="47">
        <f t="shared" si="711"/>
        <v>-1.5484028880904268</v>
      </c>
      <c r="BH117" s="47">
        <f t="shared" si="711"/>
        <v>-0.43109963350607428</v>
      </c>
      <c r="BI117" s="47"/>
      <c r="BJ117" s="47">
        <f t="shared" si="711"/>
        <v>-1.9173708383588026</v>
      </c>
      <c r="BK117" s="47">
        <f t="shared" si="711"/>
        <v>-1.9173708383588026</v>
      </c>
      <c r="BL117" s="47">
        <f t="shared" si="711"/>
        <v>-1.9173708383588026</v>
      </c>
      <c r="BM117" s="47">
        <f t="shared" si="711"/>
        <v>-1.9173708383588026</v>
      </c>
      <c r="BN117" s="47">
        <f t="shared" si="711"/>
        <v>-1.9173708383588026</v>
      </c>
      <c r="BO117" s="47">
        <f t="shared" si="711"/>
        <v>-1.9173708383588026</v>
      </c>
      <c r="BP117" s="47">
        <f t="shared" si="711"/>
        <v>-0.45421941506844904</v>
      </c>
      <c r="BQ117" s="47">
        <f t="shared" si="711"/>
        <v>-0.45421941506844904</v>
      </c>
      <c r="BR117" s="47">
        <f t="shared" si="711"/>
        <v>-0.45421941506844904</v>
      </c>
      <c r="BS117" s="47">
        <f t="shared" si="711"/>
        <v>-0.45421941506844904</v>
      </c>
      <c r="BT117" s="47">
        <f t="shared" si="711"/>
        <v>-0.38285737028157568</v>
      </c>
      <c r="BU117" s="47">
        <f t="shared" si="711"/>
        <v>-0.38285737028157568</v>
      </c>
      <c r="BV117" s="47">
        <f t="shared" si="711"/>
        <v>-0.38285737028157568</v>
      </c>
      <c r="BW117" s="47">
        <f t="shared" si="711"/>
        <v>-0.38285737028157568</v>
      </c>
    </row>
    <row r="118" spans="1:75">
      <c r="A118" s="26"/>
      <c r="B118" s="26" t="s">
        <v>65</v>
      </c>
      <c r="C118" s="26"/>
      <c r="D118" s="83" t="e">
        <f>IF(D117&gt;0,D114+D117,D114)</f>
        <v>#NUM!</v>
      </c>
      <c r="E118" s="83" t="e">
        <f t="shared" ref="E118:AJ118" si="712">IF(E117&gt;0,E114+E117,E114)</f>
        <v>#NUM!</v>
      </c>
      <c r="F118" s="28" t="e">
        <f t="shared" si="712"/>
        <v>#NUM!</v>
      </c>
      <c r="G118" s="28" t="e">
        <f t="shared" si="712"/>
        <v>#NUM!</v>
      </c>
      <c r="H118" s="28" t="e">
        <f t="shared" si="712"/>
        <v>#NUM!</v>
      </c>
      <c r="I118" s="28" t="e">
        <f t="shared" si="712"/>
        <v>#NUM!</v>
      </c>
      <c r="J118" s="28" t="e">
        <f t="shared" si="712"/>
        <v>#NUM!</v>
      </c>
      <c r="K118" s="28" t="e">
        <f t="shared" si="712"/>
        <v>#NUM!</v>
      </c>
      <c r="L118" s="28">
        <f t="shared" si="712"/>
        <v>-2.8830016856738734</v>
      </c>
      <c r="M118" s="28">
        <f t="shared" si="712"/>
        <v>-3.6233199625811028</v>
      </c>
      <c r="N118" s="28">
        <f t="shared" si="712"/>
        <v>-3.6706000853059892</v>
      </c>
      <c r="O118" s="28">
        <f t="shared" si="712"/>
        <v>-4.2500067911887047</v>
      </c>
      <c r="P118" s="28">
        <f t="shared" si="712"/>
        <v>-4.5405629466720487</v>
      </c>
      <c r="Q118" s="28" t="e">
        <f t="shared" si="712"/>
        <v>#NUM!</v>
      </c>
      <c r="R118" s="28" t="e">
        <f t="shared" si="712"/>
        <v>#NUM!</v>
      </c>
      <c r="S118" s="28" t="e">
        <f t="shared" si="712"/>
        <v>#NUM!</v>
      </c>
      <c r="T118" s="28" t="e">
        <f t="shared" si="712"/>
        <v>#NUM!</v>
      </c>
      <c r="U118" s="28" t="e">
        <f t="shared" si="712"/>
        <v>#NUM!</v>
      </c>
      <c r="V118" s="28"/>
      <c r="W118" s="28" t="e">
        <f t="shared" si="712"/>
        <v>#REF!</v>
      </c>
      <c r="X118" s="28" t="e">
        <f t="shared" si="712"/>
        <v>#REF!</v>
      </c>
      <c r="Y118" s="28">
        <f t="shared" si="712"/>
        <v>-7.0253804031406721</v>
      </c>
      <c r="Z118" s="28">
        <f t="shared" si="712"/>
        <v>-7.0966644308445019</v>
      </c>
      <c r="AA118" s="28">
        <f t="shared" si="712"/>
        <v>-7.1202150916402145</v>
      </c>
      <c r="AB118" s="28">
        <f t="shared" si="712"/>
        <v>-7.2365432759251949</v>
      </c>
      <c r="AC118" s="28">
        <f t="shared" si="712"/>
        <v>-7.1447990832670119</v>
      </c>
      <c r="AD118" s="28">
        <f t="shared" si="712"/>
        <v>-7.2800839774713344</v>
      </c>
      <c r="AE118" s="28">
        <f t="shared" si="712"/>
        <v>-7.1956501915394986</v>
      </c>
      <c r="AF118" s="28"/>
      <c r="AG118" s="28">
        <f t="shared" si="712"/>
        <v>-9.0578208265327262</v>
      </c>
      <c r="AH118" s="28">
        <f t="shared" si="712"/>
        <v>-9.1046815245159607</v>
      </c>
      <c r="AI118" s="28">
        <f t="shared" si="712"/>
        <v>-9.2764280953681428</v>
      </c>
      <c r="AJ118" s="28">
        <f t="shared" si="712"/>
        <v>-8.8919658791724761</v>
      </c>
      <c r="AK118" s="28">
        <f t="shared" ref="AK118:AT118" si="713">IF(AK117&gt;0,AK114+AK117,AK114)</f>
        <v>-9.0191563651023383</v>
      </c>
      <c r="AL118" s="28">
        <f t="shared" si="713"/>
        <v>-9.1775304362287411</v>
      </c>
      <c r="AM118" s="28">
        <f t="shared" si="713"/>
        <v>-9.3054520951821846</v>
      </c>
      <c r="AN118" s="28">
        <f t="shared" si="713"/>
        <v>-8.9757797363492973</v>
      </c>
      <c r="AO118" s="28">
        <f t="shared" si="713"/>
        <v>-8.9945677902462506</v>
      </c>
      <c r="AP118" s="28">
        <f t="shared" si="713"/>
        <v>-9.2966091866653873</v>
      </c>
      <c r="AQ118" s="28">
        <f t="shared" si="713"/>
        <v>-9.5472275487262017</v>
      </c>
      <c r="AR118" s="28">
        <f t="shared" si="713"/>
        <v>-9.3924515049239687</v>
      </c>
      <c r="AS118" s="28">
        <f t="shared" si="713"/>
        <v>-9.388965382945365</v>
      </c>
      <c r="AT118" s="28">
        <f t="shared" si="713"/>
        <v>-9.5484551768040173</v>
      </c>
      <c r="AV118" s="28">
        <f t="shared" ref="AV118:BH118" si="714">IF(AV117&gt;0,AV114+AV117,AV114)</f>
        <v>-5.4191852217336622</v>
      </c>
      <c r="AW118" s="28">
        <f t="shared" si="714"/>
        <v>-6.0640939197539758</v>
      </c>
      <c r="AX118" s="28">
        <f t="shared" si="714"/>
        <v>-5.9739370629312027</v>
      </c>
      <c r="AY118" s="28">
        <f t="shared" si="714"/>
        <v>-6.2050789428687008</v>
      </c>
      <c r="AZ118" s="28">
        <f t="shared" si="714"/>
        <v>-6.5884813234447428</v>
      </c>
      <c r="BA118" s="28">
        <f t="shared" si="714"/>
        <v>-7.3228408015874935</v>
      </c>
      <c r="BB118" s="28">
        <f t="shared" si="714"/>
        <v>-7.7672294712290251</v>
      </c>
      <c r="BC118" s="28">
        <f t="shared" si="714"/>
        <v>-8.4369104424371866</v>
      </c>
      <c r="BD118" s="28">
        <f t="shared" si="714"/>
        <v>-8.8113482855072736</v>
      </c>
      <c r="BE118" s="28">
        <f t="shared" si="714"/>
        <v>-9.6575251735882084</v>
      </c>
      <c r="BF118" s="28">
        <f t="shared" si="714"/>
        <v>-7.3579070225787264</v>
      </c>
      <c r="BG118" s="28">
        <f t="shared" si="714"/>
        <v>-7.4794241002566206</v>
      </c>
      <c r="BH118" s="28">
        <f t="shared" si="714"/>
        <v>-7.6893999520433702</v>
      </c>
      <c r="BJ118" s="28">
        <f t="shared" ref="BJ118:BO118" si="715">IF(BJ117&gt;0,BJ114+BJ117,BJ114)</f>
        <v>-4.6914300987217548</v>
      </c>
      <c r="BK118" s="28">
        <f t="shared" si="715"/>
        <v>-4.6862962489103452</v>
      </c>
      <c r="BL118" s="28">
        <f t="shared" si="715"/>
        <v>-4.6678601965336259</v>
      </c>
      <c r="BM118" s="28">
        <f t="shared" si="715"/>
        <v>-4.6489283102320744</v>
      </c>
      <c r="BN118" s="28">
        <f t="shared" ref="BN118" si="716">IF(BN117&gt;0,BN114+BN117,BN114)</f>
        <v>-4.6337084677023483</v>
      </c>
      <c r="BO118" s="28">
        <f t="shared" si="715"/>
        <v>-4.6214705644878133</v>
      </c>
      <c r="BP118" s="28">
        <f t="shared" ref="BP118:BW118" si="717">IF(BP117&gt;0,BP114+BP117,BP114)</f>
        <v>-14.013942394488627</v>
      </c>
      <c r="BQ118" s="28">
        <f t="shared" si="717"/>
        <v>-10.545523109352841</v>
      </c>
      <c r="BR118" s="28">
        <f t="shared" ref="BR118" si="718">IF(BR117&gt;0,BR114+BR117,BR114)</f>
        <v>-10.074109734073264</v>
      </c>
      <c r="BS118" s="28">
        <f t="shared" si="717"/>
        <v>-9.8193018962648928</v>
      </c>
      <c r="BT118" s="28">
        <f t="shared" si="717"/>
        <v>-11.465497927019312</v>
      </c>
      <c r="BU118" s="28">
        <f t="shared" si="717"/>
        <v>-7.9918270049644935</v>
      </c>
      <c r="BV118" s="28">
        <f t="shared" ref="BV118" si="719">IF(BV117&gt;0,BV114+BV117,BV114)</f>
        <v>-7.4304166721338847</v>
      </c>
      <c r="BW118" s="28">
        <f t="shared" si="717"/>
        <v>-7.1190409497880323</v>
      </c>
    </row>
    <row r="119" spans="1:75" s="38" customFormat="1">
      <c r="A119" s="27"/>
      <c r="B119" s="27" t="s">
        <v>144</v>
      </c>
      <c r="C119" s="27"/>
      <c r="D119" s="87" t="e">
        <f>(EXP(D93+D118+D96+D97+D98+D99))/(100+D90)*100</f>
        <v>#NUM!</v>
      </c>
      <c r="E119" s="84" t="e">
        <f t="shared" ref="E119:AI119" si="720">(EXP(E93+E118+E96+E97+E98+E99))/(100+E90)*100</f>
        <v>#NUM!</v>
      </c>
      <c r="F119" s="65" t="e">
        <f t="shared" si="720"/>
        <v>#NUM!</v>
      </c>
      <c r="G119" s="65" t="e">
        <f t="shared" si="720"/>
        <v>#NUM!</v>
      </c>
      <c r="H119" s="65" t="e">
        <f t="shared" si="720"/>
        <v>#NUM!</v>
      </c>
      <c r="I119" s="65" t="e">
        <f t="shared" si="720"/>
        <v>#NUM!</v>
      </c>
      <c r="J119" s="65" t="e">
        <f t="shared" si="720"/>
        <v>#NUM!</v>
      </c>
      <c r="K119" s="65" t="e">
        <f t="shared" si="720"/>
        <v>#NUM!</v>
      </c>
      <c r="L119" s="65">
        <f>(EXP(L93+L118+L96+L97+L98+L99))/(100+L90)*100</f>
        <v>657.99704351633261</v>
      </c>
      <c r="M119" s="65">
        <f t="shared" si="720"/>
        <v>429.96069514650259</v>
      </c>
      <c r="N119" s="65">
        <f t="shared" si="720"/>
        <v>370.79088521393476</v>
      </c>
      <c r="O119" s="65">
        <f t="shared" si="720"/>
        <v>229.67899554661156</v>
      </c>
      <c r="P119" s="65">
        <f t="shared" si="720"/>
        <v>173.77211726241359</v>
      </c>
      <c r="Q119" s="65" t="e">
        <f t="shared" si="720"/>
        <v>#NUM!</v>
      </c>
      <c r="R119" s="65" t="e">
        <f t="shared" si="720"/>
        <v>#NUM!</v>
      </c>
      <c r="S119" s="65" t="e">
        <f t="shared" si="720"/>
        <v>#NUM!</v>
      </c>
      <c r="T119" s="65" t="e">
        <f t="shared" si="720"/>
        <v>#NUM!</v>
      </c>
      <c r="U119" s="65" t="e">
        <f t="shared" si="720"/>
        <v>#NUM!</v>
      </c>
      <c r="V119" s="65"/>
      <c r="W119" s="65" t="e">
        <f t="shared" si="720"/>
        <v>#REF!</v>
      </c>
      <c r="X119" s="65" t="e">
        <f t="shared" si="720"/>
        <v>#REF!</v>
      </c>
      <c r="Y119" s="65">
        <f t="shared" si="720"/>
        <v>669.41455445263637</v>
      </c>
      <c r="Z119" s="65">
        <f t="shared" si="720"/>
        <v>589.06558161785983</v>
      </c>
      <c r="AA119" s="65">
        <f t="shared" si="720"/>
        <v>643.70842786363107</v>
      </c>
      <c r="AB119" s="65">
        <f t="shared" si="720"/>
        <v>537.23414235796122</v>
      </c>
      <c r="AC119" s="65">
        <f t="shared" si="720"/>
        <v>1022.6907165248501</v>
      </c>
      <c r="AD119" s="65">
        <f t="shared" si="720"/>
        <v>1680.9317466539426</v>
      </c>
      <c r="AE119" s="65">
        <f t="shared" si="720"/>
        <v>1328.3439574194967</v>
      </c>
      <c r="AF119" s="65"/>
      <c r="AG119" s="65">
        <f t="shared" si="720"/>
        <v>108.8177064035355</v>
      </c>
      <c r="AH119" s="65">
        <f t="shared" si="720"/>
        <v>106.51291315393827</v>
      </c>
      <c r="AI119" s="65">
        <f t="shared" si="720"/>
        <v>104.51532530940766</v>
      </c>
      <c r="AJ119" s="65">
        <f>(EXP(AJ93+AJ118+AJ96+AJ97+AJ98+AJ99))/(100+AJ90)*100</f>
        <v>105.02947735780657</v>
      </c>
      <c r="AK119" s="65">
        <f t="shared" ref="AK119:AT119" si="721">(EXP(AK93+AK118+AK96+AK97+AK98+AK99))/(100+AK90)*100</f>
        <v>102.48607472061344</v>
      </c>
      <c r="AL119" s="65">
        <f t="shared" si="721"/>
        <v>106.04328579149944</v>
      </c>
      <c r="AM119" s="65">
        <f t="shared" si="721"/>
        <v>155.57873544309396</v>
      </c>
      <c r="AN119" s="65">
        <f t="shared" si="721"/>
        <v>111.28703706576992</v>
      </c>
      <c r="AO119" s="65">
        <f t="shared" si="721"/>
        <v>102.69768443101515</v>
      </c>
      <c r="AP119" s="65">
        <f t="shared" si="721"/>
        <v>108.39904381602472</v>
      </c>
      <c r="AQ119" s="65">
        <f t="shared" si="721"/>
        <v>164.31706167346408</v>
      </c>
      <c r="AR119" s="65">
        <f t="shared" si="721"/>
        <v>92.379521820062408</v>
      </c>
      <c r="AS119" s="65">
        <f t="shared" si="721"/>
        <v>194.3865848579176</v>
      </c>
      <c r="AT119" s="65">
        <f t="shared" si="721"/>
        <v>178.24482062470253</v>
      </c>
      <c r="AV119" s="65">
        <f t="shared" ref="AV119:BH119" si="722">(EXP(AV93+AV118+AV96+AV97+AV98+AV99))/(100+AV90)*100</f>
        <v>299.81791949953561</v>
      </c>
      <c r="AW119" s="65">
        <f t="shared" si="722"/>
        <v>202.19885740431107</v>
      </c>
      <c r="AX119" s="65">
        <f t="shared" si="722"/>
        <v>250.66780695668155</v>
      </c>
      <c r="AY119" s="65">
        <f t="shared" si="722"/>
        <v>200.06274930687397</v>
      </c>
      <c r="AZ119" s="65">
        <f t="shared" si="722"/>
        <v>188.46901813423099</v>
      </c>
      <c r="BA119" s="65">
        <f t="shared" si="722"/>
        <v>158.19056178739055</v>
      </c>
      <c r="BB119" s="65">
        <f t="shared" si="722"/>
        <v>136.90235262169836</v>
      </c>
      <c r="BC119" s="65">
        <f t="shared" si="722"/>
        <v>85.608756248580576</v>
      </c>
      <c r="BD119" s="65">
        <f t="shared" si="722"/>
        <v>121.27466167722405</v>
      </c>
      <c r="BE119" s="65">
        <f t="shared" si="722"/>
        <v>49.146733807656226</v>
      </c>
      <c r="BF119" s="65">
        <f t="shared" si="722"/>
        <v>224.35619005752682</v>
      </c>
      <c r="BG119" s="65">
        <f t="shared" si="722"/>
        <v>198.50033240886663</v>
      </c>
      <c r="BH119" s="65">
        <f t="shared" si="722"/>
        <v>93.308028771235158</v>
      </c>
      <c r="BJ119" s="65">
        <f t="shared" ref="BJ119:BO119" si="723">(EXP(BJ93+BJ118+BJ96+BJ97+BJ98+BJ99))/(100+BJ90)*100</f>
        <v>163.97757714732282</v>
      </c>
      <c r="BK119" s="65">
        <f t="shared" si="723"/>
        <v>165.58225489926392</v>
      </c>
      <c r="BL119" s="65">
        <f t="shared" si="723"/>
        <v>170.27602299418376</v>
      </c>
      <c r="BM119" s="65">
        <f t="shared" si="723"/>
        <v>168.25652542032776</v>
      </c>
      <c r="BN119" s="65">
        <f t="shared" ref="BN119" si="724">(EXP(BN93+BN118+BN96+BN97+BN98+BN99))/(100+BN90)*100</f>
        <v>158.26312262523783</v>
      </c>
      <c r="BO119" s="65">
        <f t="shared" si="723"/>
        <v>145.33165560865962</v>
      </c>
      <c r="BP119" s="65">
        <f t="shared" ref="BP119:BW119" si="725">(EXP(BP93+BP118+BP96+BP97+BP98+BP99))/(100+BP90)*100</f>
        <v>1.1916669979451529</v>
      </c>
      <c r="BQ119" s="65">
        <f t="shared" si="725"/>
        <v>37.062156065997698</v>
      </c>
      <c r="BR119" s="65">
        <f t="shared" ref="BR119" si="726">(EXP(BR93+BR118+BR96+BR97+BR98+BR99))/(100+BR90)*100</f>
        <v>58.612022850463077</v>
      </c>
      <c r="BS119" s="65">
        <f t="shared" si="725"/>
        <v>74.495171038829767</v>
      </c>
      <c r="BT119" s="65">
        <f t="shared" si="725"/>
        <v>2.9722671957523894</v>
      </c>
      <c r="BU119" s="65">
        <f t="shared" si="725"/>
        <v>93.252648867426004</v>
      </c>
      <c r="BV119" s="65">
        <f t="shared" ref="BV119" si="727">(EXP(BV93+BV118+BV96+BV97+BV98+BV99))/(100+BV90)*100</f>
        <v>160.55607762582878</v>
      </c>
      <c r="BW119" s="65">
        <f t="shared" si="725"/>
        <v>214.40901950773497</v>
      </c>
    </row>
    <row r="120" spans="1:75">
      <c r="A120" s="29" t="s">
        <v>85</v>
      </c>
      <c r="B120" s="29"/>
      <c r="C120" s="29"/>
    </row>
    <row r="121" spans="1:75" s="38" customFormat="1">
      <c r="A121" s="66"/>
      <c r="B121" s="66" t="s">
        <v>66</v>
      </c>
      <c r="C121" s="66"/>
      <c r="D121" s="87">
        <f>IF(D90&gt;0, IF(D119&gt;D115, D119+D102, D115+D102), D102)</f>
        <v>1040.411979057727</v>
      </c>
      <c r="E121" s="85">
        <f t="shared" ref="E121:AS121" si="728">IF(E90&gt;0, IF(E119&gt;E115, E119+E102, E115+E102), E102)</f>
        <v>1029.2663326864745</v>
      </c>
      <c r="F121" s="67">
        <f t="shared" si="728"/>
        <v>829.08625327440211</v>
      </c>
      <c r="G121" s="67">
        <f t="shared" si="728"/>
        <v>802.0177410674504</v>
      </c>
      <c r="H121" s="67">
        <f t="shared" si="728"/>
        <v>822.76394544807215</v>
      </c>
      <c r="I121" s="67">
        <f t="shared" si="728"/>
        <v>705.51599985185396</v>
      </c>
      <c r="J121" s="67">
        <f t="shared" si="728"/>
        <v>477.79262913245674</v>
      </c>
      <c r="K121" s="67">
        <f t="shared" si="728"/>
        <v>153.75443781593216</v>
      </c>
      <c r="L121" s="67">
        <f t="shared" si="728"/>
        <v>1549.8420480414711</v>
      </c>
      <c r="M121" s="67">
        <f t="shared" si="728"/>
        <v>1273.5698559084162</v>
      </c>
      <c r="N121" s="67">
        <f t="shared" si="728"/>
        <v>1210.5840782812857</v>
      </c>
      <c r="O121" s="67">
        <f t="shared" si="728"/>
        <v>1023.5612801266782</v>
      </c>
      <c r="P121" s="67">
        <f t="shared" si="728"/>
        <v>997.54179928048416</v>
      </c>
      <c r="Q121" s="67">
        <f t="shared" si="728"/>
        <v>768.26111136653162</v>
      </c>
      <c r="R121" s="67">
        <f t="shared" si="728"/>
        <v>1347.9671328529294</v>
      </c>
      <c r="S121" s="67">
        <f t="shared" si="728"/>
        <v>1208.2203530988327</v>
      </c>
      <c r="T121" s="67">
        <f t="shared" si="728"/>
        <v>1058.3915183558838</v>
      </c>
      <c r="U121" s="67">
        <f t="shared" si="728"/>
        <v>930.78573623287775</v>
      </c>
      <c r="V121" s="67"/>
      <c r="W121" s="67" t="e">
        <f t="shared" si="728"/>
        <v>#REF!</v>
      </c>
      <c r="X121" s="67" t="e">
        <f t="shared" si="728"/>
        <v>#REF!</v>
      </c>
      <c r="Y121" s="67">
        <f t="shared" si="728"/>
        <v>669.41455445263637</v>
      </c>
      <c r="Z121" s="67">
        <f t="shared" si="728"/>
        <v>589.06558161785983</v>
      </c>
      <c r="AA121" s="67">
        <f t="shared" si="728"/>
        <v>643.70842786363107</v>
      </c>
      <c r="AB121" s="67">
        <f t="shared" si="728"/>
        <v>537.23414235796122</v>
      </c>
      <c r="AC121" s="67">
        <f t="shared" si="728"/>
        <v>1022.6907165248501</v>
      </c>
      <c r="AD121" s="67">
        <f t="shared" si="728"/>
        <v>1680.9317466539426</v>
      </c>
      <c r="AE121" s="67">
        <f t="shared" si="728"/>
        <v>1328.3439574194967</v>
      </c>
      <c r="AF121" s="67"/>
      <c r="AG121" s="67">
        <f t="shared" si="728"/>
        <v>108.8177064035355</v>
      </c>
      <c r="AH121" s="67">
        <f t="shared" si="728"/>
        <v>106.51291315393827</v>
      </c>
      <c r="AI121" s="67">
        <f t="shared" si="728"/>
        <v>104.51532530940766</v>
      </c>
      <c r="AJ121" s="67">
        <f t="shared" si="728"/>
        <v>105.02947735780657</v>
      </c>
      <c r="AK121" s="67">
        <f t="shared" si="728"/>
        <v>102.48607472061344</v>
      </c>
      <c r="AL121" s="67">
        <f t="shared" si="728"/>
        <v>106.04328579149944</v>
      </c>
      <c r="AM121" s="67">
        <f t="shared" si="728"/>
        <v>155.57873544309396</v>
      </c>
      <c r="AN121" s="67">
        <f t="shared" si="728"/>
        <v>111.28703706576992</v>
      </c>
      <c r="AO121" s="67">
        <f t="shared" si="728"/>
        <v>102.69768443101515</v>
      </c>
      <c r="AP121" s="67">
        <f t="shared" si="728"/>
        <v>108.39904381602472</v>
      </c>
      <c r="AQ121" s="67">
        <f t="shared" si="728"/>
        <v>164.31706167346408</v>
      </c>
      <c r="AR121" s="67">
        <f t="shared" si="728"/>
        <v>92.379521820062408</v>
      </c>
      <c r="AS121" s="67">
        <f t="shared" si="728"/>
        <v>194.3865848579176</v>
      </c>
      <c r="AT121" s="67">
        <f t="shared" ref="AT121" si="729">IF(AT90&gt;0, IF(AT119&gt;AT115, AT119+AT102, AT115+AT102), AT102)</f>
        <v>178.24482062470253</v>
      </c>
      <c r="AV121" s="67">
        <f>IF(AV90&gt;0, IF(AV119&gt;AV115, AV119+AV102, AV115+AV102), AV102)</f>
        <v>556.76920912861192</v>
      </c>
      <c r="AW121" s="67">
        <f t="shared" ref="AW121:BH121" si="730">IF(AW90&gt;0, IF(AW119&gt;AW115, AW119+AW102, AW115+AW102), AW102)</f>
        <v>385.82847551338557</v>
      </c>
      <c r="AX121" s="67">
        <f t="shared" si="730"/>
        <v>393.17990101584098</v>
      </c>
      <c r="AY121" s="67">
        <f t="shared" si="730"/>
        <v>376.55872417698845</v>
      </c>
      <c r="AZ121" s="67">
        <f t="shared" si="730"/>
        <v>319.20801262747295</v>
      </c>
      <c r="BA121" s="67">
        <f t="shared" si="730"/>
        <v>158.19056178739055</v>
      </c>
      <c r="BB121" s="67">
        <f t="shared" si="730"/>
        <v>136.90235262169836</v>
      </c>
      <c r="BC121" s="67">
        <f t="shared" si="730"/>
        <v>85.608756248580576</v>
      </c>
      <c r="BD121" s="67">
        <f t="shared" si="730"/>
        <v>121.27466167722405</v>
      </c>
      <c r="BE121" s="67">
        <f t="shared" si="730"/>
        <v>49.146733807656226</v>
      </c>
      <c r="BF121" s="67">
        <f t="shared" si="730"/>
        <v>224.35619005752682</v>
      </c>
      <c r="BG121" s="67">
        <f t="shared" si="730"/>
        <v>198.50033240886663</v>
      </c>
      <c r="BH121" s="67">
        <f t="shared" si="730"/>
        <v>93.308028771235158</v>
      </c>
      <c r="BJ121" s="67">
        <f t="shared" ref="BJ121:BO121" si="731">IF(BJ90&gt;0, IF(BJ119&gt;BJ115, BJ119+BJ102, BJ115+BJ102), BJ102)</f>
        <v>1767.292866368118</v>
      </c>
      <c r="BK121" s="67">
        <f t="shared" si="731"/>
        <v>1784.5875208761381</v>
      </c>
      <c r="BL121" s="67">
        <f t="shared" si="731"/>
        <v>1835.17530863864</v>
      </c>
      <c r="BM121" s="67">
        <f t="shared" si="731"/>
        <v>1813.4098714489146</v>
      </c>
      <c r="BN121" s="67">
        <f t="shared" ref="BN121" si="732">IF(BN90&gt;0, IF(BN119&gt;BN115, BN119+BN102, BN115+BN102), BN102)</f>
        <v>1705.7044779569851</v>
      </c>
      <c r="BO121" s="67">
        <f t="shared" si="731"/>
        <v>1566.3336578262497</v>
      </c>
      <c r="BP121" s="67">
        <f t="shared" ref="BP121:BW121" si="733">IF(BP90&gt;0, IF(BP119&gt;BP115, BP119+BP102, BP115+BP102), BP102)</f>
        <v>1.1916669979451529</v>
      </c>
      <c r="BQ121" s="67">
        <f t="shared" si="733"/>
        <v>37.062156065997698</v>
      </c>
      <c r="BR121" s="67">
        <f t="shared" ref="BR121" si="734">IF(BR90&gt;0, IF(BR119&gt;BR115, BR119+BR102, BR115+BR102), BR102)</f>
        <v>58.612022850463077</v>
      </c>
      <c r="BS121" s="67">
        <f t="shared" si="733"/>
        <v>74.495171038829767</v>
      </c>
      <c r="BT121" s="67">
        <f t="shared" si="733"/>
        <v>2.9722671957523894</v>
      </c>
      <c r="BU121" s="67">
        <f t="shared" si="733"/>
        <v>93.252648867426004</v>
      </c>
      <c r="BV121" s="67">
        <f t="shared" ref="BV121" si="735">IF(BV90&gt;0, IF(BV119&gt;BV115, BV119+BV102, BV115+BV102), BV102)</f>
        <v>160.55607762582878</v>
      </c>
      <c r="BW121" s="67">
        <f t="shared" si="733"/>
        <v>214.40901950773497</v>
      </c>
    </row>
    <row r="122" spans="1:75">
      <c r="F122" s="42"/>
      <c r="G122" s="42"/>
      <c r="H122" s="42"/>
      <c r="I122" s="42"/>
      <c r="J122" s="42"/>
      <c r="K122" s="42"/>
      <c r="L122" s="42"/>
      <c r="M122" s="42"/>
      <c r="N122" s="42"/>
      <c r="O122" s="42"/>
      <c r="P122" s="42"/>
      <c r="Q122" s="42"/>
      <c r="R122" s="42"/>
      <c r="S122" s="42"/>
      <c r="T122" s="42"/>
      <c r="U122" s="42"/>
    </row>
    <row r="123" spans="1:75">
      <c r="A123" s="62" t="s">
        <v>142</v>
      </c>
      <c r="AG123" s="42"/>
      <c r="AH123" s="42"/>
      <c r="AI123" s="42"/>
      <c r="AJ123" s="42"/>
      <c r="AK123" s="42"/>
      <c r="AL123" s="42"/>
      <c r="AM123" s="42"/>
      <c r="AN123" s="42"/>
      <c r="AO123" s="42"/>
      <c r="AP123" s="42"/>
      <c r="AQ123" s="42"/>
      <c r="AR123" s="42"/>
      <c r="AS123" s="42"/>
      <c r="AT123" s="42"/>
      <c r="AV123" s="42"/>
      <c r="AW123" s="42"/>
      <c r="AX123" s="42"/>
      <c r="AY123" s="42"/>
      <c r="AZ123" s="42"/>
      <c r="BA123" s="42"/>
      <c r="BB123" s="42"/>
      <c r="BC123" s="42"/>
      <c r="BD123" s="42"/>
      <c r="BE123" s="42"/>
      <c r="BF123" s="42"/>
      <c r="BG123" s="42"/>
      <c r="BH123" s="42"/>
    </row>
    <row r="125" spans="1:75">
      <c r="C125">
        <f>351*ERF(10/10000)</f>
        <v>0.39606095563020194</v>
      </c>
    </row>
  </sheetData>
  <hyperlinks>
    <hyperlink ref="M2" r:id="rId1" location="tf0020" display="https://www.sciencedirect.com/science/article/pii/S0009254120304526?via%3Dihub - tf0020" xr:uid="{00632A2C-320B-2E4F-9984-BAB8BFFB66B8}"/>
    <hyperlink ref="N2" r:id="rId2" location="tf0020" display="https://www.sciencedirect.com/science/article/pii/S0009254120304526?via%3Dihub - tf0020" xr:uid="{86AB573D-BE38-2A4A-9C18-9BC9F562540F}"/>
    <hyperlink ref="O2" r:id="rId3" location="tf0020" display="https://www.sciencedirect.com/science/article/pii/S0009254120304526?via%3Dihub - tf0020" xr:uid="{ADDE5416-653B-7740-865F-44BA9013AACA}"/>
    <hyperlink ref="P2" r:id="rId4" location="tf0020" display="https://www.sciencedirect.com/science/article/pii/S0009254120304526?via%3Dihub - tf0020" xr:uid="{1CCFF3EF-FB79-C840-857D-C0ABFB3946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Penny Wieser</cp:lastModifiedBy>
  <dcterms:created xsi:type="dcterms:W3CDTF">2020-12-19T10:14:43Z</dcterms:created>
  <dcterms:modified xsi:type="dcterms:W3CDTF">2022-10-10T02:25:56Z</dcterms:modified>
</cp:coreProperties>
</file>