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G:\My Drive\Berkeley_NEW\PySulfSat\PySulfSat_Structure\Benchmarking\Li_Zhang\"/>
    </mc:Choice>
  </mc:AlternateContent>
  <xr:revisionPtr revIDLastSave="0" documentId="13_ncr:1_{C96CD846-5336-4289-A820-4ECCD0842832}" xr6:coauthVersionLast="47" xr6:coauthVersionMax="47" xr10:uidLastSave="{00000000-0000-0000-0000-000000000000}"/>
  <bookViews>
    <workbookView xWindow="28680" yWindow="-120" windowWidth="25440" windowHeight="15510" xr2:uid="{384A209E-8051-1C42-B6BE-F869A797458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3" i="1" l="1"/>
  <c r="C125" i="1"/>
  <c r="D113" i="1"/>
  <c r="D99" i="1"/>
  <c r="D18" i="1" l="1"/>
  <c r="L18" i="1"/>
  <c r="BA102" i="1"/>
  <c r="BN113" i="1"/>
  <c r="BN93" i="1"/>
  <c r="BN99" i="1"/>
  <c r="BN6" i="1"/>
  <c r="BN18" i="1"/>
  <c r="BN22" i="1" s="1"/>
  <c r="BN35" i="1" s="1"/>
  <c r="BV93" i="1"/>
  <c r="BV98" i="1"/>
  <c r="BV99" i="1"/>
  <c r="BV102" i="1"/>
  <c r="BV113" i="1"/>
  <c r="BR93" i="1"/>
  <c r="BR98" i="1"/>
  <c r="BR99" i="1"/>
  <c r="BR102" i="1"/>
  <c r="BR113" i="1"/>
  <c r="BV18" i="1"/>
  <c r="BV21" i="1" s="1"/>
  <c r="BV6" i="1"/>
  <c r="BR6" i="1"/>
  <c r="BR18" i="1"/>
  <c r="BR24" i="1" s="1"/>
  <c r="BR37" i="1" s="1"/>
  <c r="D31" i="1" l="1"/>
  <c r="D25" i="1"/>
  <c r="D21" i="1"/>
  <c r="D34" i="1" s="1"/>
  <c r="BV22" i="1"/>
  <c r="BV35" i="1" s="1"/>
  <c r="BV63" i="1" s="1"/>
  <c r="BN24" i="1"/>
  <c r="BN37" i="1" s="1"/>
  <c r="BN29" i="1"/>
  <c r="BN42" i="1" s="1"/>
  <c r="BN21" i="1"/>
  <c r="BN34" i="1" s="1"/>
  <c r="BN62" i="1" s="1"/>
  <c r="BN28" i="1"/>
  <c r="BN41" i="1" s="1"/>
  <c r="BN69" i="1" s="1"/>
  <c r="BV27" i="1"/>
  <c r="BV40" i="1" s="1"/>
  <c r="BV68" i="1" s="1"/>
  <c r="BN25" i="1"/>
  <c r="BN38" i="1" s="1"/>
  <c r="BN66" i="1" s="1"/>
  <c r="BN70" i="1"/>
  <c r="BN63" i="1"/>
  <c r="BV30" i="1"/>
  <c r="BV43" i="1" s="1"/>
  <c r="BV71" i="1" s="1"/>
  <c r="BV24" i="1"/>
  <c r="BV37" i="1" s="1"/>
  <c r="BN31" i="1"/>
  <c r="BN44" i="1" s="1"/>
  <c r="BN27" i="1"/>
  <c r="BN40" i="1" s="1"/>
  <c r="BN23" i="1"/>
  <c r="BN36" i="1" s="1"/>
  <c r="BV31" i="1"/>
  <c r="BV44" i="1" s="1"/>
  <c r="BV72" i="1" s="1"/>
  <c r="BV26" i="1"/>
  <c r="BV39" i="1" s="1"/>
  <c r="BV67" i="1" s="1"/>
  <c r="BV28" i="1"/>
  <c r="BV41" i="1" s="1"/>
  <c r="BV69" i="1" s="1"/>
  <c r="BV23" i="1"/>
  <c r="BV36" i="1" s="1"/>
  <c r="BV64" i="1" s="1"/>
  <c r="BN30" i="1"/>
  <c r="BN43" i="1" s="1"/>
  <c r="BN26" i="1"/>
  <c r="BN39" i="1" s="1"/>
  <c r="BV34" i="1"/>
  <c r="BR27" i="1"/>
  <c r="BR40" i="1" s="1"/>
  <c r="BR68" i="1" s="1"/>
  <c r="BR30" i="1"/>
  <c r="BR43" i="1" s="1"/>
  <c r="BR71" i="1" s="1"/>
  <c r="BR22" i="1"/>
  <c r="BR35" i="1" s="1"/>
  <c r="BR63" i="1" s="1"/>
  <c r="BR31" i="1"/>
  <c r="BR44" i="1" s="1"/>
  <c r="BR72" i="1" s="1"/>
  <c r="BR23" i="1"/>
  <c r="BR36" i="1" s="1"/>
  <c r="BR64" i="1" s="1"/>
  <c r="BR29" i="1"/>
  <c r="BR42" i="1" s="1"/>
  <c r="BR70" i="1" s="1"/>
  <c r="BR21" i="1"/>
  <c r="BR26" i="1"/>
  <c r="BR39" i="1" s="1"/>
  <c r="BR67" i="1" s="1"/>
  <c r="BR25" i="1"/>
  <c r="BR38" i="1" s="1"/>
  <c r="BR66" i="1" s="1"/>
  <c r="BR28" i="1"/>
  <c r="BR41" i="1" s="1"/>
  <c r="BR69" i="1" s="1"/>
  <c r="BV29" i="1"/>
  <c r="BV42" i="1" s="1"/>
  <c r="BV70" i="1" s="1"/>
  <c r="BV25" i="1"/>
  <c r="BV38" i="1" s="1"/>
  <c r="BV66" i="1" s="1"/>
  <c r="D62" i="1" l="1"/>
  <c r="BN104" i="1"/>
  <c r="BN105" i="1" s="1"/>
  <c r="BN72" i="1"/>
  <c r="BN68" i="1"/>
  <c r="BN67" i="1"/>
  <c r="BN71" i="1"/>
  <c r="BN64" i="1"/>
  <c r="BN32" i="1"/>
  <c r="BN45" i="1"/>
  <c r="BN53" i="1" s="1"/>
  <c r="BV45" i="1"/>
  <c r="BV52" i="1" s="1"/>
  <c r="BV104" i="1"/>
  <c r="BV62" i="1"/>
  <c r="BV32" i="1"/>
  <c r="BR32" i="1"/>
  <c r="BR34" i="1"/>
  <c r="BV47" i="1"/>
  <c r="BV51" i="1"/>
  <c r="BV50" i="1" l="1"/>
  <c r="BV49" i="1"/>
  <c r="BV54" i="1"/>
  <c r="BV48" i="1"/>
  <c r="BV56" i="1"/>
  <c r="BV55" i="1"/>
  <c r="BN56" i="1"/>
  <c r="BN54" i="1"/>
  <c r="BN48" i="1"/>
  <c r="BN51" i="1"/>
  <c r="BN55" i="1"/>
  <c r="BN50" i="1"/>
  <c r="BN47" i="1"/>
  <c r="BN52" i="1"/>
  <c r="BN57" i="1"/>
  <c r="BN49" i="1"/>
  <c r="BV105" i="1"/>
  <c r="BR45" i="1"/>
  <c r="BR62" i="1"/>
  <c r="BR104" i="1"/>
  <c r="BV57" i="1"/>
  <c r="BV53" i="1"/>
  <c r="BV59" i="1" s="1"/>
  <c r="BV61" i="1" s="1"/>
  <c r="BV58" i="1" l="1"/>
  <c r="BN58" i="1"/>
  <c r="BN59" i="1"/>
  <c r="BV60" i="1"/>
  <c r="BV73" i="1"/>
  <c r="BV65" i="1"/>
  <c r="BR105" i="1"/>
  <c r="BR47" i="1"/>
  <c r="BR56" i="1"/>
  <c r="BR50" i="1"/>
  <c r="BR54" i="1"/>
  <c r="BR48" i="1"/>
  <c r="BR57" i="1"/>
  <c r="BR55" i="1"/>
  <c r="BR53" i="1"/>
  <c r="BR52" i="1"/>
  <c r="BR51" i="1"/>
  <c r="BR49" i="1"/>
  <c r="BN65" i="1" l="1"/>
  <c r="BN73" i="1"/>
  <c r="BN60" i="1"/>
  <c r="BN61" i="1"/>
  <c r="BV74" i="1"/>
  <c r="BV83" i="1" s="1"/>
  <c r="BR58" i="1"/>
  <c r="BV79" i="1"/>
  <c r="BV87" i="1"/>
  <c r="BR59" i="1"/>
  <c r="BR61" i="1" s="1"/>
  <c r="BV86" i="1" l="1"/>
  <c r="BV76" i="1"/>
  <c r="BV106" i="1" s="1"/>
  <c r="BV107" i="1" s="1"/>
  <c r="BV82" i="1"/>
  <c r="BV80" i="1"/>
  <c r="BV85" i="1"/>
  <c r="BV81" i="1"/>
  <c r="BV84" i="1"/>
  <c r="BV77" i="1"/>
  <c r="BV78" i="1"/>
  <c r="BN74" i="1"/>
  <c r="BN79" i="1" s="1"/>
  <c r="BV96" i="1"/>
  <c r="BV108" i="1"/>
  <c r="BV109" i="1"/>
  <c r="BV110" i="1" s="1"/>
  <c r="BR60" i="1"/>
  <c r="BR65" i="1"/>
  <c r="BR73" i="1"/>
  <c r="BV94" i="1" l="1"/>
  <c r="BV95" i="1" s="1"/>
  <c r="BV88" i="1"/>
  <c r="BV91" i="1"/>
  <c r="BV117" i="1" s="1"/>
  <c r="BV97" i="1"/>
  <c r="BN98" i="1"/>
  <c r="BN96" i="1"/>
  <c r="BN86" i="1"/>
  <c r="BN84" i="1"/>
  <c r="BN83" i="1"/>
  <c r="BN77" i="1"/>
  <c r="BN76" i="1"/>
  <c r="BN82" i="1"/>
  <c r="BN85" i="1"/>
  <c r="BN80" i="1"/>
  <c r="BN78" i="1"/>
  <c r="BN81" i="1"/>
  <c r="BN87" i="1"/>
  <c r="BV111" i="1"/>
  <c r="BR74" i="1"/>
  <c r="BR79" i="1" s="1"/>
  <c r="BV114" i="1" l="1"/>
  <c r="BV115" i="1" s="1"/>
  <c r="BV101" i="1"/>
  <c r="BN97" i="1"/>
  <c r="BN106" i="1"/>
  <c r="BN107" i="1" s="1"/>
  <c r="BN88" i="1"/>
  <c r="BN91" i="1"/>
  <c r="BN117" i="1" s="1"/>
  <c r="BN94" i="1"/>
  <c r="BR96" i="1"/>
  <c r="BR80" i="1"/>
  <c r="BR83" i="1"/>
  <c r="BR82" i="1"/>
  <c r="BR85" i="1"/>
  <c r="BR81" i="1"/>
  <c r="BR77" i="1"/>
  <c r="BR78" i="1"/>
  <c r="BR84" i="1"/>
  <c r="BR86" i="1"/>
  <c r="BR76" i="1"/>
  <c r="BR106" i="1" s="1"/>
  <c r="BR107" i="1" s="1"/>
  <c r="BV118" i="1"/>
  <c r="BV119" i="1" s="1"/>
  <c r="BR87" i="1"/>
  <c r="BV121" i="1" l="1"/>
  <c r="BN95" i="1"/>
  <c r="BN101" i="1" s="1"/>
  <c r="BN102" i="1" s="1"/>
  <c r="BN108" i="1"/>
  <c r="BN109" i="1"/>
  <c r="BN110" i="1" s="1"/>
  <c r="BR97" i="1"/>
  <c r="BR108" i="1"/>
  <c r="BR109" i="1"/>
  <c r="BR110" i="1" s="1"/>
  <c r="BR88" i="1"/>
  <c r="BR91" i="1"/>
  <c r="BR117" i="1" s="1"/>
  <c r="BR94" i="1"/>
  <c r="BN111" i="1" l="1"/>
  <c r="BN114" i="1" s="1"/>
  <c r="BN115" i="1" s="1"/>
  <c r="BR95" i="1"/>
  <c r="BR101" i="1" s="1"/>
  <c r="BR111" i="1"/>
  <c r="BN118" i="1" l="1"/>
  <c r="BN119" i="1" s="1"/>
  <c r="BN121" i="1" s="1"/>
  <c r="BR114" i="1"/>
  <c r="BR118" i="1" s="1"/>
  <c r="BR119" i="1" s="1"/>
  <c r="BP93" i="1"/>
  <c r="BQ93" i="1"/>
  <c r="BS93" i="1"/>
  <c r="BT93" i="1"/>
  <c r="BU93" i="1"/>
  <c r="BW93" i="1"/>
  <c r="BP98" i="1"/>
  <c r="BQ98" i="1"/>
  <c r="BS98" i="1"/>
  <c r="BT98" i="1"/>
  <c r="BU98" i="1"/>
  <c r="BW98" i="1"/>
  <c r="BP99" i="1"/>
  <c r="BQ99" i="1"/>
  <c r="BS99" i="1"/>
  <c r="BT99" i="1"/>
  <c r="BU99" i="1"/>
  <c r="BW99" i="1"/>
  <c r="BP102" i="1"/>
  <c r="BQ102" i="1"/>
  <c r="BS102" i="1"/>
  <c r="BT102" i="1"/>
  <c r="BU102" i="1"/>
  <c r="BW102" i="1"/>
  <c r="BP113" i="1"/>
  <c r="BQ113" i="1"/>
  <c r="BS113" i="1"/>
  <c r="BT113" i="1"/>
  <c r="BU113" i="1"/>
  <c r="BW113" i="1"/>
  <c r="BP18" i="1"/>
  <c r="BP22" i="1" s="1"/>
  <c r="BP35" i="1" s="1"/>
  <c r="BQ18" i="1"/>
  <c r="BQ21" i="1" s="1"/>
  <c r="BS18" i="1"/>
  <c r="BS21" i="1" s="1"/>
  <c r="BT18" i="1"/>
  <c r="BT22" i="1" s="1"/>
  <c r="BT35" i="1" s="1"/>
  <c r="BU18" i="1"/>
  <c r="BU22" i="1" s="1"/>
  <c r="BU35" i="1" s="1"/>
  <c r="BW18" i="1"/>
  <c r="BW21" i="1" s="1"/>
  <c r="BP6" i="1"/>
  <c r="BQ6" i="1"/>
  <c r="BS6" i="1"/>
  <c r="BT6" i="1"/>
  <c r="BU6" i="1"/>
  <c r="BW6" i="1"/>
  <c r="BK93" i="1"/>
  <c r="BL93" i="1"/>
  <c r="BM93" i="1"/>
  <c r="BO93" i="1"/>
  <c r="BK99" i="1"/>
  <c r="BL99" i="1"/>
  <c r="BM99" i="1"/>
  <c r="BO99" i="1"/>
  <c r="BK113" i="1"/>
  <c r="BL113" i="1"/>
  <c r="BM113" i="1"/>
  <c r="BO113" i="1"/>
  <c r="BJ113" i="1"/>
  <c r="BJ99" i="1"/>
  <c r="BJ93" i="1"/>
  <c r="BK18" i="1"/>
  <c r="BK21" i="1" s="1"/>
  <c r="BL18" i="1"/>
  <c r="BL21" i="1" s="1"/>
  <c r="BM18" i="1"/>
  <c r="BM21" i="1" s="1"/>
  <c r="BO18" i="1"/>
  <c r="BO21" i="1" s="1"/>
  <c r="BJ18" i="1"/>
  <c r="BJ29" i="1" s="1"/>
  <c r="BJ42" i="1" s="1"/>
  <c r="BK6" i="1"/>
  <c r="BL6" i="1"/>
  <c r="BM6" i="1"/>
  <c r="BO6" i="1"/>
  <c r="BJ6" i="1"/>
  <c r="AW93" i="1"/>
  <c r="AX93" i="1"/>
  <c r="AY93" i="1"/>
  <c r="AZ93" i="1"/>
  <c r="BA93" i="1"/>
  <c r="BB93" i="1"/>
  <c r="BC93" i="1"/>
  <c r="BD93" i="1"/>
  <c r="BE93" i="1"/>
  <c r="BF93" i="1"/>
  <c r="BG93" i="1"/>
  <c r="BH93" i="1"/>
  <c r="AW98" i="1"/>
  <c r="AX98" i="1"/>
  <c r="AY98" i="1"/>
  <c r="AZ98" i="1"/>
  <c r="BA98" i="1"/>
  <c r="BB98" i="1"/>
  <c r="BC98" i="1"/>
  <c r="BD98" i="1"/>
  <c r="BE98" i="1"/>
  <c r="BF98" i="1"/>
  <c r="BG98" i="1"/>
  <c r="BH98" i="1"/>
  <c r="AW99" i="1"/>
  <c r="AX99" i="1"/>
  <c r="AY99" i="1"/>
  <c r="AZ99" i="1"/>
  <c r="BA99" i="1"/>
  <c r="BB99" i="1"/>
  <c r="BC99" i="1"/>
  <c r="BD99" i="1"/>
  <c r="BE99" i="1"/>
  <c r="BF99" i="1"/>
  <c r="BG99" i="1"/>
  <c r="BH99" i="1"/>
  <c r="BB102" i="1"/>
  <c r="BC102" i="1"/>
  <c r="BD102" i="1"/>
  <c r="BE102" i="1"/>
  <c r="BF102" i="1"/>
  <c r="BG102" i="1"/>
  <c r="BH102" i="1"/>
  <c r="AW113" i="1"/>
  <c r="AX113" i="1"/>
  <c r="AY113" i="1"/>
  <c r="AZ113" i="1"/>
  <c r="BA113" i="1"/>
  <c r="BB113" i="1"/>
  <c r="BC113" i="1"/>
  <c r="BD113" i="1"/>
  <c r="BE113" i="1"/>
  <c r="BF113" i="1"/>
  <c r="BG113" i="1"/>
  <c r="BH113" i="1"/>
  <c r="AV113" i="1"/>
  <c r="AV99" i="1"/>
  <c r="AV98" i="1"/>
  <c r="AV93" i="1"/>
  <c r="AW18" i="1"/>
  <c r="AW21" i="1" s="1"/>
  <c r="AX18" i="1"/>
  <c r="AX21" i="1" s="1"/>
  <c r="AY18" i="1"/>
  <c r="AY21" i="1" s="1"/>
  <c r="AZ18" i="1"/>
  <c r="AZ21" i="1" s="1"/>
  <c r="BA18" i="1"/>
  <c r="BA21" i="1" s="1"/>
  <c r="BB18" i="1"/>
  <c r="BB21" i="1" s="1"/>
  <c r="BC18" i="1"/>
  <c r="BC21" i="1" s="1"/>
  <c r="BD18" i="1"/>
  <c r="BD21" i="1" s="1"/>
  <c r="BE18" i="1"/>
  <c r="BE21" i="1" s="1"/>
  <c r="BF18" i="1"/>
  <c r="BF21" i="1" s="1"/>
  <c r="BG18" i="1"/>
  <c r="BG21" i="1" s="1"/>
  <c r="BH18" i="1"/>
  <c r="BH21" i="1" s="1"/>
  <c r="AV18" i="1"/>
  <c r="AV29" i="1" s="1"/>
  <c r="AV42" i="1" s="1"/>
  <c r="BR115" i="1" l="1"/>
  <c r="BR121" i="1" s="1"/>
  <c r="BT31" i="1"/>
  <c r="BT44" i="1" s="1"/>
  <c r="BU27" i="1"/>
  <c r="BU40" i="1" s="1"/>
  <c r="BP31" i="1"/>
  <c r="BP44" i="1" s="1"/>
  <c r="BP72" i="1" s="1"/>
  <c r="BP27" i="1"/>
  <c r="BP40" i="1" s="1"/>
  <c r="BP68" i="1" s="1"/>
  <c r="BU29" i="1"/>
  <c r="BU42" i="1" s="1"/>
  <c r="BU31" i="1"/>
  <c r="BU44" i="1" s="1"/>
  <c r="BP29" i="1"/>
  <c r="BP42" i="1" s="1"/>
  <c r="BP70" i="1" s="1"/>
  <c r="AX34" i="1"/>
  <c r="BE34" i="1"/>
  <c r="BB34" i="1"/>
  <c r="AV70" i="1"/>
  <c r="AW34" i="1"/>
  <c r="BD34" i="1"/>
  <c r="AZ34" i="1"/>
  <c r="BF34" i="1"/>
  <c r="BA34" i="1"/>
  <c r="BH34" i="1"/>
  <c r="BG34" i="1"/>
  <c r="BC34" i="1"/>
  <c r="AY34" i="1"/>
  <c r="AV22" i="1"/>
  <c r="AV35" i="1" s="1"/>
  <c r="AV26" i="1"/>
  <c r="AV39" i="1" s="1"/>
  <c r="AV30" i="1"/>
  <c r="AV43" i="1" s="1"/>
  <c r="BF31" i="1"/>
  <c r="BF44" i="1" s="1"/>
  <c r="BB31" i="1"/>
  <c r="BB44" i="1" s="1"/>
  <c r="AX31" i="1"/>
  <c r="AX44" i="1" s="1"/>
  <c r="BF30" i="1"/>
  <c r="BF43" i="1" s="1"/>
  <c r="BB30" i="1"/>
  <c r="BB43" i="1" s="1"/>
  <c r="AX30" i="1"/>
  <c r="AX43" i="1" s="1"/>
  <c r="BF29" i="1"/>
  <c r="BF42" i="1" s="1"/>
  <c r="BB29" i="1"/>
  <c r="BB42" i="1" s="1"/>
  <c r="AX29" i="1"/>
  <c r="AX42" i="1" s="1"/>
  <c r="BF28" i="1"/>
  <c r="BF41" i="1" s="1"/>
  <c r="BB28" i="1"/>
  <c r="BB41" i="1" s="1"/>
  <c r="AX28" i="1"/>
  <c r="AX41" i="1" s="1"/>
  <c r="BF27" i="1"/>
  <c r="BF40" i="1" s="1"/>
  <c r="BB27" i="1"/>
  <c r="BB40" i="1" s="1"/>
  <c r="AX27" i="1"/>
  <c r="AX40" i="1" s="1"/>
  <c r="BF26" i="1"/>
  <c r="BF39" i="1" s="1"/>
  <c r="BB26" i="1"/>
  <c r="BB39" i="1" s="1"/>
  <c r="AX26" i="1"/>
  <c r="AX39" i="1" s="1"/>
  <c r="BF25" i="1"/>
  <c r="BF38" i="1" s="1"/>
  <c r="BB25" i="1"/>
  <c r="BB38" i="1" s="1"/>
  <c r="AX25" i="1"/>
  <c r="AX38" i="1" s="1"/>
  <c r="BF24" i="1"/>
  <c r="BF37" i="1" s="1"/>
  <c r="BB24" i="1"/>
  <c r="BB37" i="1" s="1"/>
  <c r="AX24" i="1"/>
  <c r="AX37" i="1" s="1"/>
  <c r="BF23" i="1"/>
  <c r="BF36" i="1" s="1"/>
  <c r="BB23" i="1"/>
  <c r="BB36" i="1" s="1"/>
  <c r="AX23" i="1"/>
  <c r="AX36" i="1" s="1"/>
  <c r="BF22" i="1"/>
  <c r="BF35" i="1" s="1"/>
  <c r="BB22" i="1"/>
  <c r="BB35" i="1" s="1"/>
  <c r="AX22" i="1"/>
  <c r="AX35" i="1" s="1"/>
  <c r="AV23" i="1"/>
  <c r="AV36" i="1" s="1"/>
  <c r="AV27" i="1"/>
  <c r="AV40" i="1" s="1"/>
  <c r="AV31" i="1"/>
  <c r="AV44" i="1" s="1"/>
  <c r="BE31" i="1"/>
  <c r="BE44" i="1" s="1"/>
  <c r="BA31" i="1"/>
  <c r="BA44" i="1" s="1"/>
  <c r="AW31" i="1"/>
  <c r="AW44" i="1" s="1"/>
  <c r="BE30" i="1"/>
  <c r="BE43" i="1" s="1"/>
  <c r="BA30" i="1"/>
  <c r="BA43" i="1" s="1"/>
  <c r="AW30" i="1"/>
  <c r="AW43" i="1" s="1"/>
  <c r="BE29" i="1"/>
  <c r="BE42" i="1" s="1"/>
  <c r="BA29" i="1"/>
  <c r="BA42" i="1" s="1"/>
  <c r="AW29" i="1"/>
  <c r="AW42" i="1" s="1"/>
  <c r="BE28" i="1"/>
  <c r="BE41" i="1" s="1"/>
  <c r="BA28" i="1"/>
  <c r="BA41" i="1" s="1"/>
  <c r="AW28" i="1"/>
  <c r="AW41" i="1" s="1"/>
  <c r="BE27" i="1"/>
  <c r="BE40" i="1" s="1"/>
  <c r="BA27" i="1"/>
  <c r="BA40" i="1" s="1"/>
  <c r="AW27" i="1"/>
  <c r="AW40" i="1" s="1"/>
  <c r="BE26" i="1"/>
  <c r="BE39" i="1" s="1"/>
  <c r="BA26" i="1"/>
  <c r="BA39" i="1" s="1"/>
  <c r="AW26" i="1"/>
  <c r="AW39" i="1" s="1"/>
  <c r="BE25" i="1"/>
  <c r="BE38" i="1" s="1"/>
  <c r="BA25" i="1"/>
  <c r="BA38" i="1" s="1"/>
  <c r="AW25" i="1"/>
  <c r="AW38" i="1" s="1"/>
  <c r="BE24" i="1"/>
  <c r="BE37" i="1" s="1"/>
  <c r="BA24" i="1"/>
  <c r="BA37" i="1" s="1"/>
  <c r="AW24" i="1"/>
  <c r="AW37" i="1" s="1"/>
  <c r="BE23" i="1"/>
  <c r="BE36" i="1" s="1"/>
  <c r="BA23" i="1"/>
  <c r="BA36" i="1" s="1"/>
  <c r="AW23" i="1"/>
  <c r="AW36" i="1" s="1"/>
  <c r="BE22" i="1"/>
  <c r="BE35" i="1" s="1"/>
  <c r="BA22" i="1"/>
  <c r="BA35" i="1" s="1"/>
  <c r="AW22" i="1"/>
  <c r="AW35" i="1" s="1"/>
  <c r="AV24" i="1"/>
  <c r="AV37" i="1" s="1"/>
  <c r="AV28" i="1"/>
  <c r="AV41" i="1" s="1"/>
  <c r="BH31" i="1"/>
  <c r="BH44" i="1" s="1"/>
  <c r="BD31" i="1"/>
  <c r="BD44" i="1" s="1"/>
  <c r="AZ31" i="1"/>
  <c r="AZ44" i="1" s="1"/>
  <c r="BH30" i="1"/>
  <c r="BH43" i="1" s="1"/>
  <c r="BD30" i="1"/>
  <c r="BD43" i="1" s="1"/>
  <c r="AZ30" i="1"/>
  <c r="AZ43" i="1" s="1"/>
  <c r="BH29" i="1"/>
  <c r="BH42" i="1" s="1"/>
  <c r="BD29" i="1"/>
  <c r="BD42" i="1" s="1"/>
  <c r="AZ29" i="1"/>
  <c r="AZ42" i="1" s="1"/>
  <c r="BH28" i="1"/>
  <c r="BH41" i="1" s="1"/>
  <c r="BD28" i="1"/>
  <c r="BD41" i="1" s="1"/>
  <c r="AZ28" i="1"/>
  <c r="AZ41" i="1" s="1"/>
  <c r="BH27" i="1"/>
  <c r="BH40" i="1" s="1"/>
  <c r="BD27" i="1"/>
  <c r="BD40" i="1" s="1"/>
  <c r="AZ27" i="1"/>
  <c r="AZ40" i="1" s="1"/>
  <c r="BH26" i="1"/>
  <c r="BH39" i="1" s="1"/>
  <c r="BD26" i="1"/>
  <c r="BD39" i="1" s="1"/>
  <c r="AZ26" i="1"/>
  <c r="AZ39" i="1" s="1"/>
  <c r="BH25" i="1"/>
  <c r="BH38" i="1" s="1"/>
  <c r="BD25" i="1"/>
  <c r="BD38" i="1" s="1"/>
  <c r="AZ25" i="1"/>
  <c r="AZ38" i="1" s="1"/>
  <c r="BH24" i="1"/>
  <c r="BH37" i="1" s="1"/>
  <c r="BD24" i="1"/>
  <c r="BD37" i="1" s="1"/>
  <c r="AZ24" i="1"/>
  <c r="AZ37" i="1" s="1"/>
  <c r="BH23" i="1"/>
  <c r="BH36" i="1" s="1"/>
  <c r="BD23" i="1"/>
  <c r="BD36" i="1" s="1"/>
  <c r="AZ23" i="1"/>
  <c r="AZ36" i="1" s="1"/>
  <c r="BH22" i="1"/>
  <c r="BH35" i="1" s="1"/>
  <c r="BD22" i="1"/>
  <c r="BD35" i="1" s="1"/>
  <c r="AZ22" i="1"/>
  <c r="AZ35" i="1" s="1"/>
  <c r="AV21" i="1"/>
  <c r="AV34" i="1" s="1"/>
  <c r="AV25" i="1"/>
  <c r="AV38" i="1" s="1"/>
  <c r="BG31" i="1"/>
  <c r="BG44" i="1" s="1"/>
  <c r="BC31" i="1"/>
  <c r="BC44" i="1" s="1"/>
  <c r="AY31" i="1"/>
  <c r="AY44" i="1" s="1"/>
  <c r="BG30" i="1"/>
  <c r="BG43" i="1" s="1"/>
  <c r="BC30" i="1"/>
  <c r="BC43" i="1" s="1"/>
  <c r="AY30" i="1"/>
  <c r="AY43" i="1" s="1"/>
  <c r="BG29" i="1"/>
  <c r="BG42" i="1" s="1"/>
  <c r="BC29" i="1"/>
  <c r="BC42" i="1" s="1"/>
  <c r="AY29" i="1"/>
  <c r="AY42" i="1" s="1"/>
  <c r="BG28" i="1"/>
  <c r="BG41" i="1" s="1"/>
  <c r="BC28" i="1"/>
  <c r="BC41" i="1" s="1"/>
  <c r="AY28" i="1"/>
  <c r="AY41" i="1" s="1"/>
  <c r="BG27" i="1"/>
  <c r="BG40" i="1" s="1"/>
  <c r="BC27" i="1"/>
  <c r="BC40" i="1" s="1"/>
  <c r="AY27" i="1"/>
  <c r="AY40" i="1" s="1"/>
  <c r="BG26" i="1"/>
  <c r="BG39" i="1" s="1"/>
  <c r="BC26" i="1"/>
  <c r="BC39" i="1" s="1"/>
  <c r="AY26" i="1"/>
  <c r="AY39" i="1" s="1"/>
  <c r="BG25" i="1"/>
  <c r="BG38" i="1" s="1"/>
  <c r="BC25" i="1"/>
  <c r="BC38" i="1" s="1"/>
  <c r="AY25" i="1"/>
  <c r="AY38" i="1" s="1"/>
  <c r="BG24" i="1"/>
  <c r="BG37" i="1" s="1"/>
  <c r="BC24" i="1"/>
  <c r="BC37" i="1" s="1"/>
  <c r="AY24" i="1"/>
  <c r="AY37" i="1" s="1"/>
  <c r="BG23" i="1"/>
  <c r="BG36" i="1" s="1"/>
  <c r="BC23" i="1"/>
  <c r="BC36" i="1" s="1"/>
  <c r="AY23" i="1"/>
  <c r="AY36" i="1" s="1"/>
  <c r="BG22" i="1"/>
  <c r="BG35" i="1" s="1"/>
  <c r="BC22" i="1"/>
  <c r="BC35" i="1" s="1"/>
  <c r="AY22" i="1"/>
  <c r="AY35" i="1" s="1"/>
  <c r="BO34" i="1"/>
  <c r="BS34" i="1"/>
  <c r="BM34" i="1"/>
  <c r="BW34" i="1"/>
  <c r="BQ34" i="1"/>
  <c r="BL34" i="1"/>
  <c r="BU63" i="1"/>
  <c r="BP63" i="1"/>
  <c r="BJ70" i="1"/>
  <c r="BK34" i="1"/>
  <c r="BT63" i="1"/>
  <c r="BU72" i="1"/>
  <c r="BJ22" i="1"/>
  <c r="BJ35" i="1" s="1"/>
  <c r="BJ26" i="1"/>
  <c r="BJ39" i="1" s="1"/>
  <c r="BJ30" i="1"/>
  <c r="BJ43" i="1" s="1"/>
  <c r="BL31" i="1"/>
  <c r="BL44" i="1" s="1"/>
  <c r="BL30" i="1"/>
  <c r="BL43" i="1" s="1"/>
  <c r="BL29" i="1"/>
  <c r="BL42" i="1" s="1"/>
  <c r="BL28" i="1"/>
  <c r="BL41" i="1" s="1"/>
  <c r="BL27" i="1"/>
  <c r="BL40" i="1" s="1"/>
  <c r="BL26" i="1"/>
  <c r="BL39" i="1" s="1"/>
  <c r="BL25" i="1"/>
  <c r="BL38" i="1" s="1"/>
  <c r="BL24" i="1"/>
  <c r="BL37" i="1" s="1"/>
  <c r="BL23" i="1"/>
  <c r="BL36" i="1" s="1"/>
  <c r="BL22" i="1"/>
  <c r="BL35" i="1" s="1"/>
  <c r="BS30" i="1"/>
  <c r="BS43" i="1" s="1"/>
  <c r="BU70" i="1"/>
  <c r="BS28" i="1"/>
  <c r="BS41" i="1" s="1"/>
  <c r="BU68" i="1"/>
  <c r="BS26" i="1"/>
  <c r="BS39" i="1" s="1"/>
  <c r="BU25" i="1"/>
  <c r="BU38" i="1" s="1"/>
  <c r="BP25" i="1"/>
  <c r="BP38" i="1" s="1"/>
  <c r="BS24" i="1"/>
  <c r="BS37" i="1" s="1"/>
  <c r="BU23" i="1"/>
  <c r="BU36" i="1" s="1"/>
  <c r="BP23" i="1"/>
  <c r="BP36" i="1" s="1"/>
  <c r="BS22" i="1"/>
  <c r="BS35" i="1" s="1"/>
  <c r="BU21" i="1"/>
  <c r="BP21" i="1"/>
  <c r="BJ23" i="1"/>
  <c r="BJ36" i="1" s="1"/>
  <c r="BJ27" i="1"/>
  <c r="BJ40" i="1" s="1"/>
  <c r="BJ31" i="1"/>
  <c r="BJ44" i="1" s="1"/>
  <c r="BK31" i="1"/>
  <c r="BK44" i="1" s="1"/>
  <c r="BK30" i="1"/>
  <c r="BK43" i="1" s="1"/>
  <c r="BK29" i="1"/>
  <c r="BK42" i="1" s="1"/>
  <c r="BK28" i="1"/>
  <c r="BK41" i="1" s="1"/>
  <c r="BK27" i="1"/>
  <c r="BK40" i="1" s="1"/>
  <c r="BK26" i="1"/>
  <c r="BK39" i="1" s="1"/>
  <c r="BK25" i="1"/>
  <c r="BK38" i="1" s="1"/>
  <c r="BK24" i="1"/>
  <c r="BK37" i="1" s="1"/>
  <c r="BK23" i="1"/>
  <c r="BK36" i="1" s="1"/>
  <c r="BK22" i="1"/>
  <c r="BK35" i="1" s="1"/>
  <c r="BT72" i="1"/>
  <c r="BW30" i="1"/>
  <c r="BW43" i="1" s="1"/>
  <c r="BQ30" i="1"/>
  <c r="BQ43" i="1" s="1"/>
  <c r="BT29" i="1"/>
  <c r="BT42" i="1" s="1"/>
  <c r="BW28" i="1"/>
  <c r="BW41" i="1" s="1"/>
  <c r="BQ28" i="1"/>
  <c r="BQ41" i="1" s="1"/>
  <c r="BT27" i="1"/>
  <c r="BT40" i="1" s="1"/>
  <c r="BW26" i="1"/>
  <c r="BW39" i="1" s="1"/>
  <c r="BQ26" i="1"/>
  <c r="BQ39" i="1" s="1"/>
  <c r="BT25" i="1"/>
  <c r="BT38" i="1" s="1"/>
  <c r="BW24" i="1"/>
  <c r="BW37" i="1" s="1"/>
  <c r="BQ24" i="1"/>
  <c r="BQ37" i="1" s="1"/>
  <c r="BT23" i="1"/>
  <c r="BT36" i="1" s="1"/>
  <c r="BW22" i="1"/>
  <c r="BW35" i="1" s="1"/>
  <c r="BQ22" i="1"/>
  <c r="BQ35" i="1" s="1"/>
  <c r="BT21" i="1"/>
  <c r="BJ24" i="1"/>
  <c r="BJ37" i="1" s="1"/>
  <c r="BJ28" i="1"/>
  <c r="BJ41" i="1" s="1"/>
  <c r="BO31" i="1"/>
  <c r="BO44" i="1" s="1"/>
  <c r="BO30" i="1"/>
  <c r="BO43" i="1" s="1"/>
  <c r="BO29" i="1"/>
  <c r="BO42" i="1" s="1"/>
  <c r="BO28" i="1"/>
  <c r="BO41" i="1" s="1"/>
  <c r="BO27" i="1"/>
  <c r="BO40" i="1" s="1"/>
  <c r="BO26" i="1"/>
  <c r="BO39" i="1" s="1"/>
  <c r="BO25" i="1"/>
  <c r="BO38" i="1" s="1"/>
  <c r="BO24" i="1"/>
  <c r="BO37" i="1" s="1"/>
  <c r="BO23" i="1"/>
  <c r="BO36" i="1" s="1"/>
  <c r="BO22" i="1"/>
  <c r="BO35" i="1" s="1"/>
  <c r="BS31" i="1"/>
  <c r="BS44" i="1" s="1"/>
  <c r="BU30" i="1"/>
  <c r="BU43" i="1" s="1"/>
  <c r="BP30" i="1"/>
  <c r="BP43" i="1" s="1"/>
  <c r="BS29" i="1"/>
  <c r="BS42" i="1" s="1"/>
  <c r="BU28" i="1"/>
  <c r="BU41" i="1" s="1"/>
  <c r="BP28" i="1"/>
  <c r="BP41" i="1" s="1"/>
  <c r="BS27" i="1"/>
  <c r="BS40" i="1" s="1"/>
  <c r="BU26" i="1"/>
  <c r="BU39" i="1" s="1"/>
  <c r="BP26" i="1"/>
  <c r="BP39" i="1" s="1"/>
  <c r="BS25" i="1"/>
  <c r="BS38" i="1" s="1"/>
  <c r="BU24" i="1"/>
  <c r="BU37" i="1" s="1"/>
  <c r="BP24" i="1"/>
  <c r="BP37" i="1" s="1"/>
  <c r="BS23" i="1"/>
  <c r="BS36" i="1" s="1"/>
  <c r="BJ21" i="1"/>
  <c r="BJ34" i="1" s="1"/>
  <c r="BJ25" i="1"/>
  <c r="BJ38" i="1" s="1"/>
  <c r="BM31" i="1"/>
  <c r="BM44" i="1" s="1"/>
  <c r="BM30" i="1"/>
  <c r="BM43" i="1" s="1"/>
  <c r="BM29" i="1"/>
  <c r="BM42" i="1" s="1"/>
  <c r="BM28" i="1"/>
  <c r="BM41" i="1" s="1"/>
  <c r="BM27" i="1"/>
  <c r="BM40" i="1" s="1"/>
  <c r="BM26" i="1"/>
  <c r="BM39" i="1" s="1"/>
  <c r="BM25" i="1"/>
  <c r="BM38" i="1" s="1"/>
  <c r="BM24" i="1"/>
  <c r="BM37" i="1" s="1"/>
  <c r="BM23" i="1"/>
  <c r="BM36" i="1" s="1"/>
  <c r="BM22" i="1"/>
  <c r="BM35" i="1" s="1"/>
  <c r="BW31" i="1"/>
  <c r="BW44" i="1" s="1"/>
  <c r="BQ31" i="1"/>
  <c r="BQ44" i="1" s="1"/>
  <c r="BT30" i="1"/>
  <c r="BT43" i="1" s="1"/>
  <c r="BW29" i="1"/>
  <c r="BW42" i="1" s="1"/>
  <c r="BQ29" i="1"/>
  <c r="BQ42" i="1" s="1"/>
  <c r="BT28" i="1"/>
  <c r="BT41" i="1" s="1"/>
  <c r="BW27" i="1"/>
  <c r="BW40" i="1" s="1"/>
  <c r="BQ27" i="1"/>
  <c r="BQ40" i="1" s="1"/>
  <c r="BT26" i="1"/>
  <c r="BT39" i="1" s="1"/>
  <c r="BW25" i="1"/>
  <c r="BW38" i="1" s="1"/>
  <c r="BQ25" i="1"/>
  <c r="BQ38" i="1" s="1"/>
  <c r="BT24" i="1"/>
  <c r="BT37" i="1" s="1"/>
  <c r="BW23" i="1"/>
  <c r="BW36" i="1" s="1"/>
  <c r="BQ23" i="1"/>
  <c r="BQ36" i="1" s="1"/>
  <c r="BJ32" i="1" l="1"/>
  <c r="AV32" i="1"/>
  <c r="BM64" i="1"/>
  <c r="BQ64" i="1"/>
  <c r="BW66" i="1"/>
  <c r="BT69" i="1"/>
  <c r="BQ72" i="1"/>
  <c r="BM63" i="1"/>
  <c r="BM67" i="1"/>
  <c r="BM71" i="1"/>
  <c r="BS66" i="1"/>
  <c r="BP69" i="1"/>
  <c r="BU71" i="1"/>
  <c r="BO64" i="1"/>
  <c r="BO68" i="1"/>
  <c r="BO72" i="1"/>
  <c r="BT32" i="1"/>
  <c r="BT34" i="1"/>
  <c r="BW67" i="1"/>
  <c r="BT70" i="1"/>
  <c r="BK69" i="1"/>
  <c r="BJ72" i="1"/>
  <c r="BP34" i="1"/>
  <c r="BP32" i="1"/>
  <c r="BU64" i="1"/>
  <c r="BS67" i="1"/>
  <c r="BL66" i="1"/>
  <c r="BL70" i="1"/>
  <c r="BJ67" i="1"/>
  <c r="BK32" i="1"/>
  <c r="BQ32" i="1"/>
  <c r="BM45" i="1"/>
  <c r="BM49" i="1" s="1"/>
  <c r="BM104" i="1"/>
  <c r="BM105" i="1" s="1"/>
  <c r="BM62" i="1"/>
  <c r="BO32" i="1"/>
  <c r="BG63" i="1"/>
  <c r="BC66" i="1"/>
  <c r="BG67" i="1"/>
  <c r="AY69" i="1"/>
  <c r="BC70" i="1"/>
  <c r="BG71" i="1"/>
  <c r="AV66" i="1"/>
  <c r="AZ63" i="1"/>
  <c r="BD64" i="1"/>
  <c r="AZ67" i="1"/>
  <c r="BD68" i="1"/>
  <c r="BH69" i="1"/>
  <c r="AZ71" i="1"/>
  <c r="BD72" i="1"/>
  <c r="BE63" i="1"/>
  <c r="BA66" i="1"/>
  <c r="BE67" i="1"/>
  <c r="AW69" i="1"/>
  <c r="BA70" i="1"/>
  <c r="BE71" i="1"/>
  <c r="AV72" i="1"/>
  <c r="BF63" i="1"/>
  <c r="BB66" i="1"/>
  <c r="BF67" i="1"/>
  <c r="AX69" i="1"/>
  <c r="BB70" i="1"/>
  <c r="BF71" i="1"/>
  <c r="AV71" i="1"/>
  <c r="BC32" i="1"/>
  <c r="BH104" i="1"/>
  <c r="BH62" i="1"/>
  <c r="BH45" i="1"/>
  <c r="BH54" i="1" s="1"/>
  <c r="BF104" i="1"/>
  <c r="BF62" i="1"/>
  <c r="BF45" i="1"/>
  <c r="BF48" i="1" s="1"/>
  <c r="BD104" i="1"/>
  <c r="BD62" i="1"/>
  <c r="BD45" i="1"/>
  <c r="BD49" i="1" s="1"/>
  <c r="BE104" i="1"/>
  <c r="BE62" i="1"/>
  <c r="BE45" i="1"/>
  <c r="BE56" i="1" s="1"/>
  <c r="BM72" i="1"/>
  <c r="BS64" i="1"/>
  <c r="BP67" i="1"/>
  <c r="BU69" i="1"/>
  <c r="BS72" i="1"/>
  <c r="BO69" i="1"/>
  <c r="BJ69" i="1"/>
  <c r="BQ63" i="1"/>
  <c r="BT68" i="1"/>
  <c r="BQ71" i="1"/>
  <c r="BK66" i="1"/>
  <c r="BK70" i="1"/>
  <c r="BJ68" i="1"/>
  <c r="BU34" i="1"/>
  <c r="BU32" i="1"/>
  <c r="BS69" i="1"/>
  <c r="BL63" i="1"/>
  <c r="BL67" i="1"/>
  <c r="BL71" i="1"/>
  <c r="BJ63" i="1"/>
  <c r="BL104" i="1"/>
  <c r="BL105" i="1" s="1"/>
  <c r="BL62" i="1"/>
  <c r="BL45" i="1"/>
  <c r="BL55" i="1" s="1"/>
  <c r="BQ62" i="1"/>
  <c r="BQ104" i="1"/>
  <c r="BQ45" i="1"/>
  <c r="BQ47" i="1" s="1"/>
  <c r="BM32" i="1"/>
  <c r="BS45" i="1"/>
  <c r="BS51" i="1" s="1"/>
  <c r="BS62" i="1"/>
  <c r="BS104" i="1"/>
  <c r="AY64" i="1"/>
  <c r="BG66" i="1"/>
  <c r="AY68" i="1"/>
  <c r="BC69" i="1"/>
  <c r="BG70" i="1"/>
  <c r="AY72" i="1"/>
  <c r="BD63" i="1"/>
  <c r="BH49" i="1"/>
  <c r="BH64" i="1"/>
  <c r="AZ66" i="1"/>
  <c r="BD67" i="1"/>
  <c r="BH53" i="1"/>
  <c r="BH68" i="1"/>
  <c r="AZ70" i="1"/>
  <c r="BD56" i="1"/>
  <c r="BD71" i="1"/>
  <c r="BH72" i="1"/>
  <c r="AW64" i="1"/>
  <c r="BE66" i="1"/>
  <c r="AW68" i="1"/>
  <c r="BA69" i="1"/>
  <c r="BE70" i="1"/>
  <c r="AW72" i="1"/>
  <c r="AV68" i="1"/>
  <c r="AX64" i="1"/>
  <c r="BF51" i="1"/>
  <c r="BF66" i="1"/>
  <c r="AX68" i="1"/>
  <c r="BB69" i="1"/>
  <c r="BF55" i="1"/>
  <c r="BF70" i="1"/>
  <c r="AX72" i="1"/>
  <c r="AV67" i="1"/>
  <c r="AY104" i="1"/>
  <c r="AY62" i="1"/>
  <c r="AY45" i="1"/>
  <c r="AY57" i="1" s="1"/>
  <c r="BG104" i="1"/>
  <c r="BG62" i="1"/>
  <c r="BG45" i="1"/>
  <c r="BG52" i="1" s="1"/>
  <c r="BH32" i="1"/>
  <c r="BF32" i="1"/>
  <c r="BD32" i="1"/>
  <c r="BE32" i="1"/>
  <c r="BW64" i="1"/>
  <c r="BT67" i="1"/>
  <c r="BQ70" i="1"/>
  <c r="BQ55" i="1"/>
  <c r="BM68" i="1"/>
  <c r="AV45" i="1"/>
  <c r="AV55" i="1" s="1"/>
  <c r="AV104" i="1"/>
  <c r="AV62" i="1"/>
  <c r="BJ45" i="1"/>
  <c r="BJ55" i="1" s="1"/>
  <c r="BJ104" i="1"/>
  <c r="BJ105" i="1" s="1"/>
  <c r="BJ62" i="1"/>
  <c r="BQ68" i="1"/>
  <c r="BQ53" i="1"/>
  <c r="BW70" i="1"/>
  <c r="BM69" i="1"/>
  <c r="BJ66" i="1"/>
  <c r="BU67" i="1"/>
  <c r="BS70" i="1"/>
  <c r="BO66" i="1"/>
  <c r="BO70" i="1"/>
  <c r="BW63" i="1"/>
  <c r="BT66" i="1"/>
  <c r="BQ69" i="1"/>
  <c r="BW71" i="1"/>
  <c r="BK63" i="1"/>
  <c r="BK67" i="1"/>
  <c r="BK71" i="1"/>
  <c r="BJ64" i="1"/>
  <c r="BS63" i="1"/>
  <c r="BP66" i="1"/>
  <c r="BS71" i="1"/>
  <c r="BL64" i="1"/>
  <c r="BL68" i="1"/>
  <c r="BL72" i="1"/>
  <c r="BL32" i="1"/>
  <c r="BW32" i="1"/>
  <c r="BS32" i="1"/>
  <c r="AY63" i="1"/>
  <c r="BC64" i="1"/>
  <c r="AY67" i="1"/>
  <c r="BC68" i="1"/>
  <c r="BG69" i="1"/>
  <c r="AY71" i="1"/>
  <c r="BC72" i="1"/>
  <c r="BH63" i="1"/>
  <c r="BD66" i="1"/>
  <c r="BH67" i="1"/>
  <c r="AZ69" i="1"/>
  <c r="BD55" i="1"/>
  <c r="BD70" i="1"/>
  <c r="BH71" i="1"/>
  <c r="AV69" i="1"/>
  <c r="AV54" i="1"/>
  <c r="AW63" i="1"/>
  <c r="BA64" i="1"/>
  <c r="AW67" i="1"/>
  <c r="BA68" i="1"/>
  <c r="BE69" i="1"/>
  <c r="AW71" i="1"/>
  <c r="BA72" i="1"/>
  <c r="AV64" i="1"/>
  <c r="AX63" i="1"/>
  <c r="BB64" i="1"/>
  <c r="BF50" i="1"/>
  <c r="AX67" i="1"/>
  <c r="BB68" i="1"/>
  <c r="BF69" i="1"/>
  <c r="AX71" i="1"/>
  <c r="BB72" i="1"/>
  <c r="AV63" i="1"/>
  <c r="AY32" i="1"/>
  <c r="BG32" i="1"/>
  <c r="BA104" i="1"/>
  <c r="BA62" i="1"/>
  <c r="BA45" i="1"/>
  <c r="BA51" i="1" s="1"/>
  <c r="AZ104" i="1"/>
  <c r="AZ62" i="1"/>
  <c r="AZ45" i="1"/>
  <c r="AZ55" i="1" s="1"/>
  <c r="AW104" i="1"/>
  <c r="AW62" i="1"/>
  <c r="AW45" i="1"/>
  <c r="AW54" i="1" s="1"/>
  <c r="BB104" i="1"/>
  <c r="BB62" i="1"/>
  <c r="BB45" i="1"/>
  <c r="BB54" i="1" s="1"/>
  <c r="AX104" i="1"/>
  <c r="AX62" i="1"/>
  <c r="AX45" i="1"/>
  <c r="AX57" i="1" s="1"/>
  <c r="BW72" i="1"/>
  <c r="BQ66" i="1"/>
  <c r="BW68" i="1"/>
  <c r="BT71" i="1"/>
  <c r="BM66" i="1"/>
  <c r="BM70" i="1"/>
  <c r="BS68" i="1"/>
  <c r="BP71" i="1"/>
  <c r="BO63" i="1"/>
  <c r="BO67" i="1"/>
  <c r="BO71" i="1"/>
  <c r="BT64" i="1"/>
  <c r="BQ67" i="1"/>
  <c r="BW69" i="1"/>
  <c r="BK64" i="1"/>
  <c r="BK68" i="1"/>
  <c r="BK72" i="1"/>
  <c r="BP64" i="1"/>
  <c r="BU66" i="1"/>
  <c r="BL69" i="1"/>
  <c r="BJ71" i="1"/>
  <c r="BK104" i="1"/>
  <c r="BK105" i="1" s="1"/>
  <c r="BK62" i="1"/>
  <c r="BK45" i="1"/>
  <c r="BK52" i="1" s="1"/>
  <c r="BW62" i="1"/>
  <c r="BW104" i="1"/>
  <c r="BW45" i="1"/>
  <c r="BW51" i="1" s="1"/>
  <c r="BO104" i="1"/>
  <c r="BO105" i="1" s="1"/>
  <c r="BO62" i="1"/>
  <c r="BO45" i="1"/>
  <c r="BO53" i="1" s="1"/>
  <c r="BC63" i="1"/>
  <c r="BG64" i="1"/>
  <c r="AY66" i="1"/>
  <c r="BC67" i="1"/>
  <c r="BG68" i="1"/>
  <c r="AY70" i="1"/>
  <c r="BC71" i="1"/>
  <c r="BG72" i="1"/>
  <c r="AZ64" i="1"/>
  <c r="BD50" i="1"/>
  <c r="BH66" i="1"/>
  <c r="AZ68" i="1"/>
  <c r="BD54" i="1"/>
  <c r="BD69" i="1"/>
  <c r="BH55" i="1"/>
  <c r="BH70" i="1"/>
  <c r="AZ72" i="1"/>
  <c r="BA63" i="1"/>
  <c r="BE64" i="1"/>
  <c r="AW66" i="1"/>
  <c r="BA67" i="1"/>
  <c r="BE68" i="1"/>
  <c r="AW70" i="1"/>
  <c r="BA71" i="1"/>
  <c r="BE72" i="1"/>
  <c r="BB63" i="1"/>
  <c r="BF64" i="1"/>
  <c r="AX66" i="1"/>
  <c r="BB67" i="1"/>
  <c r="BF68" i="1"/>
  <c r="AX70" i="1"/>
  <c r="BB71" i="1"/>
  <c r="BF72" i="1"/>
  <c r="BC104" i="1"/>
  <c r="BC62" i="1"/>
  <c r="BC45" i="1"/>
  <c r="BC55" i="1" s="1"/>
  <c r="BA32" i="1"/>
  <c r="AZ32" i="1"/>
  <c r="AW32" i="1"/>
  <c r="BB32" i="1"/>
  <c r="AX32" i="1"/>
  <c r="AK113" i="1"/>
  <c r="AL113" i="1"/>
  <c r="AM113" i="1"/>
  <c r="AN113" i="1"/>
  <c r="AO113" i="1"/>
  <c r="AP113" i="1"/>
  <c r="AQ113" i="1"/>
  <c r="AR113" i="1"/>
  <c r="AS113" i="1"/>
  <c r="AT113" i="1"/>
  <c r="AK93" i="1"/>
  <c r="AL93" i="1"/>
  <c r="AM93" i="1"/>
  <c r="AN93" i="1"/>
  <c r="AO93" i="1"/>
  <c r="AP93" i="1"/>
  <c r="AQ93" i="1"/>
  <c r="AR93" i="1"/>
  <c r="AS93" i="1"/>
  <c r="AT93" i="1"/>
  <c r="AK98" i="1"/>
  <c r="AL98" i="1"/>
  <c r="AM98" i="1"/>
  <c r="AN98" i="1"/>
  <c r="AO98" i="1"/>
  <c r="AP98" i="1"/>
  <c r="AQ98" i="1"/>
  <c r="AR98" i="1"/>
  <c r="AS98" i="1"/>
  <c r="AT98" i="1"/>
  <c r="AK99" i="1"/>
  <c r="AL99" i="1"/>
  <c r="AM99" i="1"/>
  <c r="AN99" i="1"/>
  <c r="AO99" i="1"/>
  <c r="AP99" i="1"/>
  <c r="AQ99" i="1"/>
  <c r="AR99" i="1"/>
  <c r="AS99" i="1"/>
  <c r="AT99" i="1"/>
  <c r="AL102" i="1"/>
  <c r="AM102" i="1"/>
  <c r="AN102" i="1"/>
  <c r="AO102" i="1"/>
  <c r="AP102" i="1"/>
  <c r="AQ102" i="1"/>
  <c r="AR102" i="1"/>
  <c r="AS102" i="1"/>
  <c r="AT102" i="1"/>
  <c r="AK18" i="1"/>
  <c r="AK21" i="1" s="1"/>
  <c r="AL18" i="1"/>
  <c r="AL21" i="1" s="1"/>
  <c r="AM18" i="1"/>
  <c r="AM22" i="1" s="1"/>
  <c r="AM35" i="1" s="1"/>
  <c r="AN18" i="1"/>
  <c r="AN21" i="1" s="1"/>
  <c r="AO18" i="1"/>
  <c r="AO22" i="1" s="1"/>
  <c r="AO35" i="1" s="1"/>
  <c r="AP18" i="1"/>
  <c r="AP22" i="1" s="1"/>
  <c r="AP35" i="1" s="1"/>
  <c r="AQ18" i="1"/>
  <c r="AQ21" i="1" s="1"/>
  <c r="AR18" i="1"/>
  <c r="AR22" i="1" s="1"/>
  <c r="AR35" i="1" s="1"/>
  <c r="AS18" i="1"/>
  <c r="AS22" i="1" s="1"/>
  <c r="AS35" i="1" s="1"/>
  <c r="AT18" i="1"/>
  <c r="AT21" i="1" s="1"/>
  <c r="BD51" i="1" l="1"/>
  <c r="AW55" i="1"/>
  <c r="AV49" i="1"/>
  <c r="BD52" i="1"/>
  <c r="BJ49" i="1"/>
  <c r="AV50" i="1"/>
  <c r="AV48" i="1"/>
  <c r="BD48" i="1"/>
  <c r="BH51" i="1"/>
  <c r="BQ52" i="1"/>
  <c r="BQ51" i="1"/>
  <c r="BF57" i="1"/>
  <c r="BF53" i="1"/>
  <c r="BF49" i="1"/>
  <c r="BF54" i="1"/>
  <c r="BB56" i="1"/>
  <c r="AX55" i="1"/>
  <c r="BB48" i="1"/>
  <c r="BM51" i="1"/>
  <c r="BJ56" i="1"/>
  <c r="BH52" i="1"/>
  <c r="BH48" i="1"/>
  <c r="BJ51" i="1"/>
  <c r="BL54" i="1"/>
  <c r="BE57" i="1"/>
  <c r="AW51" i="1"/>
  <c r="BB52" i="1"/>
  <c r="BE53" i="1"/>
  <c r="AY55" i="1"/>
  <c r="AY51" i="1"/>
  <c r="BL50" i="1"/>
  <c r="BM55" i="1"/>
  <c r="BH56" i="1"/>
  <c r="BQ54" i="1"/>
  <c r="BJ50" i="1"/>
  <c r="BA56" i="1"/>
  <c r="BA48" i="1"/>
  <c r="BE54" i="1"/>
  <c r="BA52" i="1"/>
  <c r="BE49" i="1"/>
  <c r="BL53" i="1"/>
  <c r="BH57" i="1"/>
  <c r="BM50" i="1"/>
  <c r="AZ57" i="1"/>
  <c r="BG57" i="1"/>
  <c r="BS53" i="1"/>
  <c r="BG50" i="1"/>
  <c r="AZ53" i="1"/>
  <c r="BG53" i="1"/>
  <c r="BG54" i="1"/>
  <c r="BS55" i="1"/>
  <c r="AZ49" i="1"/>
  <c r="BG49" i="1"/>
  <c r="BE50" i="1"/>
  <c r="BS56" i="1"/>
  <c r="BS48" i="1"/>
  <c r="BM54" i="1"/>
  <c r="BM53" i="1"/>
  <c r="AX51" i="1"/>
  <c r="AY52" i="1"/>
  <c r="AY48" i="1"/>
  <c r="BL57" i="1"/>
  <c r="BL49" i="1"/>
  <c r="BE55" i="1"/>
  <c r="BE51" i="1"/>
  <c r="BM57" i="1"/>
  <c r="BF47" i="1"/>
  <c r="BH47" i="1"/>
  <c r="BK47" i="1"/>
  <c r="BB57" i="1"/>
  <c r="AX52" i="1"/>
  <c r="BJ47" i="1"/>
  <c r="AX47" i="1"/>
  <c r="BB47" i="1"/>
  <c r="AW47" i="1"/>
  <c r="AZ47" i="1"/>
  <c r="BA47" i="1"/>
  <c r="AW56" i="1"/>
  <c r="BA53" i="1"/>
  <c r="BA49" i="1"/>
  <c r="BD47" i="1"/>
  <c r="BF52" i="1"/>
  <c r="AS31" i="1"/>
  <c r="AS44" i="1" s="1"/>
  <c r="AS72" i="1" s="1"/>
  <c r="AS29" i="1"/>
  <c r="AS42" i="1" s="1"/>
  <c r="AS70" i="1" s="1"/>
  <c r="AX56" i="1"/>
  <c r="BB53" i="1"/>
  <c r="AZ50" i="1"/>
  <c r="AV47" i="1"/>
  <c r="BL47" i="1"/>
  <c r="AP31" i="1"/>
  <c r="AP44" i="1" s="1"/>
  <c r="AP72" i="1" s="1"/>
  <c r="AP29" i="1"/>
  <c r="AP42" i="1" s="1"/>
  <c r="AP70" i="1" s="1"/>
  <c r="BB49" i="1"/>
  <c r="AV52" i="1"/>
  <c r="BL52" i="1"/>
  <c r="BQ56" i="1"/>
  <c r="BQ48" i="1"/>
  <c r="BM47" i="1"/>
  <c r="AT34" i="1"/>
  <c r="AN34" i="1"/>
  <c r="AK34" i="1"/>
  <c r="AQ34" i="1"/>
  <c r="AL34" i="1"/>
  <c r="AS63" i="1"/>
  <c r="AP63" i="1"/>
  <c r="AR63" i="1"/>
  <c r="AO63" i="1"/>
  <c r="AM63" i="1"/>
  <c r="AL28" i="1"/>
  <c r="AL41" i="1" s="1"/>
  <c r="AS27" i="1"/>
  <c r="AS40" i="1" s="1"/>
  <c r="AP27" i="1"/>
  <c r="AP40" i="1" s="1"/>
  <c r="AL26" i="1"/>
  <c r="AL39" i="1" s="1"/>
  <c r="AS25" i="1"/>
  <c r="AS38" i="1" s="1"/>
  <c r="AP25" i="1"/>
  <c r="AP38" i="1" s="1"/>
  <c r="AL24" i="1"/>
  <c r="AL37" i="1" s="1"/>
  <c r="AS23" i="1"/>
  <c r="AS36" i="1" s="1"/>
  <c r="AP23" i="1"/>
  <c r="AP36" i="1" s="1"/>
  <c r="AL22" i="1"/>
  <c r="AL35" i="1" s="1"/>
  <c r="AS21" i="1"/>
  <c r="AP21" i="1"/>
  <c r="AL30" i="1"/>
  <c r="AL43" i="1" s="1"/>
  <c r="AR31" i="1"/>
  <c r="AR44" i="1" s="1"/>
  <c r="AO31" i="1"/>
  <c r="AO44" i="1" s="1"/>
  <c r="AM31" i="1"/>
  <c r="AM44" i="1" s="1"/>
  <c r="AT30" i="1"/>
  <c r="AT43" i="1" s="1"/>
  <c r="AQ30" i="1"/>
  <c r="AQ43" i="1" s="1"/>
  <c r="AN30" i="1"/>
  <c r="AN43" i="1" s="1"/>
  <c r="AK30" i="1"/>
  <c r="AK43" i="1" s="1"/>
  <c r="AR29" i="1"/>
  <c r="AR42" i="1" s="1"/>
  <c r="AO29" i="1"/>
  <c r="AO42" i="1" s="1"/>
  <c r="AM29" i="1"/>
  <c r="AM42" i="1" s="1"/>
  <c r="AT28" i="1"/>
  <c r="AT41" i="1" s="1"/>
  <c r="AQ28" i="1"/>
  <c r="AQ41" i="1" s="1"/>
  <c r="AN28" i="1"/>
  <c r="AN41" i="1" s="1"/>
  <c r="AK28" i="1"/>
  <c r="AK41" i="1" s="1"/>
  <c r="AR27" i="1"/>
  <c r="AR40" i="1" s="1"/>
  <c r="AO27" i="1"/>
  <c r="AO40" i="1" s="1"/>
  <c r="AM27" i="1"/>
  <c r="AM40" i="1" s="1"/>
  <c r="AT26" i="1"/>
  <c r="AT39" i="1" s="1"/>
  <c r="AQ26" i="1"/>
  <c r="AQ39" i="1" s="1"/>
  <c r="AN26" i="1"/>
  <c r="AN39" i="1" s="1"/>
  <c r="AK26" i="1"/>
  <c r="AK39" i="1" s="1"/>
  <c r="AR25" i="1"/>
  <c r="AR38" i="1" s="1"/>
  <c r="AO25" i="1"/>
  <c r="AO38" i="1" s="1"/>
  <c r="AM25" i="1"/>
  <c r="AM38" i="1" s="1"/>
  <c r="AT24" i="1"/>
  <c r="AT37" i="1" s="1"/>
  <c r="AQ24" i="1"/>
  <c r="AQ37" i="1" s="1"/>
  <c r="AN24" i="1"/>
  <c r="AN37" i="1" s="1"/>
  <c r="AK24" i="1"/>
  <c r="AK37" i="1" s="1"/>
  <c r="AR23" i="1"/>
  <c r="AR36" i="1" s="1"/>
  <c r="AO23" i="1"/>
  <c r="AO36" i="1" s="1"/>
  <c r="AM23" i="1"/>
  <c r="AM36" i="1" s="1"/>
  <c r="AT22" i="1"/>
  <c r="AT35" i="1" s="1"/>
  <c r="AQ22" i="1"/>
  <c r="AQ35" i="1" s="1"/>
  <c r="AN22" i="1"/>
  <c r="AN35" i="1" s="1"/>
  <c r="AK22" i="1"/>
  <c r="AK35" i="1" s="1"/>
  <c r="AR21" i="1"/>
  <c r="AO21" i="1"/>
  <c r="AM21" i="1"/>
  <c r="AL31" i="1"/>
  <c r="AL44" i="1" s="1"/>
  <c r="AS30" i="1"/>
  <c r="AS43" i="1" s="1"/>
  <c r="AP30" i="1"/>
  <c r="AP43" i="1" s="1"/>
  <c r="AL29" i="1"/>
  <c r="AL42" i="1" s="1"/>
  <c r="AS28" i="1"/>
  <c r="AS41" i="1" s="1"/>
  <c r="AP28" i="1"/>
  <c r="AP41" i="1" s="1"/>
  <c r="AL27" i="1"/>
  <c r="AL40" i="1" s="1"/>
  <c r="AS26" i="1"/>
  <c r="AS39" i="1" s="1"/>
  <c r="AP26" i="1"/>
  <c r="AP39" i="1" s="1"/>
  <c r="AL25" i="1"/>
  <c r="AL38" i="1" s="1"/>
  <c r="AS24" i="1"/>
  <c r="AS37" i="1" s="1"/>
  <c r="AP24" i="1"/>
  <c r="AP37" i="1" s="1"/>
  <c r="AL23" i="1"/>
  <c r="AL36" i="1" s="1"/>
  <c r="AT31" i="1"/>
  <c r="AT44" i="1" s="1"/>
  <c r="AQ31" i="1"/>
  <c r="AQ44" i="1" s="1"/>
  <c r="AN31" i="1"/>
  <c r="AN44" i="1" s="1"/>
  <c r="AK31" i="1"/>
  <c r="AK44" i="1" s="1"/>
  <c r="AR30" i="1"/>
  <c r="AR43" i="1" s="1"/>
  <c r="AO30" i="1"/>
  <c r="AO43" i="1" s="1"/>
  <c r="AM30" i="1"/>
  <c r="AM43" i="1" s="1"/>
  <c r="AT29" i="1"/>
  <c r="AT42" i="1" s="1"/>
  <c r="AQ29" i="1"/>
  <c r="AQ42" i="1" s="1"/>
  <c r="AN29" i="1"/>
  <c r="AN42" i="1" s="1"/>
  <c r="AK29" i="1"/>
  <c r="AK42" i="1" s="1"/>
  <c r="AR28" i="1"/>
  <c r="AR41" i="1" s="1"/>
  <c r="AO28" i="1"/>
  <c r="AO41" i="1" s="1"/>
  <c r="AM28" i="1"/>
  <c r="AM41" i="1" s="1"/>
  <c r="AT27" i="1"/>
  <c r="AT40" i="1" s="1"/>
  <c r="AQ27" i="1"/>
  <c r="AQ40" i="1" s="1"/>
  <c r="AN27" i="1"/>
  <c r="AN40" i="1" s="1"/>
  <c r="AK27" i="1"/>
  <c r="AK40" i="1" s="1"/>
  <c r="AR26" i="1"/>
  <c r="AR39" i="1" s="1"/>
  <c r="AO26" i="1"/>
  <c r="AO39" i="1" s="1"/>
  <c r="AM26" i="1"/>
  <c r="AM39" i="1" s="1"/>
  <c r="AT25" i="1"/>
  <c r="AT38" i="1" s="1"/>
  <c r="AQ25" i="1"/>
  <c r="AQ38" i="1" s="1"/>
  <c r="AN25" i="1"/>
  <c r="AN38" i="1" s="1"/>
  <c r="AK25" i="1"/>
  <c r="AK38" i="1" s="1"/>
  <c r="AR24" i="1"/>
  <c r="AR37" i="1" s="1"/>
  <c r="AO24" i="1"/>
  <c r="AO37" i="1" s="1"/>
  <c r="AM24" i="1"/>
  <c r="AM37" i="1" s="1"/>
  <c r="AT23" i="1"/>
  <c r="AT36" i="1" s="1"/>
  <c r="AQ23" i="1"/>
  <c r="AQ36" i="1" s="1"/>
  <c r="AN23" i="1"/>
  <c r="AN36" i="1" s="1"/>
  <c r="AK23" i="1"/>
  <c r="AK36" i="1" s="1"/>
  <c r="BC105" i="1"/>
  <c r="BC56" i="1"/>
  <c r="BC48" i="1"/>
  <c r="BO55" i="1"/>
  <c r="AX49" i="1"/>
  <c r="AW57" i="1"/>
  <c r="BA54" i="1"/>
  <c r="AY49" i="1"/>
  <c r="BQ105" i="1"/>
  <c r="BJ48" i="1"/>
  <c r="BS54" i="1"/>
  <c r="BK51" i="1"/>
  <c r="BS57" i="1"/>
  <c r="BE105" i="1"/>
  <c r="AV56" i="1"/>
  <c r="BB55" i="1"/>
  <c r="BE48" i="1"/>
  <c r="AZ56" i="1"/>
  <c r="BD53" i="1"/>
  <c r="BD59" i="1" s="1"/>
  <c r="AY50" i="1"/>
  <c r="BJ52" i="1"/>
  <c r="BL51" i="1"/>
  <c r="BP104" i="1"/>
  <c r="BP62" i="1"/>
  <c r="BP45" i="1"/>
  <c r="BK54" i="1"/>
  <c r="BQ49" i="1"/>
  <c r="BK57" i="1"/>
  <c r="BK49" i="1"/>
  <c r="BO56" i="1"/>
  <c r="BO48" i="1"/>
  <c r="BW53" i="1"/>
  <c r="BW57" i="1"/>
  <c r="BC57" i="1"/>
  <c r="BK56" i="1"/>
  <c r="BK48" i="1"/>
  <c r="BW48" i="1"/>
  <c r="BW55" i="1"/>
  <c r="AX53" i="1"/>
  <c r="AW49" i="1"/>
  <c r="AZ51" i="1"/>
  <c r="BG55" i="1"/>
  <c r="AY53" i="1"/>
  <c r="BS105" i="1"/>
  <c r="BO54" i="1"/>
  <c r="BD105" i="1"/>
  <c r="BF105" i="1"/>
  <c r="BH105" i="1"/>
  <c r="AX50" i="1"/>
  <c r="AV57" i="1"/>
  <c r="BA55" i="1"/>
  <c r="BE52" i="1"/>
  <c r="BH50" i="1"/>
  <c r="AZ48" i="1"/>
  <c r="BG56" i="1"/>
  <c r="AY54" i="1"/>
  <c r="BC51" i="1"/>
  <c r="BJ57" i="1"/>
  <c r="BK50" i="1"/>
  <c r="BW52" i="1"/>
  <c r="BQ50" i="1"/>
  <c r="BO57" i="1"/>
  <c r="BO49" i="1"/>
  <c r="BM56" i="1"/>
  <c r="BM48" i="1"/>
  <c r="BC52" i="1"/>
  <c r="BW47" i="1"/>
  <c r="BW54" i="1"/>
  <c r="AX105" i="1"/>
  <c r="BB105" i="1"/>
  <c r="AW105" i="1"/>
  <c r="AZ105" i="1"/>
  <c r="BA105" i="1"/>
  <c r="AW48" i="1"/>
  <c r="AZ54" i="1"/>
  <c r="BC49" i="1"/>
  <c r="BW56" i="1"/>
  <c r="BO51" i="1"/>
  <c r="AV105" i="1"/>
  <c r="BW49" i="1"/>
  <c r="BG47" i="1"/>
  <c r="AY47" i="1"/>
  <c r="BB50" i="1"/>
  <c r="AV53" i="1"/>
  <c r="AV59" i="1" s="1"/>
  <c r="AW53" i="1"/>
  <c r="BC50" i="1"/>
  <c r="BL56" i="1"/>
  <c r="BL48" i="1"/>
  <c r="BU104" i="1"/>
  <c r="BU62" i="1"/>
  <c r="BU45" i="1"/>
  <c r="BK55" i="1"/>
  <c r="BW50" i="1"/>
  <c r="BJ54" i="1"/>
  <c r="BO50" i="1"/>
  <c r="BS49" i="1"/>
  <c r="BF56" i="1"/>
  <c r="AX54" i="1"/>
  <c r="BB51" i="1"/>
  <c r="AW50" i="1"/>
  <c r="BD57" i="1"/>
  <c r="AZ52" i="1"/>
  <c r="BG48" i="1"/>
  <c r="BT45" i="1"/>
  <c r="BT47" i="1" s="1"/>
  <c r="BT62" i="1"/>
  <c r="BT104" i="1"/>
  <c r="BQ57" i="1"/>
  <c r="BC47" i="1"/>
  <c r="BO47" i="1"/>
  <c r="BW105" i="1"/>
  <c r="BK53" i="1"/>
  <c r="BO52" i="1"/>
  <c r="AX48" i="1"/>
  <c r="BA57" i="1"/>
  <c r="AW52" i="1"/>
  <c r="AY56" i="1"/>
  <c r="BC53" i="1"/>
  <c r="BG105" i="1"/>
  <c r="AY105" i="1"/>
  <c r="BA50" i="1"/>
  <c r="BC54" i="1"/>
  <c r="BG51" i="1"/>
  <c r="BS47" i="1"/>
  <c r="BS50" i="1"/>
  <c r="BJ53" i="1"/>
  <c r="BE47" i="1"/>
  <c r="AV51" i="1"/>
  <c r="BS52" i="1"/>
  <c r="BM52" i="1"/>
  <c r="AZ59" i="1" l="1"/>
  <c r="BL59" i="1"/>
  <c r="BE59" i="1"/>
  <c r="BE60" i="1" s="1"/>
  <c r="BF59" i="1"/>
  <c r="BF60" i="1" s="1"/>
  <c r="BM59" i="1"/>
  <c r="BM60" i="1" s="1"/>
  <c r="BG59" i="1"/>
  <c r="BG61" i="1" s="1"/>
  <c r="BF58" i="1"/>
  <c r="BH58" i="1"/>
  <c r="BH59" i="1"/>
  <c r="BH61" i="1" s="1"/>
  <c r="BM61" i="1"/>
  <c r="BE58" i="1"/>
  <c r="BL58" i="1"/>
  <c r="BO59" i="1"/>
  <c r="BO73" i="1" s="1"/>
  <c r="BJ59" i="1"/>
  <c r="BJ73" i="1" s="1"/>
  <c r="AW58" i="1"/>
  <c r="AZ58" i="1"/>
  <c r="AX58" i="1"/>
  <c r="BM58" i="1"/>
  <c r="AV58" i="1"/>
  <c r="BK58" i="1"/>
  <c r="AV60" i="1"/>
  <c r="AV73" i="1"/>
  <c r="AV65" i="1"/>
  <c r="AV61" i="1"/>
  <c r="AZ73" i="1"/>
  <c r="AZ65" i="1"/>
  <c r="AZ60" i="1"/>
  <c r="AZ61" i="1"/>
  <c r="BD65" i="1"/>
  <c r="BD73" i="1"/>
  <c r="BD61" i="1"/>
  <c r="BD60" i="1"/>
  <c r="BC58" i="1"/>
  <c r="BT105" i="1"/>
  <c r="BU57" i="1"/>
  <c r="BU53" i="1"/>
  <c r="BU48" i="1"/>
  <c r="BU55" i="1"/>
  <c r="BU56" i="1"/>
  <c r="BU49" i="1"/>
  <c r="BU54" i="1"/>
  <c r="BU52" i="1"/>
  <c r="BU50" i="1"/>
  <c r="BU51" i="1"/>
  <c r="BL73" i="1"/>
  <c r="BL65" i="1"/>
  <c r="BW58" i="1"/>
  <c r="BK59" i="1"/>
  <c r="BK60" i="1" s="1"/>
  <c r="BQ59" i="1"/>
  <c r="BQ61" i="1" s="1"/>
  <c r="BP57" i="1"/>
  <c r="BP48" i="1"/>
  <c r="BP55" i="1"/>
  <c r="BP53" i="1"/>
  <c r="BP50" i="1"/>
  <c r="BP56" i="1"/>
  <c r="BP49" i="1"/>
  <c r="BP51" i="1"/>
  <c r="BP54" i="1"/>
  <c r="BP52" i="1"/>
  <c r="AX59" i="1"/>
  <c r="AN64" i="1"/>
  <c r="AQ66" i="1"/>
  <c r="AR67" i="1"/>
  <c r="AT68" i="1"/>
  <c r="AK70" i="1"/>
  <c r="AM71" i="1"/>
  <c r="AN72" i="1"/>
  <c r="AL45" i="1"/>
  <c r="AL49" i="1" s="1"/>
  <c r="AL64" i="1"/>
  <c r="AP67" i="1"/>
  <c r="AS69" i="1"/>
  <c r="AL72" i="1"/>
  <c r="AO32" i="1"/>
  <c r="AO34" i="1"/>
  <c r="AQ63" i="1"/>
  <c r="AR64" i="1"/>
  <c r="AK67" i="1"/>
  <c r="AM68" i="1"/>
  <c r="AN69" i="1"/>
  <c r="AO70" i="1"/>
  <c r="AQ71" i="1"/>
  <c r="AR72" i="1"/>
  <c r="AP64" i="1"/>
  <c r="AS66" i="1"/>
  <c r="AQ32" i="1"/>
  <c r="AN104" i="1"/>
  <c r="AN105" i="1" s="1"/>
  <c r="AN62" i="1"/>
  <c r="AN45" i="1"/>
  <c r="AN49" i="1" s="1"/>
  <c r="AY58" i="1"/>
  <c r="BC59" i="1"/>
  <c r="BC60" i="1" s="1"/>
  <c r="BG65" i="1"/>
  <c r="BG73" i="1"/>
  <c r="BF73" i="1"/>
  <c r="BH60" i="1"/>
  <c r="AW59" i="1"/>
  <c r="AW60" i="1" s="1"/>
  <c r="BB58" i="1"/>
  <c r="AQ64" i="1"/>
  <c r="AT66" i="1"/>
  <c r="AK68" i="1"/>
  <c r="AM69" i="1"/>
  <c r="AN70" i="1"/>
  <c r="AO71" i="1"/>
  <c r="AQ72" i="1"/>
  <c r="BQ58" i="1"/>
  <c r="AS67" i="1"/>
  <c r="AL70" i="1"/>
  <c r="AR32" i="1"/>
  <c r="AR34" i="1"/>
  <c r="AT63" i="1"/>
  <c r="AM66" i="1"/>
  <c r="AN67" i="1"/>
  <c r="AO68" i="1"/>
  <c r="AQ69" i="1"/>
  <c r="AR70" i="1"/>
  <c r="AT71" i="1"/>
  <c r="AL71" i="1"/>
  <c r="AP34" i="1"/>
  <c r="AP32" i="1"/>
  <c r="AS64" i="1"/>
  <c r="AL67" i="1"/>
  <c r="AP68" i="1"/>
  <c r="AQ104" i="1"/>
  <c r="AQ105" i="1" s="1"/>
  <c r="AQ62" i="1"/>
  <c r="AQ45" i="1"/>
  <c r="AQ47" i="1" s="1"/>
  <c r="AN32" i="1"/>
  <c r="BO58" i="1"/>
  <c r="BS59" i="1"/>
  <c r="BU47" i="1"/>
  <c r="BG58" i="1"/>
  <c r="BJ58" i="1"/>
  <c r="BL60" i="1"/>
  <c r="BA58" i="1"/>
  <c r="BP47" i="1"/>
  <c r="BD58" i="1"/>
  <c r="AY59" i="1"/>
  <c r="AY60" i="1" s="1"/>
  <c r="BG60" i="1"/>
  <c r="AT64" i="1"/>
  <c r="AK66" i="1"/>
  <c r="AM67" i="1"/>
  <c r="AN68" i="1"/>
  <c r="AO69" i="1"/>
  <c r="AQ70" i="1"/>
  <c r="AR71" i="1"/>
  <c r="AT72" i="1"/>
  <c r="AL68" i="1"/>
  <c r="AP71" i="1"/>
  <c r="AK63" i="1"/>
  <c r="AM64" i="1"/>
  <c r="AO66" i="1"/>
  <c r="AQ67" i="1"/>
  <c r="AR68" i="1"/>
  <c r="AT69" i="1"/>
  <c r="AK71" i="1"/>
  <c r="AM72" i="1"/>
  <c r="AS34" i="1"/>
  <c r="AS32" i="1"/>
  <c r="AS68" i="1"/>
  <c r="AL104" i="1"/>
  <c r="AL105" i="1" s="1"/>
  <c r="AL62" i="1"/>
  <c r="AK32" i="1"/>
  <c r="AT104" i="1"/>
  <c r="AT105" i="1" s="1"/>
  <c r="AT62" i="1"/>
  <c r="AT45" i="1"/>
  <c r="AT51" i="1" s="1"/>
  <c r="BS58" i="1"/>
  <c r="BT57" i="1"/>
  <c r="BT48" i="1"/>
  <c r="BT55" i="1"/>
  <c r="BT53" i="1"/>
  <c r="BT56" i="1"/>
  <c r="BT49" i="1"/>
  <c r="BT50" i="1"/>
  <c r="BT51" i="1"/>
  <c r="BT54" i="1"/>
  <c r="BT52" i="1"/>
  <c r="BU105" i="1"/>
  <c r="BW59" i="1"/>
  <c r="BW60" i="1" s="1"/>
  <c r="BL61" i="1"/>
  <c r="BB59" i="1"/>
  <c r="BB60" i="1" s="1"/>
  <c r="BP105" i="1"/>
  <c r="BA59" i="1"/>
  <c r="BA61" i="1" s="1"/>
  <c r="AK64" i="1"/>
  <c r="AN66" i="1"/>
  <c r="AO67" i="1"/>
  <c r="AQ68" i="1"/>
  <c r="AR69" i="1"/>
  <c r="AT70" i="1"/>
  <c r="AK72" i="1"/>
  <c r="AL66" i="1"/>
  <c r="AP69" i="1"/>
  <c r="AS71" i="1"/>
  <c r="AM32" i="1"/>
  <c r="AM34" i="1"/>
  <c r="AN63" i="1"/>
  <c r="AO64" i="1"/>
  <c r="AR66" i="1"/>
  <c r="AT67" i="1"/>
  <c r="AK69" i="1"/>
  <c r="AM70" i="1"/>
  <c r="AN71" i="1"/>
  <c r="AO72" i="1"/>
  <c r="AL63" i="1"/>
  <c r="AP66" i="1"/>
  <c r="AL69" i="1"/>
  <c r="AL32" i="1"/>
  <c r="AK104" i="1"/>
  <c r="AK105" i="1" s="1"/>
  <c r="AK62" i="1"/>
  <c r="AK45" i="1"/>
  <c r="AK55" i="1" s="1"/>
  <c r="AT32" i="1"/>
  <c r="BE65" i="1" l="1"/>
  <c r="BH65" i="1"/>
  <c r="BH73" i="1"/>
  <c r="AN55" i="1"/>
  <c r="AL47" i="1"/>
  <c r="BE73" i="1"/>
  <c r="BM73" i="1"/>
  <c r="BM65" i="1"/>
  <c r="BF61" i="1"/>
  <c r="BF65" i="1"/>
  <c r="BF74" i="1" s="1"/>
  <c r="BF87" i="1" s="1"/>
  <c r="BE61" i="1"/>
  <c r="AL52" i="1"/>
  <c r="AN56" i="1"/>
  <c r="AL51" i="1"/>
  <c r="AL53" i="1"/>
  <c r="BJ65" i="1"/>
  <c r="BJ74" i="1" s="1"/>
  <c r="AN50" i="1"/>
  <c r="AN51" i="1"/>
  <c r="AL50" i="1"/>
  <c r="AL54" i="1"/>
  <c r="AL48" i="1"/>
  <c r="AN48" i="1"/>
  <c r="AQ52" i="1"/>
  <c r="AL56" i="1"/>
  <c r="BM74" i="1"/>
  <c r="BM87" i="1" s="1"/>
  <c r="BO61" i="1"/>
  <c r="AK47" i="1"/>
  <c r="AT52" i="1"/>
  <c r="AN53" i="1"/>
  <c r="BU58" i="1"/>
  <c r="BC61" i="1"/>
  <c r="AT55" i="1"/>
  <c r="AY61" i="1"/>
  <c r="AQ50" i="1"/>
  <c r="AQ53" i="1"/>
  <c r="BP58" i="1"/>
  <c r="BO65" i="1"/>
  <c r="BO74" i="1" s="1"/>
  <c r="BQ60" i="1"/>
  <c r="BO60" i="1"/>
  <c r="BJ60" i="1"/>
  <c r="BJ61" i="1"/>
  <c r="AL57" i="1"/>
  <c r="AT47" i="1"/>
  <c r="AN52" i="1"/>
  <c r="AL55" i="1"/>
  <c r="AN54" i="1"/>
  <c r="AN47" i="1"/>
  <c r="BM83" i="1"/>
  <c r="BT58" i="1"/>
  <c r="BT59" i="1"/>
  <c r="BT61" i="1" s="1"/>
  <c r="AK48" i="1"/>
  <c r="AT49" i="1"/>
  <c r="AP104" i="1"/>
  <c r="AP105" i="1" s="1"/>
  <c r="AP62" i="1"/>
  <c r="AP45" i="1"/>
  <c r="AT56" i="1"/>
  <c r="AQ54" i="1"/>
  <c r="BB61" i="1"/>
  <c r="AQ56" i="1"/>
  <c r="AK52" i="1"/>
  <c r="BQ73" i="1"/>
  <c r="BQ65" i="1"/>
  <c r="AM45" i="1"/>
  <c r="AM104" i="1"/>
  <c r="AM105" i="1" s="1"/>
  <c r="AM62" i="1"/>
  <c r="BA65" i="1"/>
  <c r="BA73" i="1"/>
  <c r="BW65" i="1"/>
  <c r="BW73" i="1"/>
  <c r="AT54" i="1"/>
  <c r="BS60" i="1"/>
  <c r="BS65" i="1"/>
  <c r="BS73" i="1"/>
  <c r="BA60" i="1"/>
  <c r="AT48" i="1"/>
  <c r="AQ57" i="1"/>
  <c r="AK53" i="1"/>
  <c r="AQ49" i="1"/>
  <c r="BG74" i="1"/>
  <c r="AT50" i="1"/>
  <c r="AQ48" i="1"/>
  <c r="AT53" i="1"/>
  <c r="AQ51" i="1"/>
  <c r="AX73" i="1"/>
  <c r="AX65" i="1"/>
  <c r="BK65" i="1"/>
  <c r="BK73" i="1"/>
  <c r="BK61" i="1"/>
  <c r="BE74" i="1"/>
  <c r="AV74" i="1"/>
  <c r="AV79" i="1" s="1"/>
  <c r="BB65" i="1"/>
  <c r="BB73" i="1"/>
  <c r="BH74" i="1"/>
  <c r="BH79" i="1" s="1"/>
  <c r="AR45" i="1"/>
  <c r="AR104" i="1"/>
  <c r="AR105" i="1" s="1"/>
  <c r="AR62" i="1"/>
  <c r="BC65" i="1"/>
  <c r="BC73" i="1"/>
  <c r="AO45" i="1"/>
  <c r="AO47" i="1" s="1"/>
  <c r="AO104" i="1"/>
  <c r="AO105" i="1" s="1"/>
  <c r="AO62" i="1"/>
  <c r="AX61" i="1"/>
  <c r="BU59" i="1"/>
  <c r="BU61" i="1" s="1"/>
  <c r="AZ74" i="1"/>
  <c r="AZ87" i="1" s="1"/>
  <c r="AK54" i="1"/>
  <c r="AK57" i="1"/>
  <c r="AK49" i="1"/>
  <c r="AS104" i="1"/>
  <c r="AS105" i="1" s="1"/>
  <c r="AS62" i="1"/>
  <c r="AS45" i="1"/>
  <c r="AK56" i="1"/>
  <c r="AT57" i="1"/>
  <c r="AQ55" i="1"/>
  <c r="AK51" i="1"/>
  <c r="AY65" i="1"/>
  <c r="AY73" i="1"/>
  <c r="BS61" i="1"/>
  <c r="AK50" i="1"/>
  <c r="AW65" i="1"/>
  <c r="AW73" i="1"/>
  <c r="BW61" i="1"/>
  <c r="AN57" i="1"/>
  <c r="BP59" i="1"/>
  <c r="AX60" i="1"/>
  <c r="BL74" i="1"/>
  <c r="AW61" i="1"/>
  <c r="BD74" i="1"/>
  <c r="W99" i="1"/>
  <c r="X99" i="1"/>
  <c r="Y99" i="1"/>
  <c r="Z99" i="1"/>
  <c r="AA99" i="1"/>
  <c r="AB99" i="1"/>
  <c r="AC99" i="1"/>
  <c r="AD99" i="1"/>
  <c r="AE99" i="1"/>
  <c r="AG99" i="1"/>
  <c r="AH99" i="1"/>
  <c r="AI99" i="1"/>
  <c r="AJ99" i="1"/>
  <c r="U99" i="1"/>
  <c r="E99" i="1"/>
  <c r="F99" i="1"/>
  <c r="G99" i="1"/>
  <c r="H99" i="1"/>
  <c r="I99" i="1"/>
  <c r="J99" i="1"/>
  <c r="K99" i="1"/>
  <c r="L99" i="1"/>
  <c r="M99" i="1"/>
  <c r="N99" i="1"/>
  <c r="O99" i="1"/>
  <c r="P99" i="1"/>
  <c r="Q99" i="1"/>
  <c r="R99" i="1"/>
  <c r="S99" i="1"/>
  <c r="T99" i="1"/>
  <c r="W98" i="1"/>
  <c r="X98" i="1"/>
  <c r="Y98" i="1"/>
  <c r="Z98" i="1"/>
  <c r="AA98" i="1"/>
  <c r="AB98" i="1"/>
  <c r="AC98" i="1"/>
  <c r="AD98" i="1"/>
  <c r="AE98" i="1"/>
  <c r="AG98" i="1"/>
  <c r="AH98" i="1"/>
  <c r="AI98" i="1"/>
  <c r="AJ98" i="1"/>
  <c r="BM76" i="1" l="1"/>
  <c r="BM86" i="1"/>
  <c r="BM81" i="1"/>
  <c r="BM84" i="1"/>
  <c r="BM82" i="1"/>
  <c r="BM85" i="1"/>
  <c r="BM79" i="1"/>
  <c r="BM98" i="1" s="1"/>
  <c r="BM77" i="1"/>
  <c r="BT60" i="1"/>
  <c r="BM80" i="1"/>
  <c r="BM78" i="1"/>
  <c r="AL59" i="1"/>
  <c r="AL65" i="1" s="1"/>
  <c r="AN58" i="1"/>
  <c r="AN59" i="1"/>
  <c r="AN65" i="1" s="1"/>
  <c r="BH87" i="1"/>
  <c r="AL58" i="1"/>
  <c r="BF79" i="1"/>
  <c r="BF96" i="1" s="1"/>
  <c r="BM106" i="1"/>
  <c r="BM107" i="1" s="1"/>
  <c r="BU60" i="1"/>
  <c r="AQ58" i="1"/>
  <c r="AV96" i="1"/>
  <c r="BD84" i="1"/>
  <c r="BD80" i="1"/>
  <c r="BD83" i="1"/>
  <c r="BD82" i="1"/>
  <c r="BD77" i="1"/>
  <c r="BD78" i="1"/>
  <c r="BD76" i="1"/>
  <c r="BD85" i="1"/>
  <c r="BD86" i="1"/>
  <c r="BD81" i="1"/>
  <c r="BL80" i="1"/>
  <c r="BL84" i="1"/>
  <c r="BL83" i="1"/>
  <c r="BL76" i="1"/>
  <c r="BL81" i="1"/>
  <c r="BL85" i="1"/>
  <c r="BL77" i="1"/>
  <c r="BL82" i="1"/>
  <c r="BL86" i="1"/>
  <c r="BL78" i="1"/>
  <c r="BP73" i="1"/>
  <c r="BP65" i="1"/>
  <c r="AS57" i="1"/>
  <c r="AS55" i="1"/>
  <c r="AS48" i="1"/>
  <c r="AS49" i="1"/>
  <c r="AS53" i="1"/>
  <c r="AS54" i="1"/>
  <c r="AS51" i="1"/>
  <c r="AS52" i="1"/>
  <c r="AS50" i="1"/>
  <c r="AS56" i="1"/>
  <c r="BJ86" i="1"/>
  <c r="BJ81" i="1"/>
  <c r="BJ76" i="1"/>
  <c r="BJ80" i="1"/>
  <c r="BJ82" i="1"/>
  <c r="BJ77" i="1"/>
  <c r="BJ83" i="1"/>
  <c r="BJ85" i="1"/>
  <c r="BJ78" i="1"/>
  <c r="BJ84" i="1"/>
  <c r="BO87" i="1"/>
  <c r="BO82" i="1"/>
  <c r="BO84" i="1"/>
  <c r="BO77" i="1"/>
  <c r="BO80" i="1"/>
  <c r="BO81" i="1"/>
  <c r="BO76" i="1"/>
  <c r="BO85" i="1"/>
  <c r="BO83" i="1"/>
  <c r="BO86" i="1"/>
  <c r="BO78" i="1"/>
  <c r="AR48" i="1"/>
  <c r="AR52" i="1"/>
  <c r="AR49" i="1"/>
  <c r="AR53" i="1"/>
  <c r="AR54" i="1"/>
  <c r="AR51" i="1"/>
  <c r="AR57" i="1"/>
  <c r="AR55" i="1"/>
  <c r="AR56" i="1"/>
  <c r="AR50" i="1"/>
  <c r="BJ87" i="1"/>
  <c r="AK58" i="1"/>
  <c r="AM48" i="1"/>
  <c r="AM54" i="1"/>
  <c r="AM53" i="1"/>
  <c r="AM51" i="1"/>
  <c r="AM49" i="1"/>
  <c r="AM50" i="1"/>
  <c r="AM56" i="1"/>
  <c r="AM52" i="1"/>
  <c r="AM57" i="1"/>
  <c r="AM55" i="1"/>
  <c r="AP55" i="1"/>
  <c r="AP48" i="1"/>
  <c r="AP57" i="1"/>
  <c r="AP49" i="1"/>
  <c r="AP52" i="1"/>
  <c r="AP53" i="1"/>
  <c r="AP50" i="1"/>
  <c r="AP56" i="1"/>
  <c r="AP54" i="1"/>
  <c r="AP51" i="1"/>
  <c r="AT59" i="1"/>
  <c r="BD79" i="1"/>
  <c r="AS47" i="1"/>
  <c r="AZ82" i="1"/>
  <c r="AZ76" i="1"/>
  <c r="AZ77" i="1"/>
  <c r="AZ83" i="1"/>
  <c r="AZ86" i="1"/>
  <c r="AZ78" i="1"/>
  <c r="AZ85" i="1"/>
  <c r="AZ80" i="1"/>
  <c r="AZ81" i="1"/>
  <c r="AZ84" i="1"/>
  <c r="AO48" i="1"/>
  <c r="AO56" i="1"/>
  <c r="AO51" i="1"/>
  <c r="AO52" i="1"/>
  <c r="AO50" i="1"/>
  <c r="AO55" i="1"/>
  <c r="AO53" i="1"/>
  <c r="AO54" i="1"/>
  <c r="AO49" i="1"/>
  <c r="AO57" i="1"/>
  <c r="BB74" i="1"/>
  <c r="BB87" i="1" s="1"/>
  <c r="BE81" i="1"/>
  <c r="BE86" i="1"/>
  <c r="BE84" i="1"/>
  <c r="BE85" i="1"/>
  <c r="BE77" i="1"/>
  <c r="BE83" i="1"/>
  <c r="BE82" i="1"/>
  <c r="BE76" i="1"/>
  <c r="BE80" i="1"/>
  <c r="BE78" i="1"/>
  <c r="BK74" i="1"/>
  <c r="BK79" i="1" s="1"/>
  <c r="AT58" i="1"/>
  <c r="BG78" i="1"/>
  <c r="BG85" i="1"/>
  <c r="BG86" i="1"/>
  <c r="BG81" i="1"/>
  <c r="BG76" i="1"/>
  <c r="BG82" i="1"/>
  <c r="BG83" i="1"/>
  <c r="BG84" i="1"/>
  <c r="BG77" i="1"/>
  <c r="BG80" i="1"/>
  <c r="BS74" i="1"/>
  <c r="BW74" i="1"/>
  <c r="BW79" i="1" s="1"/>
  <c r="AM47" i="1"/>
  <c r="BL87" i="1"/>
  <c r="BG87" i="1"/>
  <c r="AP47" i="1"/>
  <c r="BP61" i="1"/>
  <c r="AW74" i="1"/>
  <c r="AY74" i="1"/>
  <c r="AY87" i="1" s="1"/>
  <c r="AV87" i="1"/>
  <c r="AZ79" i="1"/>
  <c r="BU65" i="1"/>
  <c r="BU73" i="1"/>
  <c r="AR47" i="1"/>
  <c r="BH82" i="1"/>
  <c r="BH83" i="1"/>
  <c r="BH78" i="1"/>
  <c r="BH86" i="1"/>
  <c r="BH81" i="1"/>
  <c r="BH80" i="1"/>
  <c r="BH76" i="1"/>
  <c r="BH84" i="1"/>
  <c r="BH85" i="1"/>
  <c r="BH77" i="1"/>
  <c r="BE79" i="1"/>
  <c r="AX74" i="1"/>
  <c r="AX79" i="1" s="1"/>
  <c r="BG79" i="1"/>
  <c r="BE87" i="1"/>
  <c r="BL79" i="1"/>
  <c r="BP60" i="1"/>
  <c r="BF86" i="1"/>
  <c r="BF85" i="1"/>
  <c r="BF83" i="1"/>
  <c r="BF76" i="1"/>
  <c r="BF84" i="1"/>
  <c r="BF80" i="1"/>
  <c r="BF82" i="1"/>
  <c r="BF81" i="1"/>
  <c r="BF78" i="1"/>
  <c r="BF77" i="1"/>
  <c r="AK59" i="1"/>
  <c r="BJ79" i="1"/>
  <c r="BD87" i="1"/>
  <c r="BO79" i="1"/>
  <c r="BC74" i="1"/>
  <c r="BH96" i="1"/>
  <c r="AV84" i="1"/>
  <c r="AV81" i="1"/>
  <c r="AV76" i="1"/>
  <c r="AV85" i="1"/>
  <c r="AV83" i="1"/>
  <c r="AV78" i="1"/>
  <c r="AV86" i="1"/>
  <c r="AV77" i="1"/>
  <c r="AV82" i="1"/>
  <c r="AV80" i="1"/>
  <c r="AQ59" i="1"/>
  <c r="BA74" i="1"/>
  <c r="BA79" i="1" s="1"/>
  <c r="BQ74" i="1"/>
  <c r="BQ87" i="1" s="1"/>
  <c r="BT73" i="1"/>
  <c r="BT65" i="1"/>
  <c r="AL61" i="1" l="1"/>
  <c r="AN60" i="1"/>
  <c r="BM91" i="1"/>
  <c r="BM117" i="1" s="1"/>
  <c r="BM96" i="1"/>
  <c r="BM97" i="1"/>
  <c r="BM94" i="1"/>
  <c r="BM95" i="1" s="1"/>
  <c r="BM101" i="1" s="1"/>
  <c r="BM102" i="1" s="1"/>
  <c r="BM88" i="1"/>
  <c r="AN73" i="1"/>
  <c r="AX87" i="1"/>
  <c r="AN61" i="1"/>
  <c r="AL73" i="1"/>
  <c r="AL74" i="1" s="1"/>
  <c r="AL60" i="1"/>
  <c r="AN74" i="1"/>
  <c r="AN87" i="1" s="1"/>
  <c r="AR58" i="1"/>
  <c r="BF97" i="1"/>
  <c r="AO58" i="1"/>
  <c r="BW87" i="1"/>
  <c r="BM108" i="1"/>
  <c r="BM109" i="1"/>
  <c r="AV97" i="1"/>
  <c r="BH97" i="1"/>
  <c r="BA96" i="1"/>
  <c r="BT74" i="1"/>
  <c r="BT87" i="1" s="1"/>
  <c r="AX96" i="1"/>
  <c r="BU74" i="1"/>
  <c r="BU79" i="1" s="1"/>
  <c r="AW86" i="1"/>
  <c r="AW84" i="1"/>
  <c r="AW82" i="1"/>
  <c r="AW83" i="1"/>
  <c r="AW76" i="1"/>
  <c r="AW85" i="1"/>
  <c r="AW78" i="1"/>
  <c r="AW77" i="1"/>
  <c r="AW81" i="1"/>
  <c r="AW80" i="1"/>
  <c r="BW96" i="1"/>
  <c r="BG106" i="1"/>
  <c r="BG107" i="1" s="1"/>
  <c r="BG88" i="1"/>
  <c r="BE94" i="1"/>
  <c r="BE91" i="1"/>
  <c r="BE117" i="1" s="1"/>
  <c r="AZ94" i="1"/>
  <c r="AZ91" i="1"/>
  <c r="AZ117" i="1" s="1"/>
  <c r="AT60" i="1"/>
  <c r="AT73" i="1"/>
  <c r="AT65" i="1"/>
  <c r="BO106" i="1"/>
  <c r="BO107" i="1" s="1"/>
  <c r="BO88" i="1"/>
  <c r="AS58" i="1"/>
  <c r="BL94" i="1"/>
  <c r="BL91" i="1"/>
  <c r="BL117" i="1" s="1"/>
  <c r="BC76" i="1"/>
  <c r="BC84" i="1"/>
  <c r="BC77" i="1"/>
  <c r="BC78" i="1"/>
  <c r="BC82" i="1"/>
  <c r="BC85" i="1"/>
  <c r="BC86" i="1"/>
  <c r="BC83" i="1"/>
  <c r="BC80" i="1"/>
  <c r="BC81" i="1"/>
  <c r="AV91" i="1"/>
  <c r="AV117" i="1" s="1"/>
  <c r="AV94" i="1"/>
  <c r="BC79" i="1"/>
  <c r="BJ98" i="1"/>
  <c r="BJ96" i="1"/>
  <c r="BJ97" i="1"/>
  <c r="BE96" i="1"/>
  <c r="BE97" i="1"/>
  <c r="BH106" i="1"/>
  <c r="BH107" i="1" s="1"/>
  <c r="BH88" i="1"/>
  <c r="BC87" i="1"/>
  <c r="AZ96" i="1"/>
  <c r="AZ97" i="1"/>
  <c r="AW79" i="1"/>
  <c r="BS84" i="1"/>
  <c r="BS77" i="1"/>
  <c r="BS78" i="1"/>
  <c r="BS76" i="1"/>
  <c r="BS80" i="1"/>
  <c r="BS83" i="1"/>
  <c r="BS82" i="1"/>
  <c r="BS85" i="1"/>
  <c r="BS81" i="1"/>
  <c r="BS86" i="1"/>
  <c r="AO59" i="1"/>
  <c r="AO61" i="1" s="1"/>
  <c r="AP58" i="1"/>
  <c r="BS87" i="1"/>
  <c r="AR59" i="1"/>
  <c r="AR61" i="1" s="1"/>
  <c r="AS59" i="1"/>
  <c r="BA86" i="1"/>
  <c r="BA85" i="1"/>
  <c r="BA83" i="1"/>
  <c r="BA76" i="1"/>
  <c r="BA81" i="1"/>
  <c r="BA80" i="1"/>
  <c r="BA82" i="1"/>
  <c r="BA84" i="1"/>
  <c r="BA77" i="1"/>
  <c r="BA78" i="1"/>
  <c r="BG96" i="1"/>
  <c r="BG97" i="1"/>
  <c r="BQ81" i="1"/>
  <c r="BQ83" i="1"/>
  <c r="BQ76" i="1"/>
  <c r="BQ106" i="1" s="1"/>
  <c r="BQ107" i="1" s="1"/>
  <c r="BQ80" i="1"/>
  <c r="BQ77" i="1"/>
  <c r="BQ85" i="1"/>
  <c r="BQ84" i="1"/>
  <c r="BQ86" i="1"/>
  <c r="BQ82" i="1"/>
  <c r="BQ78" i="1"/>
  <c r="AQ73" i="1"/>
  <c r="AQ65" i="1"/>
  <c r="AQ60" i="1"/>
  <c r="AQ61" i="1"/>
  <c r="AK60" i="1"/>
  <c r="AK73" i="1"/>
  <c r="AK65" i="1"/>
  <c r="BF106" i="1"/>
  <c r="BF107" i="1" s="1"/>
  <c r="BF88" i="1"/>
  <c r="BH94" i="1"/>
  <c r="BH91" i="1"/>
  <c r="BH117" i="1" s="1"/>
  <c r="AY81" i="1"/>
  <c r="AY82" i="1"/>
  <c r="AY76" i="1"/>
  <c r="AY85" i="1"/>
  <c r="AY77" i="1"/>
  <c r="AY86" i="1"/>
  <c r="AY83" i="1"/>
  <c r="AY84" i="1"/>
  <c r="AY80" i="1"/>
  <c r="AY78" i="1"/>
  <c r="AM58" i="1"/>
  <c r="BS79" i="1"/>
  <c r="BG94" i="1"/>
  <c r="BG91" i="1"/>
  <c r="BG117" i="1" s="1"/>
  <c r="BK98" i="1"/>
  <c r="BK96" i="1"/>
  <c r="BE88" i="1"/>
  <c r="BE106" i="1"/>
  <c r="BE107" i="1" s="1"/>
  <c r="BB76" i="1"/>
  <c r="BB78" i="1"/>
  <c r="BB83" i="1"/>
  <c r="BB85" i="1"/>
  <c r="BB84" i="1"/>
  <c r="BB81" i="1"/>
  <c r="BB80" i="1"/>
  <c r="BB82" i="1"/>
  <c r="BB77" i="1"/>
  <c r="BB86" i="1"/>
  <c r="AZ106" i="1"/>
  <c r="AZ107" i="1" s="1"/>
  <c r="AZ88" i="1"/>
  <c r="AW87" i="1"/>
  <c r="BO94" i="1"/>
  <c r="BO91" i="1"/>
  <c r="BO117" i="1" s="1"/>
  <c r="BJ91" i="1"/>
  <c r="BJ117" i="1" s="1"/>
  <c r="BJ94" i="1"/>
  <c r="BJ88" i="1"/>
  <c r="BJ106" i="1"/>
  <c r="BJ107" i="1" s="1"/>
  <c r="BD106" i="1"/>
  <c r="BD107" i="1" s="1"/>
  <c r="BD88" i="1"/>
  <c r="BD94" i="1"/>
  <c r="BD91" i="1"/>
  <c r="BD117" i="1" s="1"/>
  <c r="BQ79" i="1"/>
  <c r="AV88" i="1"/>
  <c r="AV106" i="1"/>
  <c r="AV107" i="1" s="1"/>
  <c r="BO96" i="1"/>
  <c r="BO98" i="1"/>
  <c r="BO97" i="1"/>
  <c r="AK61" i="1"/>
  <c r="BF94" i="1"/>
  <c r="BF91" i="1"/>
  <c r="BF117" i="1" s="1"/>
  <c r="BL96" i="1"/>
  <c r="BL97" i="1"/>
  <c r="BL98" i="1"/>
  <c r="BA87" i="1"/>
  <c r="AX84" i="1"/>
  <c r="AX83" i="1"/>
  <c r="AX81" i="1"/>
  <c r="AX76" i="1"/>
  <c r="AX82" i="1"/>
  <c r="AX85" i="1"/>
  <c r="AX80" i="1"/>
  <c r="AX77" i="1"/>
  <c r="AX86" i="1"/>
  <c r="AX78" i="1"/>
  <c r="AY79" i="1"/>
  <c r="BW76" i="1"/>
  <c r="BW106" i="1" s="1"/>
  <c r="BW107" i="1" s="1"/>
  <c r="BW84" i="1"/>
  <c r="BW83" i="1"/>
  <c r="BW77" i="1"/>
  <c r="BW82" i="1"/>
  <c r="BW85" i="1"/>
  <c r="BW78" i="1"/>
  <c r="BW80" i="1"/>
  <c r="BW86" i="1"/>
  <c r="BW81" i="1"/>
  <c r="BK87" i="1"/>
  <c r="BK76" i="1"/>
  <c r="BK81" i="1"/>
  <c r="BK85" i="1"/>
  <c r="BK77" i="1"/>
  <c r="BK82" i="1"/>
  <c r="BK86" i="1"/>
  <c r="BK78" i="1"/>
  <c r="BK83" i="1"/>
  <c r="BK80" i="1"/>
  <c r="BK84" i="1"/>
  <c r="BB79" i="1"/>
  <c r="BD96" i="1"/>
  <c r="BD97" i="1"/>
  <c r="AP59" i="1"/>
  <c r="AM59" i="1"/>
  <c r="AM60" i="1" s="1"/>
  <c r="AT61" i="1"/>
  <c r="BP74" i="1"/>
  <c r="BP87" i="1" s="1"/>
  <c r="BL106" i="1"/>
  <c r="BL107" i="1" s="1"/>
  <c r="BL88" i="1"/>
  <c r="F18" i="1"/>
  <c r="AN83" i="1" l="1"/>
  <c r="AN82" i="1"/>
  <c r="AN76" i="1"/>
  <c r="AN85" i="1"/>
  <c r="AN81" i="1"/>
  <c r="AN86" i="1"/>
  <c r="AN79" i="1"/>
  <c r="BU87" i="1"/>
  <c r="AN80" i="1"/>
  <c r="AN84" i="1"/>
  <c r="AN77" i="1"/>
  <c r="AN78" i="1"/>
  <c r="AN94" i="1" s="1"/>
  <c r="AL80" i="1"/>
  <c r="AL77" i="1"/>
  <c r="AL78" i="1"/>
  <c r="AL85" i="1"/>
  <c r="AL76" i="1"/>
  <c r="AL106" i="1" s="1"/>
  <c r="AL107" i="1" s="1"/>
  <c r="AL86" i="1"/>
  <c r="AL87" i="1"/>
  <c r="AL82" i="1"/>
  <c r="AL84" i="1"/>
  <c r="AL83" i="1"/>
  <c r="AL79" i="1"/>
  <c r="AL96" i="1" s="1"/>
  <c r="AL81" i="1"/>
  <c r="BH95" i="1"/>
  <c r="BH101" i="1" s="1"/>
  <c r="BD95" i="1"/>
  <c r="BD101" i="1" s="1"/>
  <c r="BS91" i="1"/>
  <c r="BS117" i="1" s="1"/>
  <c r="BP79" i="1"/>
  <c r="BP96" i="1" s="1"/>
  <c r="BL95" i="1"/>
  <c r="BL101" i="1" s="1"/>
  <c r="BL102" i="1" s="1"/>
  <c r="BO95" i="1"/>
  <c r="BO101" i="1" s="1"/>
  <c r="BO102" i="1" s="1"/>
  <c r="BJ95" i="1"/>
  <c r="BJ101" i="1" s="1"/>
  <c r="BJ102" i="1" s="1"/>
  <c r="BW97" i="1"/>
  <c r="BA97" i="1"/>
  <c r="BM110" i="1"/>
  <c r="BM111" i="1"/>
  <c r="BM114" i="1" s="1"/>
  <c r="BK97" i="1"/>
  <c r="AX97" i="1"/>
  <c r="AQ74" i="1"/>
  <c r="AQ83" i="1" s="1"/>
  <c r="BK94" i="1"/>
  <c r="BK91" i="1"/>
  <c r="BK117" i="1" s="1"/>
  <c r="BW91" i="1"/>
  <c r="BW117" i="1" s="1"/>
  <c r="BW94" i="1"/>
  <c r="AY96" i="1"/>
  <c r="AY97" i="1"/>
  <c r="AV108" i="1"/>
  <c r="AV109" i="1"/>
  <c r="AV110" i="1" s="1"/>
  <c r="BE108" i="1"/>
  <c r="BE109" i="1"/>
  <c r="BE110" i="1" s="1"/>
  <c r="AY94" i="1"/>
  <c r="AY91" i="1"/>
  <c r="AY117" i="1" s="1"/>
  <c r="AY106" i="1"/>
  <c r="AY107" i="1" s="1"/>
  <c r="AY88" i="1"/>
  <c r="BF108" i="1"/>
  <c r="BF109" i="1"/>
  <c r="BF110" i="1" s="1"/>
  <c r="BQ94" i="1"/>
  <c r="BQ91" i="1"/>
  <c r="BQ117" i="1" s="1"/>
  <c r="AN106" i="1"/>
  <c r="AN107" i="1" s="1"/>
  <c r="AN96" i="1"/>
  <c r="AN97" i="1"/>
  <c r="BS94" i="1"/>
  <c r="AW96" i="1"/>
  <c r="AW97" i="1"/>
  <c r="BC96" i="1"/>
  <c r="BC97" i="1"/>
  <c r="AT74" i="1"/>
  <c r="AT87" i="1" s="1"/>
  <c r="AZ95" i="1"/>
  <c r="AZ101" i="1" s="1"/>
  <c r="AZ102" i="1" s="1"/>
  <c r="BG108" i="1"/>
  <c r="BG109" i="1"/>
  <c r="BG110" i="1" s="1"/>
  <c r="BU96" i="1"/>
  <c r="BT86" i="1"/>
  <c r="BT77" i="1"/>
  <c r="BT85" i="1"/>
  <c r="BT82" i="1"/>
  <c r="BT78" i="1"/>
  <c r="BT84" i="1"/>
  <c r="BT81" i="1"/>
  <c r="BT83" i="1"/>
  <c r="BT80" i="1"/>
  <c r="BT76" i="1"/>
  <c r="BB96" i="1"/>
  <c r="BB97" i="1"/>
  <c r="AX106" i="1"/>
  <c r="AX107" i="1" s="1"/>
  <c r="AX88" i="1"/>
  <c r="AZ108" i="1"/>
  <c r="AZ109" i="1"/>
  <c r="AZ110" i="1" s="1"/>
  <c r="BB94" i="1"/>
  <c r="BB91" i="1"/>
  <c r="BB117" i="1" s="1"/>
  <c r="AK74" i="1"/>
  <c r="AK79" i="1" s="1"/>
  <c r="BQ88" i="1"/>
  <c r="BA88" i="1"/>
  <c r="BA106" i="1"/>
  <c r="BA107" i="1" s="1"/>
  <c r="AS73" i="1"/>
  <c r="AS65" i="1"/>
  <c r="BH108" i="1"/>
  <c r="BH109" i="1"/>
  <c r="BH110" i="1" s="1"/>
  <c r="AV95" i="1"/>
  <c r="AV101" i="1" s="1"/>
  <c r="AV102" i="1" s="1"/>
  <c r="BC106" i="1"/>
  <c r="BC107" i="1" s="1"/>
  <c r="BC88" i="1"/>
  <c r="BO108" i="1"/>
  <c r="BO109" i="1"/>
  <c r="BO110" i="1" s="1"/>
  <c r="BU84" i="1"/>
  <c r="BU82" i="1"/>
  <c r="BU86" i="1"/>
  <c r="BU77" i="1"/>
  <c r="BU83" i="1"/>
  <c r="BU85" i="1"/>
  <c r="BU80" i="1"/>
  <c r="BU78" i="1"/>
  <c r="BU81" i="1"/>
  <c r="BU76" i="1"/>
  <c r="BU106" i="1" s="1"/>
  <c r="BU107" i="1" s="1"/>
  <c r="BT79" i="1"/>
  <c r="BL108" i="1"/>
  <c r="BL109" i="1"/>
  <c r="BL110" i="1" s="1"/>
  <c r="AP65" i="1"/>
  <c r="AP73" i="1"/>
  <c r="BW108" i="1"/>
  <c r="BW109" i="1"/>
  <c r="BW110" i="1" s="1"/>
  <c r="BQ97" i="1"/>
  <c r="BQ96" i="1"/>
  <c r="BD108" i="1"/>
  <c r="BD109" i="1"/>
  <c r="BD110" i="1" s="1"/>
  <c r="BG95" i="1"/>
  <c r="BG101" i="1" s="1"/>
  <c r="AQ76" i="1"/>
  <c r="AQ85" i="1"/>
  <c r="AQ81" i="1"/>
  <c r="AN91" i="1"/>
  <c r="AN117" i="1" s="1"/>
  <c r="BA94" i="1"/>
  <c r="BA91" i="1"/>
  <c r="BA117" i="1" s="1"/>
  <c r="AR60" i="1"/>
  <c r="AR73" i="1"/>
  <c r="AR65" i="1"/>
  <c r="BS88" i="1"/>
  <c r="BS106" i="1"/>
  <c r="BS107" i="1" s="1"/>
  <c r="BC94" i="1"/>
  <c r="BC91" i="1"/>
  <c r="BC117" i="1" s="1"/>
  <c r="AS61" i="1"/>
  <c r="AP60" i="1"/>
  <c r="BE95" i="1"/>
  <c r="BE101" i="1" s="1"/>
  <c r="AW88" i="1"/>
  <c r="AW106" i="1"/>
  <c r="AW107" i="1" s="1"/>
  <c r="AM61" i="1"/>
  <c r="AM65" i="1"/>
  <c r="AM73" i="1"/>
  <c r="BP84" i="1"/>
  <c r="BP77" i="1"/>
  <c r="BP86" i="1"/>
  <c r="BP82" i="1"/>
  <c r="BP81" i="1"/>
  <c r="BP85" i="1"/>
  <c r="BP80" i="1"/>
  <c r="BP83" i="1"/>
  <c r="BP78" i="1"/>
  <c r="BP76" i="1"/>
  <c r="BP106" i="1" s="1"/>
  <c r="BP107" i="1" s="1"/>
  <c r="BK106" i="1"/>
  <c r="BK107" i="1" s="1"/>
  <c r="BK88" i="1"/>
  <c r="BW88" i="1"/>
  <c r="AX94" i="1"/>
  <c r="AX91" i="1"/>
  <c r="AX117" i="1" s="1"/>
  <c r="BF95" i="1"/>
  <c r="BF101" i="1" s="1"/>
  <c r="BJ108" i="1"/>
  <c r="BJ109" i="1"/>
  <c r="BJ110" i="1" s="1"/>
  <c r="BB106" i="1"/>
  <c r="BB107" i="1" s="1"/>
  <c r="BB88" i="1"/>
  <c r="BS96" i="1"/>
  <c r="BS97" i="1"/>
  <c r="BQ108" i="1"/>
  <c r="BQ109" i="1"/>
  <c r="BQ110" i="1" s="1"/>
  <c r="AO60" i="1"/>
  <c r="AO65" i="1"/>
  <c r="AO73" i="1"/>
  <c r="AS60" i="1"/>
  <c r="AP61" i="1"/>
  <c r="AW94" i="1"/>
  <c r="AW91" i="1"/>
  <c r="AW117" i="1" s="1"/>
  <c r="AL91" i="1" l="1"/>
  <c r="AL117" i="1" s="1"/>
  <c r="AN88" i="1"/>
  <c r="AK87" i="1"/>
  <c r="AQ78" i="1"/>
  <c r="AL94" i="1"/>
  <c r="AL95" i="1" s="1"/>
  <c r="AL97" i="1"/>
  <c r="AL88" i="1"/>
  <c r="AQ87" i="1"/>
  <c r="AQ77" i="1"/>
  <c r="AQ84" i="1"/>
  <c r="AQ82" i="1"/>
  <c r="AQ86" i="1"/>
  <c r="AQ79" i="1"/>
  <c r="AQ80" i="1"/>
  <c r="BQ111" i="1"/>
  <c r="BQ114" i="1" s="1"/>
  <c r="BQ115" i="1" s="1"/>
  <c r="BU97" i="1"/>
  <c r="AN95" i="1"/>
  <c r="AN101" i="1" s="1"/>
  <c r="BS95" i="1"/>
  <c r="BS101" i="1" s="1"/>
  <c r="BQ95" i="1"/>
  <c r="BQ101" i="1" s="1"/>
  <c r="BW95" i="1"/>
  <c r="BW101" i="1" s="1"/>
  <c r="BK95" i="1"/>
  <c r="BK101" i="1" s="1"/>
  <c r="BK102" i="1" s="1"/>
  <c r="BG111" i="1"/>
  <c r="BW111" i="1"/>
  <c r="BW114" i="1" s="1"/>
  <c r="BW118" i="1" s="1"/>
  <c r="BW119" i="1" s="1"/>
  <c r="BM118" i="1"/>
  <c r="BM119" i="1" s="1"/>
  <c r="BM115" i="1"/>
  <c r="AZ111" i="1"/>
  <c r="BT91" i="1"/>
  <c r="BT117" i="1" s="1"/>
  <c r="BJ111" i="1"/>
  <c r="BP97" i="1"/>
  <c r="BL111" i="1"/>
  <c r="BL114" i="1" s="1"/>
  <c r="AK96" i="1"/>
  <c r="AW95" i="1"/>
  <c r="AW101" i="1" s="1"/>
  <c r="AW102" i="1" s="1"/>
  <c r="BB108" i="1"/>
  <c r="BB109" i="1"/>
  <c r="BB110" i="1" s="1"/>
  <c r="AW108" i="1"/>
  <c r="AW109" i="1"/>
  <c r="AW110" i="1" s="1"/>
  <c r="BC95" i="1"/>
  <c r="BC101" i="1" s="1"/>
  <c r="AR74" i="1"/>
  <c r="AR79" i="1" s="1"/>
  <c r="BA95" i="1"/>
  <c r="BA101" i="1" s="1"/>
  <c r="AQ106" i="1"/>
  <c r="AQ107" i="1" s="1"/>
  <c r="AP74" i="1"/>
  <c r="BT96" i="1"/>
  <c r="BT97" i="1"/>
  <c r="AS74" i="1"/>
  <c r="AS87" i="1" s="1"/>
  <c r="BT88" i="1"/>
  <c r="BT106" i="1"/>
  <c r="BT107" i="1" s="1"/>
  <c r="AT82" i="1"/>
  <c r="AT81" i="1"/>
  <c r="AT76" i="1"/>
  <c r="AT84" i="1"/>
  <c r="AT83" i="1"/>
  <c r="AT78" i="1"/>
  <c r="AT86" i="1"/>
  <c r="AT85" i="1"/>
  <c r="AT80" i="1"/>
  <c r="AT77" i="1"/>
  <c r="BP94" i="1"/>
  <c r="BP91" i="1"/>
  <c r="BP117" i="1" s="1"/>
  <c r="BU108" i="1"/>
  <c r="BU109" i="1"/>
  <c r="BU110" i="1" s="1"/>
  <c r="BO111" i="1"/>
  <c r="BO114" i="1" s="1"/>
  <c r="BC108" i="1"/>
  <c r="BC109" i="1"/>
  <c r="BC110" i="1" s="1"/>
  <c r="BH111" i="1"/>
  <c r="BH114" i="1" s="1"/>
  <c r="AY108" i="1"/>
  <c r="AY109" i="1"/>
  <c r="AY110" i="1" s="1"/>
  <c r="BE111" i="1"/>
  <c r="BE114" i="1" s="1"/>
  <c r="AO74" i="1"/>
  <c r="AO87" i="1" s="1"/>
  <c r="BK108" i="1"/>
  <c r="BK109" i="1"/>
  <c r="BK110" i="1" s="1"/>
  <c r="AM74" i="1"/>
  <c r="AM79" i="1" s="1"/>
  <c r="BS108" i="1"/>
  <c r="BS109" i="1"/>
  <c r="BS110" i="1" s="1"/>
  <c r="BU91" i="1"/>
  <c r="BU117" i="1" s="1"/>
  <c r="BU94" i="1"/>
  <c r="BA108" i="1"/>
  <c r="BA109" i="1"/>
  <c r="BA110" i="1" s="1"/>
  <c r="AK78" i="1"/>
  <c r="AK86" i="1"/>
  <c r="AK85" i="1"/>
  <c r="AK77" i="1"/>
  <c r="AK80" i="1"/>
  <c r="AK82" i="1"/>
  <c r="AK81" i="1"/>
  <c r="AK76" i="1"/>
  <c r="AK84" i="1"/>
  <c r="AK83" i="1"/>
  <c r="BB95" i="1"/>
  <c r="BB101" i="1" s="1"/>
  <c r="BT94" i="1"/>
  <c r="AN108" i="1"/>
  <c r="AN109" i="1"/>
  <c r="AN110" i="1" s="1"/>
  <c r="BF111" i="1"/>
  <c r="BF114" i="1" s="1"/>
  <c r="AV111" i="1"/>
  <c r="AV114" i="1" s="1"/>
  <c r="AL108" i="1"/>
  <c r="AL109" i="1"/>
  <c r="AL110" i="1" s="1"/>
  <c r="AX95" i="1"/>
  <c r="AX101" i="1" s="1"/>
  <c r="AX102" i="1" s="1"/>
  <c r="BP108" i="1"/>
  <c r="BP109" i="1"/>
  <c r="BP110" i="1" s="1"/>
  <c r="BP88" i="1"/>
  <c r="BD111" i="1"/>
  <c r="BD114" i="1" s="1"/>
  <c r="BU88" i="1"/>
  <c r="AX108" i="1"/>
  <c r="AX109" i="1"/>
  <c r="AX110" i="1" s="1"/>
  <c r="AT79" i="1"/>
  <c r="AY95" i="1"/>
  <c r="AY101" i="1" s="1"/>
  <c r="AY102" i="1" s="1"/>
  <c r="E113" i="1"/>
  <c r="F113" i="1"/>
  <c r="G113" i="1"/>
  <c r="H113" i="1"/>
  <c r="I113" i="1"/>
  <c r="J113" i="1"/>
  <c r="K113" i="1"/>
  <c r="L113" i="1"/>
  <c r="M113" i="1"/>
  <c r="N113" i="1"/>
  <c r="O113" i="1"/>
  <c r="P113" i="1"/>
  <c r="Q113" i="1"/>
  <c r="R113" i="1"/>
  <c r="S113" i="1"/>
  <c r="T113" i="1"/>
  <c r="U113" i="1"/>
  <c r="W113" i="1"/>
  <c r="X113" i="1"/>
  <c r="Y113" i="1"/>
  <c r="Z113" i="1"/>
  <c r="AA113" i="1"/>
  <c r="AB113" i="1"/>
  <c r="AC113" i="1"/>
  <c r="AD113" i="1"/>
  <c r="AE113" i="1"/>
  <c r="AG113" i="1"/>
  <c r="AH113" i="1"/>
  <c r="AI113" i="1"/>
  <c r="AJ113" i="1"/>
  <c r="E93" i="1"/>
  <c r="F93" i="1"/>
  <c r="G93" i="1"/>
  <c r="H93" i="1"/>
  <c r="I93" i="1"/>
  <c r="J93" i="1"/>
  <c r="K93" i="1"/>
  <c r="L93" i="1"/>
  <c r="M93" i="1"/>
  <c r="N93" i="1"/>
  <c r="O93" i="1"/>
  <c r="P93" i="1"/>
  <c r="Q93" i="1"/>
  <c r="R93" i="1"/>
  <c r="S93" i="1"/>
  <c r="T93" i="1"/>
  <c r="U93" i="1"/>
  <c r="W93" i="1"/>
  <c r="X93" i="1"/>
  <c r="Y93" i="1"/>
  <c r="Z93" i="1"/>
  <c r="AA93" i="1"/>
  <c r="AB93" i="1"/>
  <c r="AC93" i="1"/>
  <c r="AD93" i="1"/>
  <c r="AE93" i="1"/>
  <c r="AG93" i="1"/>
  <c r="AH93" i="1"/>
  <c r="AI93" i="1"/>
  <c r="AJ93" i="1"/>
  <c r="D22" i="1"/>
  <c r="D35" i="1" s="1"/>
  <c r="D63" i="1" s="1"/>
  <c r="E18" i="1"/>
  <c r="E21" i="1" s="1"/>
  <c r="F21" i="1"/>
  <c r="G18" i="1"/>
  <c r="G21" i="1" s="1"/>
  <c r="H18" i="1"/>
  <c r="H22" i="1" s="1"/>
  <c r="H35" i="1" s="1"/>
  <c r="H63" i="1" s="1"/>
  <c r="I18" i="1"/>
  <c r="I21" i="1" s="1"/>
  <c r="J18" i="1"/>
  <c r="J21" i="1" s="1"/>
  <c r="K18" i="1"/>
  <c r="K24" i="1" s="1"/>
  <c r="K37" i="1" s="1"/>
  <c r="M18" i="1"/>
  <c r="N18" i="1"/>
  <c r="N22" i="1" s="1"/>
  <c r="N35" i="1" s="1"/>
  <c r="O18" i="1"/>
  <c r="P18" i="1"/>
  <c r="P21" i="1" s="1"/>
  <c r="P34" i="1" s="1"/>
  <c r="Q18" i="1"/>
  <c r="Q23" i="1" s="1"/>
  <c r="Q36" i="1" s="1"/>
  <c r="R18" i="1"/>
  <c r="R21" i="1" s="1"/>
  <c r="S18" i="1"/>
  <c r="T18" i="1"/>
  <c r="T21" i="1" s="1"/>
  <c r="T34" i="1" s="1"/>
  <c r="U18" i="1"/>
  <c r="U21" i="1" s="1"/>
  <c r="W18" i="1"/>
  <c r="W29" i="1" s="1"/>
  <c r="W42" i="1" s="1"/>
  <c r="X18" i="1"/>
  <c r="Y18" i="1"/>
  <c r="Y21" i="1" s="1"/>
  <c r="Y34" i="1" s="1"/>
  <c r="Z18" i="1"/>
  <c r="AA18" i="1"/>
  <c r="AA28" i="1" s="1"/>
  <c r="AA41" i="1" s="1"/>
  <c r="AB18" i="1"/>
  <c r="AC18" i="1"/>
  <c r="AC21" i="1" s="1"/>
  <c r="AC34" i="1" s="1"/>
  <c r="AD18" i="1"/>
  <c r="AD30" i="1" s="1"/>
  <c r="AD43" i="1" s="1"/>
  <c r="AE18" i="1"/>
  <c r="AE27" i="1" s="1"/>
  <c r="AE40" i="1" s="1"/>
  <c r="AG18" i="1"/>
  <c r="AG21" i="1" s="1"/>
  <c r="AG34" i="1" s="1"/>
  <c r="AH18" i="1"/>
  <c r="AI18" i="1"/>
  <c r="AI26" i="1" s="1"/>
  <c r="AI39" i="1" s="1"/>
  <c r="AJ18" i="1"/>
  <c r="AQ88" i="1" l="1"/>
  <c r="AQ91" i="1"/>
  <c r="AQ117" i="1" s="1"/>
  <c r="AL101" i="1"/>
  <c r="AQ97" i="1"/>
  <c r="AQ94" i="1"/>
  <c r="AQ95" i="1" s="1"/>
  <c r="AQ96" i="1"/>
  <c r="BQ118" i="1"/>
  <c r="BQ119" i="1" s="1"/>
  <c r="BQ121" i="1" s="1"/>
  <c r="AZ114" i="1"/>
  <c r="AZ118" i="1" s="1"/>
  <c r="AZ119" i="1" s="1"/>
  <c r="BG114" i="1"/>
  <c r="BG118" i="1" s="1"/>
  <c r="BG119" i="1" s="1"/>
  <c r="BU95" i="1"/>
  <c r="BU101" i="1" s="1"/>
  <c r="BT95" i="1"/>
  <c r="BT101" i="1" s="1"/>
  <c r="BP95" i="1"/>
  <c r="BP101" i="1" s="1"/>
  <c r="BW115" i="1"/>
  <c r="BW121" i="1" s="1"/>
  <c r="BJ114" i="1"/>
  <c r="BJ118" i="1" s="1"/>
  <c r="BJ119" i="1" s="1"/>
  <c r="BA111" i="1"/>
  <c r="BA114" i="1" s="1"/>
  <c r="BA118" i="1" s="1"/>
  <c r="BA119" i="1" s="1"/>
  <c r="AL111" i="1"/>
  <c r="AL114" i="1" s="1"/>
  <c r="AL115" i="1" s="1"/>
  <c r="BL115" i="1"/>
  <c r="BL118" i="1"/>
  <c r="BL119" i="1" s="1"/>
  <c r="BU111" i="1"/>
  <c r="BU114" i="1" s="1"/>
  <c r="AX111" i="1"/>
  <c r="AK97" i="1"/>
  <c r="BC111" i="1"/>
  <c r="BP111" i="1"/>
  <c r="BS111" i="1"/>
  <c r="BS114" i="1" s="1"/>
  <c r="BS118" i="1" s="1"/>
  <c r="BS119" i="1" s="1"/>
  <c r="AO79" i="1"/>
  <c r="AO96" i="1" s="1"/>
  <c r="BB111" i="1"/>
  <c r="BB114" i="1" s="1"/>
  <c r="BM121" i="1"/>
  <c r="BF115" i="1"/>
  <c r="BF118" i="1"/>
  <c r="BF119" i="1" s="1"/>
  <c r="AT94" i="1"/>
  <c r="AT91" i="1"/>
  <c r="AT117" i="1" s="1"/>
  <c r="AR96" i="1"/>
  <c r="AN111" i="1"/>
  <c r="AN114" i="1" s="1"/>
  <c r="AK94" i="1"/>
  <c r="AK91" i="1"/>
  <c r="AK117" i="1" s="1"/>
  <c r="AM77" i="1"/>
  <c r="AM76" i="1"/>
  <c r="AM84" i="1"/>
  <c r="AM81" i="1"/>
  <c r="AM78" i="1"/>
  <c r="AM86" i="1"/>
  <c r="AM83" i="1"/>
  <c r="AM80" i="1"/>
  <c r="AM85" i="1"/>
  <c r="AM82" i="1"/>
  <c r="BE115" i="1"/>
  <c r="BE118" i="1"/>
  <c r="BE119" i="1" s="1"/>
  <c r="BT108" i="1"/>
  <c r="BT109" i="1"/>
  <c r="BT110" i="1" s="1"/>
  <c r="AQ108" i="1"/>
  <c r="AQ109" i="1"/>
  <c r="AQ110" i="1" s="1"/>
  <c r="AR87" i="1"/>
  <c r="AR77" i="1"/>
  <c r="AR76" i="1"/>
  <c r="AR84" i="1"/>
  <c r="AR81" i="1"/>
  <c r="AR78" i="1"/>
  <c r="AR86" i="1"/>
  <c r="AR83" i="1"/>
  <c r="AR80" i="1"/>
  <c r="AR85" i="1"/>
  <c r="AR82" i="1"/>
  <c r="AW111" i="1"/>
  <c r="AW114" i="1" s="1"/>
  <c r="AT97" i="1"/>
  <c r="AT96" i="1"/>
  <c r="AV115" i="1"/>
  <c r="AV118" i="1"/>
  <c r="AV119" i="1" s="1"/>
  <c r="AM96" i="1"/>
  <c r="BH115" i="1"/>
  <c r="BH118" i="1"/>
  <c r="BH119" i="1" s="1"/>
  <c r="BO115" i="1"/>
  <c r="BO118" i="1"/>
  <c r="BO119" i="1" s="1"/>
  <c r="AM87" i="1"/>
  <c r="AT106" i="1"/>
  <c r="AT107" i="1" s="1"/>
  <c r="AT88" i="1"/>
  <c r="AS78" i="1"/>
  <c r="AS86" i="1"/>
  <c r="AS85" i="1"/>
  <c r="AS80" i="1"/>
  <c r="AS77" i="1"/>
  <c r="AS82" i="1"/>
  <c r="AS81" i="1"/>
  <c r="AS76" i="1"/>
  <c r="AS84" i="1"/>
  <c r="AS83" i="1"/>
  <c r="AP87" i="1"/>
  <c r="AP80" i="1"/>
  <c r="AP77" i="1"/>
  <c r="AP81" i="1"/>
  <c r="AP83" i="1"/>
  <c r="AP82" i="1"/>
  <c r="AP78" i="1"/>
  <c r="AP86" i="1"/>
  <c r="AP85" i="1"/>
  <c r="AP84" i="1"/>
  <c r="AP76" i="1"/>
  <c r="BD115" i="1"/>
  <c r="BD118" i="1"/>
  <c r="BD119" i="1" s="1"/>
  <c r="AK106" i="1"/>
  <c r="AK107" i="1" s="1"/>
  <c r="AK88" i="1"/>
  <c r="BK111" i="1"/>
  <c r="BK114" i="1" s="1"/>
  <c r="AO83" i="1"/>
  <c r="AO80" i="1"/>
  <c r="AO85" i="1"/>
  <c r="AO82" i="1"/>
  <c r="AO77" i="1"/>
  <c r="AO76" i="1"/>
  <c r="AO84" i="1"/>
  <c r="AO81" i="1"/>
  <c r="AO78" i="1"/>
  <c r="AO86" i="1"/>
  <c r="AY111" i="1"/>
  <c r="AY114" i="1" s="1"/>
  <c r="AS79" i="1"/>
  <c r="AP79" i="1"/>
  <c r="W27" i="1"/>
  <c r="W40" i="1" s="1"/>
  <c r="W68" i="1" s="1"/>
  <c r="AI23" i="1"/>
  <c r="AI36" i="1" s="1"/>
  <c r="AI64" i="1" s="1"/>
  <c r="AI22" i="1"/>
  <c r="AI35" i="1" s="1"/>
  <c r="AI63" i="1" s="1"/>
  <c r="AE29" i="1"/>
  <c r="AE42" i="1" s="1"/>
  <c r="AE70" i="1" s="1"/>
  <c r="AI28" i="1"/>
  <c r="AI41" i="1" s="1"/>
  <c r="AI69" i="1" s="1"/>
  <c r="AA31" i="1"/>
  <c r="AA44" i="1" s="1"/>
  <c r="AA26" i="1"/>
  <c r="AA39" i="1" s="1"/>
  <c r="AA67" i="1" s="1"/>
  <c r="AH21" i="1"/>
  <c r="AH34" i="1" s="1"/>
  <c r="AH27" i="1"/>
  <c r="AH40" i="1" s="1"/>
  <c r="AH68" i="1" s="1"/>
  <c r="AH29" i="1"/>
  <c r="AH42" i="1" s="1"/>
  <c r="AH70" i="1" s="1"/>
  <c r="AH25" i="1"/>
  <c r="AH38" i="1" s="1"/>
  <c r="AH66" i="1" s="1"/>
  <c r="AH30" i="1"/>
  <c r="AH43" i="1" s="1"/>
  <c r="AH71" i="1" s="1"/>
  <c r="AH22" i="1"/>
  <c r="AH35" i="1" s="1"/>
  <c r="AH63" i="1" s="1"/>
  <c r="AH23" i="1"/>
  <c r="AH36" i="1" s="1"/>
  <c r="AH64" i="1" s="1"/>
  <c r="Z22" i="1"/>
  <c r="Z35" i="1" s="1"/>
  <c r="Z63" i="1" s="1"/>
  <c r="Z27" i="1"/>
  <c r="Z40" i="1" s="1"/>
  <c r="Z68" i="1" s="1"/>
  <c r="Z29" i="1"/>
  <c r="Z42" i="1" s="1"/>
  <c r="Z70" i="1" s="1"/>
  <c r="Z25" i="1"/>
  <c r="Z38" i="1" s="1"/>
  <c r="Z66" i="1" s="1"/>
  <c r="Z30" i="1"/>
  <c r="Z43" i="1" s="1"/>
  <c r="Z71" i="1" s="1"/>
  <c r="Z23" i="1"/>
  <c r="Z36" i="1" s="1"/>
  <c r="Z64" i="1" s="1"/>
  <c r="AH24" i="1"/>
  <c r="AH37" i="1" s="1"/>
  <c r="AA30" i="1"/>
  <c r="AA43" i="1" s="1"/>
  <c r="AA71" i="1" s="1"/>
  <c r="AA25" i="1"/>
  <c r="AA38" i="1" s="1"/>
  <c r="AA66" i="1" s="1"/>
  <c r="AD23" i="1"/>
  <c r="AD36" i="1" s="1"/>
  <c r="AD64" i="1" s="1"/>
  <c r="AD26" i="1"/>
  <c r="AD39" i="1" s="1"/>
  <c r="AD67" i="1" s="1"/>
  <c r="AD28" i="1"/>
  <c r="AD41" i="1" s="1"/>
  <c r="AD69" i="1" s="1"/>
  <c r="AD31" i="1"/>
  <c r="AD44" i="1" s="1"/>
  <c r="AD72" i="1" s="1"/>
  <c r="AD21" i="1"/>
  <c r="AD34" i="1" s="1"/>
  <c r="AD62" i="1" s="1"/>
  <c r="AD22" i="1"/>
  <c r="AD35" i="1" s="1"/>
  <c r="AD63" i="1" s="1"/>
  <c r="AD24" i="1"/>
  <c r="AD37" i="1" s="1"/>
  <c r="M22" i="1"/>
  <c r="M35" i="1" s="1"/>
  <c r="M63" i="1" s="1"/>
  <c r="M29" i="1"/>
  <c r="M42" i="1" s="1"/>
  <c r="M70" i="1" s="1"/>
  <c r="Z31" i="1"/>
  <c r="Z44" i="1" s="1"/>
  <c r="Z72" i="1" s="1"/>
  <c r="AD29" i="1"/>
  <c r="AD42" i="1" s="1"/>
  <c r="AD70" i="1" s="1"/>
  <c r="AH28" i="1"/>
  <c r="AH41" i="1" s="1"/>
  <c r="AH69" i="1" s="1"/>
  <c r="Q28" i="1"/>
  <c r="Q41" i="1" s="1"/>
  <c r="Q69" i="1" s="1"/>
  <c r="Z26" i="1"/>
  <c r="Z39" i="1" s="1"/>
  <c r="Z67" i="1" s="1"/>
  <c r="AE24" i="1"/>
  <c r="AE37" i="1" s="1"/>
  <c r="AA23" i="1"/>
  <c r="AA36" i="1" s="1"/>
  <c r="AA64" i="1" s="1"/>
  <c r="AI31" i="1"/>
  <c r="AI44" i="1" s="1"/>
  <c r="AI72" i="1" s="1"/>
  <c r="Z24" i="1"/>
  <c r="Z37" i="1" s="1"/>
  <c r="AD25" i="1"/>
  <c r="AD38" i="1" s="1"/>
  <c r="AD66" i="1" s="1"/>
  <c r="AI24" i="1"/>
  <c r="AI37" i="1" s="1"/>
  <c r="AI27" i="1"/>
  <c r="AI40" i="1" s="1"/>
  <c r="AI68" i="1" s="1"/>
  <c r="AI29" i="1"/>
  <c r="AI42" i="1" s="1"/>
  <c r="AI70" i="1" s="1"/>
  <c r="AI21" i="1"/>
  <c r="AI34" i="1" s="1"/>
  <c r="AI62" i="1" s="1"/>
  <c r="AE21" i="1"/>
  <c r="AE25" i="1"/>
  <c r="AE38" i="1" s="1"/>
  <c r="AE66" i="1" s="1"/>
  <c r="AE30" i="1"/>
  <c r="AE43" i="1" s="1"/>
  <c r="AE71" i="1" s="1"/>
  <c r="AE23" i="1"/>
  <c r="AE36" i="1" s="1"/>
  <c r="AE64" i="1" s="1"/>
  <c r="AE26" i="1"/>
  <c r="AE39" i="1" s="1"/>
  <c r="AE67" i="1" s="1"/>
  <c r="AE28" i="1"/>
  <c r="AE41" i="1" s="1"/>
  <c r="AE69" i="1" s="1"/>
  <c r="AE31" i="1"/>
  <c r="AE44" i="1" s="1"/>
  <c r="AE72" i="1" s="1"/>
  <c r="AA22" i="1"/>
  <c r="AA35" i="1" s="1"/>
  <c r="AA63" i="1" s="1"/>
  <c r="AA21" i="1"/>
  <c r="AA34" i="1" s="1"/>
  <c r="AA24" i="1"/>
  <c r="AA37" i="1" s="1"/>
  <c r="AA27" i="1"/>
  <c r="AA40" i="1" s="1"/>
  <c r="AA68" i="1" s="1"/>
  <c r="AA29" i="1"/>
  <c r="AA42" i="1" s="1"/>
  <c r="AA70" i="1" s="1"/>
  <c r="W21" i="1"/>
  <c r="W34" i="1" s="1"/>
  <c r="W22" i="1"/>
  <c r="W35" i="1" s="1"/>
  <c r="W63" i="1" s="1"/>
  <c r="W25" i="1"/>
  <c r="W38" i="1" s="1"/>
  <c r="W66" i="1" s="1"/>
  <c r="W30" i="1"/>
  <c r="W43" i="1" s="1"/>
  <c r="W71" i="1" s="1"/>
  <c r="W23" i="1"/>
  <c r="W36" i="1" s="1"/>
  <c r="W64" i="1" s="1"/>
  <c r="W26" i="1"/>
  <c r="W39" i="1" s="1"/>
  <c r="W67" i="1" s="1"/>
  <c r="W28" i="1"/>
  <c r="W41" i="1" s="1"/>
  <c r="W69" i="1" s="1"/>
  <c r="W31" i="1"/>
  <c r="W44" i="1" s="1"/>
  <c r="W72" i="1" s="1"/>
  <c r="AH31" i="1"/>
  <c r="AH44" i="1" s="1"/>
  <c r="AH72" i="1" s="1"/>
  <c r="AI30" i="1"/>
  <c r="AI43" i="1" s="1"/>
  <c r="AI71" i="1" s="1"/>
  <c r="Z28" i="1"/>
  <c r="Z41" i="1" s="1"/>
  <c r="Z69" i="1" s="1"/>
  <c r="AD27" i="1"/>
  <c r="AD40" i="1" s="1"/>
  <c r="AD68" i="1" s="1"/>
  <c r="AH26" i="1"/>
  <c r="AH39" i="1" s="1"/>
  <c r="AH67" i="1" s="1"/>
  <c r="AI25" i="1"/>
  <c r="AI38" i="1" s="1"/>
  <c r="AI66" i="1" s="1"/>
  <c r="W24" i="1"/>
  <c r="W37" i="1" s="1"/>
  <c r="N25" i="1"/>
  <c r="N38" i="1" s="1"/>
  <c r="N66" i="1" s="1"/>
  <c r="N27" i="1"/>
  <c r="N40" i="1" s="1"/>
  <c r="N68" i="1" s="1"/>
  <c r="R30" i="1"/>
  <c r="R43" i="1" s="1"/>
  <c r="R71" i="1" s="1"/>
  <c r="U31" i="1"/>
  <c r="U44" i="1" s="1"/>
  <c r="U72" i="1" s="1"/>
  <c r="U30" i="1"/>
  <c r="U43" i="1" s="1"/>
  <c r="U71" i="1" s="1"/>
  <c r="R29" i="1"/>
  <c r="R42" i="1" s="1"/>
  <c r="R70" i="1" s="1"/>
  <c r="R28" i="1"/>
  <c r="R41" i="1" s="1"/>
  <c r="R69" i="1" s="1"/>
  <c r="R27" i="1"/>
  <c r="R40" i="1" s="1"/>
  <c r="R68" i="1" s="1"/>
  <c r="R26" i="1"/>
  <c r="R39" i="1" s="1"/>
  <c r="R67" i="1" s="1"/>
  <c r="U23" i="1"/>
  <c r="U36" i="1" s="1"/>
  <c r="U64" i="1" s="1"/>
  <c r="R31" i="1"/>
  <c r="R44" i="1" s="1"/>
  <c r="R72" i="1" s="1"/>
  <c r="U25" i="1"/>
  <c r="U38" i="1" s="1"/>
  <c r="U66" i="1" s="1"/>
  <c r="U24" i="1"/>
  <c r="U37" i="1" s="1"/>
  <c r="U22" i="1"/>
  <c r="U35" i="1" s="1"/>
  <c r="U63" i="1" s="1"/>
  <c r="U29" i="1"/>
  <c r="U42" i="1" s="1"/>
  <c r="U70" i="1" s="1"/>
  <c r="U28" i="1"/>
  <c r="U41" i="1" s="1"/>
  <c r="U69" i="1" s="1"/>
  <c r="U27" i="1"/>
  <c r="U40" i="1" s="1"/>
  <c r="U68" i="1" s="1"/>
  <c r="U26" i="1"/>
  <c r="U39" i="1" s="1"/>
  <c r="U67" i="1" s="1"/>
  <c r="R25" i="1"/>
  <c r="R38" i="1" s="1"/>
  <c r="R66" i="1" s="1"/>
  <c r="R24" i="1"/>
  <c r="R37" i="1" s="1"/>
  <c r="M27" i="1"/>
  <c r="M40" i="1" s="1"/>
  <c r="M68" i="1" s="1"/>
  <c r="N23" i="1"/>
  <c r="N36" i="1" s="1"/>
  <c r="N64" i="1" s="1"/>
  <c r="N21" i="1"/>
  <c r="N34" i="1" s="1"/>
  <c r="N62" i="1" s="1"/>
  <c r="N31" i="1"/>
  <c r="N44" i="1" s="1"/>
  <c r="N72" i="1" s="1"/>
  <c r="M31" i="1"/>
  <c r="M44" i="1" s="1"/>
  <c r="M72" i="1" s="1"/>
  <c r="Q30" i="1"/>
  <c r="Q43" i="1" s="1"/>
  <c r="Q71" i="1" s="1"/>
  <c r="N29" i="1"/>
  <c r="N42" i="1" s="1"/>
  <c r="N70" i="1" s="1"/>
  <c r="Q31" i="1"/>
  <c r="Q44" i="1" s="1"/>
  <c r="Q72" i="1" s="1"/>
  <c r="M30" i="1"/>
  <c r="M43" i="1" s="1"/>
  <c r="M71" i="1" s="1"/>
  <c r="Q29" i="1"/>
  <c r="Q42" i="1" s="1"/>
  <c r="Q70" i="1" s="1"/>
  <c r="M28" i="1"/>
  <c r="M41" i="1" s="1"/>
  <c r="M69" i="1" s="1"/>
  <c r="Q27" i="1"/>
  <c r="Q40" i="1" s="1"/>
  <c r="Q68" i="1" s="1"/>
  <c r="M26" i="1"/>
  <c r="M39" i="1" s="1"/>
  <c r="M67" i="1" s="1"/>
  <c r="Q25" i="1"/>
  <c r="Q38" i="1" s="1"/>
  <c r="Q66" i="1" s="1"/>
  <c r="M24" i="1"/>
  <c r="M37" i="1" s="1"/>
  <c r="Q22" i="1"/>
  <c r="Q35" i="1" s="1"/>
  <c r="Q63" i="1" s="1"/>
  <c r="L21" i="1"/>
  <c r="L34" i="1" s="1"/>
  <c r="Q26" i="1"/>
  <c r="Q39" i="1" s="1"/>
  <c r="Q67" i="1" s="1"/>
  <c r="M25" i="1"/>
  <c r="M38" i="1" s="1"/>
  <c r="M66" i="1" s="1"/>
  <c r="Q24" i="1"/>
  <c r="Q37" i="1" s="1"/>
  <c r="N30" i="1"/>
  <c r="N43" i="1" s="1"/>
  <c r="N71" i="1" s="1"/>
  <c r="N28" i="1"/>
  <c r="N41" i="1" s="1"/>
  <c r="N69" i="1" s="1"/>
  <c r="N26" i="1"/>
  <c r="N39" i="1" s="1"/>
  <c r="N67" i="1" s="1"/>
  <c r="N24" i="1"/>
  <c r="Q21" i="1"/>
  <c r="Q34" i="1" s="1"/>
  <c r="Q62" i="1" s="1"/>
  <c r="AD71" i="1"/>
  <c r="R34" i="1"/>
  <c r="AA69" i="1"/>
  <c r="AE68" i="1"/>
  <c r="AI67" i="1"/>
  <c r="U34" i="1"/>
  <c r="Q64" i="1"/>
  <c r="N63" i="1"/>
  <c r="W70" i="1"/>
  <c r="AA72" i="1"/>
  <c r="AG62" i="1"/>
  <c r="AC62" i="1"/>
  <c r="Y62" i="1"/>
  <c r="T62" i="1"/>
  <c r="P23" i="1"/>
  <c r="P36" i="1" s="1"/>
  <c r="P62" i="1"/>
  <c r="AJ21" i="1"/>
  <c r="AJ22" i="1"/>
  <c r="AJ35" i="1" s="1"/>
  <c r="S21" i="1"/>
  <c r="S22" i="1"/>
  <c r="S35" i="1" s="1"/>
  <c r="S23" i="1"/>
  <c r="S36" i="1" s="1"/>
  <c r="P22" i="1"/>
  <c r="P35" i="1" s="1"/>
  <c r="Y22" i="1"/>
  <c r="Y35" i="1" s="1"/>
  <c r="L22" i="1"/>
  <c r="L35" i="1" s="1"/>
  <c r="AB21" i="1"/>
  <c r="AB22" i="1"/>
  <c r="AB35" i="1" s="1"/>
  <c r="O21" i="1"/>
  <c r="O22" i="1"/>
  <c r="O35" i="1" s="1"/>
  <c r="O23" i="1"/>
  <c r="O36" i="1" s="1"/>
  <c r="AC22" i="1"/>
  <c r="AC35" i="1" s="1"/>
  <c r="AG31" i="1"/>
  <c r="AG44" i="1" s="1"/>
  <c r="AC31" i="1"/>
  <c r="AC44" i="1" s="1"/>
  <c r="Y31" i="1"/>
  <c r="Y44" i="1" s="1"/>
  <c r="T31" i="1"/>
  <c r="T44" i="1" s="1"/>
  <c r="P31" i="1"/>
  <c r="P44" i="1" s="1"/>
  <c r="L31" i="1"/>
  <c r="L44" i="1" s="1"/>
  <c r="AG30" i="1"/>
  <c r="AG43" i="1" s="1"/>
  <c r="AC30" i="1"/>
  <c r="AC43" i="1" s="1"/>
  <c r="Y30" i="1"/>
  <c r="Y43" i="1" s="1"/>
  <c r="T30" i="1"/>
  <c r="T43" i="1" s="1"/>
  <c r="P30" i="1"/>
  <c r="P43" i="1" s="1"/>
  <c r="L30" i="1"/>
  <c r="L43" i="1" s="1"/>
  <c r="AG29" i="1"/>
  <c r="AG42" i="1" s="1"/>
  <c r="AC29" i="1"/>
  <c r="AC42" i="1" s="1"/>
  <c r="Y29" i="1"/>
  <c r="Y42" i="1" s="1"/>
  <c r="T29" i="1"/>
  <c r="T42" i="1" s="1"/>
  <c r="P29" i="1"/>
  <c r="P42" i="1" s="1"/>
  <c r="L29" i="1"/>
  <c r="L42" i="1" s="1"/>
  <c r="AG28" i="1"/>
  <c r="AG41" i="1" s="1"/>
  <c r="AC28" i="1"/>
  <c r="AC41" i="1" s="1"/>
  <c r="Y28" i="1"/>
  <c r="Y41" i="1" s="1"/>
  <c r="T28" i="1"/>
  <c r="T41" i="1" s="1"/>
  <c r="P28" i="1"/>
  <c r="P41" i="1" s="1"/>
  <c r="L28" i="1"/>
  <c r="L41" i="1" s="1"/>
  <c r="AG27" i="1"/>
  <c r="AG40" i="1" s="1"/>
  <c r="AC27" i="1"/>
  <c r="AC40" i="1" s="1"/>
  <c r="Y27" i="1"/>
  <c r="Y40" i="1" s="1"/>
  <c r="T27" i="1"/>
  <c r="T40" i="1" s="1"/>
  <c r="P27" i="1"/>
  <c r="P40" i="1" s="1"/>
  <c r="L27" i="1"/>
  <c r="L40" i="1" s="1"/>
  <c r="AG26" i="1"/>
  <c r="AG39" i="1" s="1"/>
  <c r="AC26" i="1"/>
  <c r="AC39" i="1" s="1"/>
  <c r="Y26" i="1"/>
  <c r="Y39" i="1" s="1"/>
  <c r="T26" i="1"/>
  <c r="T39" i="1" s="1"/>
  <c r="P26" i="1"/>
  <c r="P39" i="1" s="1"/>
  <c r="L26" i="1"/>
  <c r="L39" i="1" s="1"/>
  <c r="AG25" i="1"/>
  <c r="AG38" i="1" s="1"/>
  <c r="AC25" i="1"/>
  <c r="AC38" i="1" s="1"/>
  <c r="Y25" i="1"/>
  <c r="Y38" i="1" s="1"/>
  <c r="T25" i="1"/>
  <c r="T38" i="1" s="1"/>
  <c r="P25" i="1"/>
  <c r="P38" i="1" s="1"/>
  <c r="L25" i="1"/>
  <c r="L38" i="1" s="1"/>
  <c r="AG24" i="1"/>
  <c r="AG37" i="1" s="1"/>
  <c r="AC24" i="1"/>
  <c r="AC37" i="1" s="1"/>
  <c r="Y24" i="1"/>
  <c r="Y37" i="1" s="1"/>
  <c r="T24" i="1"/>
  <c r="T37" i="1" s="1"/>
  <c r="P24" i="1"/>
  <c r="P37" i="1" s="1"/>
  <c r="L24" i="1"/>
  <c r="L37" i="1" s="1"/>
  <c r="AG23" i="1"/>
  <c r="AG36" i="1" s="1"/>
  <c r="AC23" i="1"/>
  <c r="AC36" i="1" s="1"/>
  <c r="Y23" i="1"/>
  <c r="Y36" i="1" s="1"/>
  <c r="R23" i="1"/>
  <c r="R36" i="1" s="1"/>
  <c r="M23" i="1"/>
  <c r="M36" i="1" s="1"/>
  <c r="AG22" i="1"/>
  <c r="AG35" i="1" s="1"/>
  <c r="T22" i="1"/>
  <c r="T35" i="1" s="1"/>
  <c r="Z21" i="1"/>
  <c r="M21" i="1"/>
  <c r="X21" i="1"/>
  <c r="X22" i="1"/>
  <c r="X35" i="1" s="1"/>
  <c r="T23" i="1"/>
  <c r="T36" i="1" s="1"/>
  <c r="AJ31" i="1"/>
  <c r="AJ44" i="1" s="1"/>
  <c r="AB31" i="1"/>
  <c r="AB44" i="1" s="1"/>
  <c r="X31" i="1"/>
  <c r="X44" i="1" s="1"/>
  <c r="S31" i="1"/>
  <c r="S44" i="1" s="1"/>
  <c r="O31" i="1"/>
  <c r="O44" i="1" s="1"/>
  <c r="AJ30" i="1"/>
  <c r="AJ43" i="1" s="1"/>
  <c r="AB30" i="1"/>
  <c r="AB43" i="1" s="1"/>
  <c r="X30" i="1"/>
  <c r="X43" i="1" s="1"/>
  <c r="S30" i="1"/>
  <c r="S43" i="1" s="1"/>
  <c r="O30" i="1"/>
  <c r="O43" i="1" s="1"/>
  <c r="AJ29" i="1"/>
  <c r="AJ42" i="1" s="1"/>
  <c r="AB29" i="1"/>
  <c r="AB42" i="1" s="1"/>
  <c r="X29" i="1"/>
  <c r="X42" i="1" s="1"/>
  <c r="S29" i="1"/>
  <c r="S42" i="1" s="1"/>
  <c r="O29" i="1"/>
  <c r="O42" i="1" s="1"/>
  <c r="AJ28" i="1"/>
  <c r="AJ41" i="1" s="1"/>
  <c r="AB28" i="1"/>
  <c r="AB41" i="1" s="1"/>
  <c r="X28" i="1"/>
  <c r="X41" i="1" s="1"/>
  <c r="S28" i="1"/>
  <c r="S41" i="1" s="1"/>
  <c r="O28" i="1"/>
  <c r="O41" i="1" s="1"/>
  <c r="AJ27" i="1"/>
  <c r="AJ40" i="1" s="1"/>
  <c r="AB27" i="1"/>
  <c r="AB40" i="1" s="1"/>
  <c r="X27" i="1"/>
  <c r="X40" i="1" s="1"/>
  <c r="S27" i="1"/>
  <c r="S40" i="1" s="1"/>
  <c r="O27" i="1"/>
  <c r="O40" i="1" s="1"/>
  <c r="AJ26" i="1"/>
  <c r="AJ39" i="1" s="1"/>
  <c r="AB26" i="1"/>
  <c r="AB39" i="1" s="1"/>
  <c r="X26" i="1"/>
  <c r="X39" i="1" s="1"/>
  <c r="S26" i="1"/>
  <c r="S39" i="1" s="1"/>
  <c r="O26" i="1"/>
  <c r="O39" i="1" s="1"/>
  <c r="AJ25" i="1"/>
  <c r="AJ38" i="1" s="1"/>
  <c r="AB25" i="1"/>
  <c r="AB38" i="1" s="1"/>
  <c r="X25" i="1"/>
  <c r="X38" i="1" s="1"/>
  <c r="S25" i="1"/>
  <c r="S38" i="1" s="1"/>
  <c r="O25" i="1"/>
  <c r="O38" i="1" s="1"/>
  <c r="AJ24" i="1"/>
  <c r="AJ37" i="1" s="1"/>
  <c r="AB24" i="1"/>
  <c r="AB37" i="1" s="1"/>
  <c r="X24" i="1"/>
  <c r="X37" i="1" s="1"/>
  <c r="S24" i="1"/>
  <c r="S37" i="1" s="1"/>
  <c r="O24" i="1"/>
  <c r="O37" i="1" s="1"/>
  <c r="AJ23" i="1"/>
  <c r="AJ36" i="1" s="1"/>
  <c r="AB23" i="1"/>
  <c r="AB36" i="1" s="1"/>
  <c r="X23" i="1"/>
  <c r="X36" i="1" s="1"/>
  <c r="L23" i="1"/>
  <c r="L36" i="1" s="1"/>
  <c r="AE22" i="1"/>
  <c r="AE35" i="1" s="1"/>
  <c r="R22" i="1"/>
  <c r="R35" i="1" s="1"/>
  <c r="H31" i="1"/>
  <c r="H44" i="1" s="1"/>
  <c r="H72" i="1" s="1"/>
  <c r="H29" i="1"/>
  <c r="H42" i="1" s="1"/>
  <c r="H70" i="1" s="1"/>
  <c r="H27" i="1"/>
  <c r="H40" i="1" s="1"/>
  <c r="H68" i="1" s="1"/>
  <c r="H25" i="1"/>
  <c r="H38" i="1" s="1"/>
  <c r="H66" i="1" s="1"/>
  <c r="H23" i="1"/>
  <c r="H36" i="1" s="1"/>
  <c r="H64" i="1" s="1"/>
  <c r="H21" i="1"/>
  <c r="H34" i="1" s="1"/>
  <c r="H62" i="1" s="1"/>
  <c r="D44" i="1"/>
  <c r="D72" i="1" s="1"/>
  <c r="D29" i="1"/>
  <c r="D42" i="1" s="1"/>
  <c r="D70" i="1" s="1"/>
  <c r="D27" i="1"/>
  <c r="D40" i="1" s="1"/>
  <c r="D68" i="1" s="1"/>
  <c r="D38" i="1"/>
  <c r="D66" i="1" s="1"/>
  <c r="D23" i="1"/>
  <c r="D36" i="1" s="1"/>
  <c r="D64" i="1" s="1"/>
  <c r="H30" i="1"/>
  <c r="H43" i="1" s="1"/>
  <c r="H71" i="1" s="1"/>
  <c r="H28" i="1"/>
  <c r="H41" i="1" s="1"/>
  <c r="H69" i="1" s="1"/>
  <c r="H26" i="1"/>
  <c r="H39" i="1" s="1"/>
  <c r="H67" i="1" s="1"/>
  <c r="H24" i="1"/>
  <c r="H37" i="1" s="1"/>
  <c r="D30" i="1"/>
  <c r="D43" i="1" s="1"/>
  <c r="D71" i="1" s="1"/>
  <c r="D28" i="1"/>
  <c r="D41" i="1" s="1"/>
  <c r="D69" i="1" s="1"/>
  <c r="D26" i="1"/>
  <c r="D39" i="1" s="1"/>
  <c r="D67" i="1" s="1"/>
  <c r="D24" i="1"/>
  <c r="D37" i="1" s="1"/>
  <c r="J34" i="1"/>
  <c r="G34" i="1"/>
  <c r="F34" i="1"/>
  <c r="I34" i="1"/>
  <c r="E34" i="1"/>
  <c r="I31" i="1"/>
  <c r="I44" i="1" s="1"/>
  <c r="E31" i="1"/>
  <c r="E44" i="1" s="1"/>
  <c r="I30" i="1"/>
  <c r="I43" i="1" s="1"/>
  <c r="E30" i="1"/>
  <c r="E43" i="1" s="1"/>
  <c r="I29" i="1"/>
  <c r="I42" i="1" s="1"/>
  <c r="E29" i="1"/>
  <c r="E42" i="1" s="1"/>
  <c r="I28" i="1"/>
  <c r="I41" i="1" s="1"/>
  <c r="E28" i="1"/>
  <c r="E41" i="1" s="1"/>
  <c r="I27" i="1"/>
  <c r="I40" i="1" s="1"/>
  <c r="E27" i="1"/>
  <c r="E40" i="1" s="1"/>
  <c r="I26" i="1"/>
  <c r="I39" i="1" s="1"/>
  <c r="E26" i="1"/>
  <c r="E39" i="1" s="1"/>
  <c r="I25" i="1"/>
  <c r="I38" i="1" s="1"/>
  <c r="E25" i="1"/>
  <c r="E38" i="1" s="1"/>
  <c r="I24" i="1"/>
  <c r="I37" i="1" s="1"/>
  <c r="E24" i="1"/>
  <c r="E37" i="1" s="1"/>
  <c r="I23" i="1"/>
  <c r="I36" i="1" s="1"/>
  <c r="E23" i="1"/>
  <c r="E36" i="1" s="1"/>
  <c r="I22" i="1"/>
  <c r="I35" i="1" s="1"/>
  <c r="E22" i="1"/>
  <c r="E35" i="1" s="1"/>
  <c r="G31" i="1"/>
  <c r="G44" i="1" s="1"/>
  <c r="K30" i="1"/>
  <c r="K43" i="1" s="1"/>
  <c r="G29" i="1"/>
  <c r="G42" i="1" s="1"/>
  <c r="G28" i="1"/>
  <c r="G41" i="1" s="1"/>
  <c r="K27" i="1"/>
  <c r="K40" i="1" s="1"/>
  <c r="G26" i="1"/>
  <c r="G39" i="1" s="1"/>
  <c r="G25" i="1"/>
  <c r="G38" i="1" s="1"/>
  <c r="G24" i="1"/>
  <c r="G37" i="1" s="1"/>
  <c r="K23" i="1"/>
  <c r="K36" i="1" s="1"/>
  <c r="K22" i="1"/>
  <c r="K35" i="1" s="1"/>
  <c r="K21" i="1"/>
  <c r="K31" i="1"/>
  <c r="K44" i="1" s="1"/>
  <c r="G30" i="1"/>
  <c r="G43" i="1" s="1"/>
  <c r="K29" i="1"/>
  <c r="K42" i="1" s="1"/>
  <c r="K28" i="1"/>
  <c r="K41" i="1" s="1"/>
  <c r="G27" i="1"/>
  <c r="G40" i="1" s="1"/>
  <c r="K26" i="1"/>
  <c r="K39" i="1" s="1"/>
  <c r="K25" i="1"/>
  <c r="K38" i="1" s="1"/>
  <c r="G23" i="1"/>
  <c r="G36" i="1" s="1"/>
  <c r="G22" i="1"/>
  <c r="G35" i="1" s="1"/>
  <c r="J31" i="1"/>
  <c r="J44" i="1" s="1"/>
  <c r="F31" i="1"/>
  <c r="F44" i="1" s="1"/>
  <c r="J30" i="1"/>
  <c r="J43" i="1" s="1"/>
  <c r="F30" i="1"/>
  <c r="F43" i="1" s="1"/>
  <c r="J29" i="1"/>
  <c r="J42" i="1" s="1"/>
  <c r="F29" i="1"/>
  <c r="F42" i="1" s="1"/>
  <c r="J28" i="1"/>
  <c r="J41" i="1" s="1"/>
  <c r="F28" i="1"/>
  <c r="F41" i="1" s="1"/>
  <c r="J27" i="1"/>
  <c r="J40" i="1" s="1"/>
  <c r="F27" i="1"/>
  <c r="F40" i="1" s="1"/>
  <c r="J26" i="1"/>
  <c r="J39" i="1" s="1"/>
  <c r="F26" i="1"/>
  <c r="F39" i="1" s="1"/>
  <c r="J25" i="1"/>
  <c r="J38" i="1" s="1"/>
  <c r="F25" i="1"/>
  <c r="F38" i="1" s="1"/>
  <c r="J24" i="1"/>
  <c r="J37" i="1" s="1"/>
  <c r="F24" i="1"/>
  <c r="F37" i="1" s="1"/>
  <c r="J23" i="1"/>
  <c r="J36" i="1" s="1"/>
  <c r="F23" i="1"/>
  <c r="F36" i="1" s="1"/>
  <c r="J22" i="1"/>
  <c r="J35" i="1" s="1"/>
  <c r="F22" i="1"/>
  <c r="F35" i="1" s="1"/>
  <c r="E104" i="1" l="1"/>
  <c r="AQ101" i="1"/>
  <c r="BA115" i="1"/>
  <c r="BA121" i="1" s="1"/>
  <c r="Q32" i="1"/>
  <c r="AL118" i="1"/>
  <c r="AL119" i="1" s="1"/>
  <c r="AK95" i="1"/>
  <c r="AK101" i="1" s="1"/>
  <c r="AK102" i="1" s="1"/>
  <c r="AT95" i="1"/>
  <c r="BC114" i="1"/>
  <c r="BC115" i="1" s="1"/>
  <c r="BG115" i="1"/>
  <c r="BG121" i="1" s="1"/>
  <c r="AX114" i="1"/>
  <c r="AX115" i="1" s="1"/>
  <c r="AZ115" i="1"/>
  <c r="AZ121" i="1" s="1"/>
  <c r="BU118" i="1"/>
  <c r="BU119" i="1" s="1"/>
  <c r="BU115" i="1"/>
  <c r="BS115" i="1"/>
  <c r="BS121" i="1" s="1"/>
  <c r="BP114" i="1"/>
  <c r="BP118" i="1" s="1"/>
  <c r="BP119" i="1" s="1"/>
  <c r="BL121" i="1"/>
  <c r="BJ115" i="1"/>
  <c r="BJ121" i="1" s="1"/>
  <c r="AV121" i="1"/>
  <c r="AR97" i="1"/>
  <c r="BH121" i="1"/>
  <c r="AQ111" i="1"/>
  <c r="AQ114" i="1" s="1"/>
  <c r="BT111" i="1"/>
  <c r="BT114" i="1" s="1"/>
  <c r="BT115" i="1" s="1"/>
  <c r="BB115" i="1"/>
  <c r="BB118" i="1"/>
  <c r="BB119" i="1" s="1"/>
  <c r="AO97" i="1"/>
  <c r="AX118" i="1"/>
  <c r="AX119" i="1" s="1"/>
  <c r="BO121" i="1"/>
  <c r="BE121" i="1"/>
  <c r="AY115" i="1"/>
  <c r="AY118" i="1"/>
  <c r="AY119" i="1" s="1"/>
  <c r="AS91" i="1"/>
  <c r="AS117" i="1" s="1"/>
  <c r="AS94" i="1"/>
  <c r="AM91" i="1"/>
  <c r="AM117" i="1" s="1"/>
  <c r="AM94" i="1"/>
  <c r="AP94" i="1"/>
  <c r="AP97" i="1"/>
  <c r="AP96" i="1"/>
  <c r="AO106" i="1"/>
  <c r="AO107" i="1" s="1"/>
  <c r="AO88" i="1"/>
  <c r="AP106" i="1"/>
  <c r="AP107" i="1" s="1"/>
  <c r="AP88" i="1"/>
  <c r="AT108" i="1"/>
  <c r="AT109" i="1"/>
  <c r="AT110" i="1" s="1"/>
  <c r="AM106" i="1"/>
  <c r="AM107" i="1" s="1"/>
  <c r="AM88" i="1"/>
  <c r="AN115" i="1"/>
  <c r="AN118" i="1"/>
  <c r="AN119" i="1" s="1"/>
  <c r="AL121" i="1"/>
  <c r="AS96" i="1"/>
  <c r="AS97" i="1"/>
  <c r="AO94" i="1"/>
  <c r="AO91" i="1"/>
  <c r="AO117" i="1" s="1"/>
  <c r="AK109" i="1"/>
  <c r="AK110" i="1" s="1"/>
  <c r="AK108" i="1"/>
  <c r="AS106" i="1"/>
  <c r="AS107" i="1" s="1"/>
  <c r="AS88" i="1"/>
  <c r="AW115" i="1"/>
  <c r="AW118" i="1"/>
  <c r="AW119" i="1" s="1"/>
  <c r="AR91" i="1"/>
  <c r="AR117" i="1" s="1"/>
  <c r="AR94" i="1"/>
  <c r="AQ115" i="1"/>
  <c r="AQ118" i="1"/>
  <c r="AQ119" i="1" s="1"/>
  <c r="AG45" i="1"/>
  <c r="AG47" i="1" s="1"/>
  <c r="BK115" i="1"/>
  <c r="BK118" i="1"/>
  <c r="BK119" i="1" s="1"/>
  <c r="BD121" i="1"/>
  <c r="AP91" i="1"/>
  <c r="AP117" i="1" s="1"/>
  <c r="AM97" i="1"/>
  <c r="AR106" i="1"/>
  <c r="AR107" i="1" s="1"/>
  <c r="AR88" i="1"/>
  <c r="AT101" i="1"/>
  <c r="BF121" i="1"/>
  <c r="AI32" i="1"/>
  <c r="AG32" i="1"/>
  <c r="AE32" i="1"/>
  <c r="AH32" i="1"/>
  <c r="AC45" i="1"/>
  <c r="AC47" i="1" s="1"/>
  <c r="Y45" i="1"/>
  <c r="Y47" i="1" s="1"/>
  <c r="AE34" i="1"/>
  <c r="AE62" i="1" s="1"/>
  <c r="AD32" i="1"/>
  <c r="U32" i="1"/>
  <c r="AC32" i="1"/>
  <c r="W32" i="1"/>
  <c r="AD104" i="1"/>
  <c r="AD105" i="1" s="1"/>
  <c r="AA32" i="1"/>
  <c r="Y32" i="1"/>
  <c r="AI104" i="1"/>
  <c r="AI105" i="1" s="1"/>
  <c r="AD45" i="1"/>
  <c r="AD47" i="1" s="1"/>
  <c r="AI45" i="1"/>
  <c r="AI57" i="1" s="1"/>
  <c r="Q104" i="1"/>
  <c r="Q105" i="1" s="1"/>
  <c r="T45" i="1"/>
  <c r="T47" i="1" s="1"/>
  <c r="T32" i="1"/>
  <c r="R32" i="1"/>
  <c r="H104" i="1"/>
  <c r="H105" i="1" s="1"/>
  <c r="Q45" i="1"/>
  <c r="P45" i="1"/>
  <c r="P47" i="1" s="1"/>
  <c r="L62" i="1"/>
  <c r="L45" i="1"/>
  <c r="L47" i="1" s="1"/>
  <c r="L32" i="1"/>
  <c r="P32" i="1"/>
  <c r="N37" i="1"/>
  <c r="N32" i="1"/>
  <c r="R63" i="1"/>
  <c r="AE63" i="1"/>
  <c r="X63" i="1"/>
  <c r="T63" i="1"/>
  <c r="T104" i="1"/>
  <c r="R64" i="1"/>
  <c r="AG64" i="1"/>
  <c r="AG104" i="1"/>
  <c r="L66" i="1"/>
  <c r="Y66" i="1"/>
  <c r="P67" i="1"/>
  <c r="AC67" i="1"/>
  <c r="T68" i="1"/>
  <c r="AG68" i="1"/>
  <c r="L70" i="1"/>
  <c r="Y70" i="1"/>
  <c r="P71" i="1"/>
  <c r="P104" i="1"/>
  <c r="AC71" i="1"/>
  <c r="T72" i="1"/>
  <c r="AG72" i="1"/>
  <c r="L64" i="1"/>
  <c r="L104" i="1"/>
  <c r="AB66" i="1"/>
  <c r="AJ68" i="1"/>
  <c r="X69" i="1"/>
  <c r="O70" i="1"/>
  <c r="AB70" i="1"/>
  <c r="S71" i="1"/>
  <c r="AJ72" i="1"/>
  <c r="X34" i="1"/>
  <c r="X32" i="1"/>
  <c r="M34" i="1"/>
  <c r="M32" i="1"/>
  <c r="P66" i="1"/>
  <c r="AC66" i="1"/>
  <c r="T67" i="1"/>
  <c r="AG67" i="1"/>
  <c r="S67" i="1"/>
  <c r="X64" i="1"/>
  <c r="S66" i="1"/>
  <c r="AJ67" i="1"/>
  <c r="X68" i="1"/>
  <c r="O69" i="1"/>
  <c r="AB69" i="1"/>
  <c r="S70" i="1"/>
  <c r="AJ71" i="1"/>
  <c r="X72" i="1"/>
  <c r="O64" i="1"/>
  <c r="AB34" i="1"/>
  <c r="AB32" i="1"/>
  <c r="AJ64" i="1"/>
  <c r="O66" i="1"/>
  <c r="AB64" i="1"/>
  <c r="AJ66" i="1"/>
  <c r="X67" i="1"/>
  <c r="O68" i="1"/>
  <c r="AB68" i="1"/>
  <c r="S69" i="1"/>
  <c r="AJ70" i="1"/>
  <c r="X71" i="1"/>
  <c r="O72" i="1"/>
  <c r="AB72" i="1"/>
  <c r="T64" i="1"/>
  <c r="Z34" i="1"/>
  <c r="Z32" i="1"/>
  <c r="M64" i="1"/>
  <c r="AC64" i="1"/>
  <c r="L67" i="1"/>
  <c r="Y67" i="1"/>
  <c r="P68" i="1"/>
  <c r="AC68" i="1"/>
  <c r="T69" i="1"/>
  <c r="AG69" i="1"/>
  <c r="L71" i="1"/>
  <c r="Y71" i="1"/>
  <c r="P72" i="1"/>
  <c r="AC72" i="1"/>
  <c r="AC63" i="1"/>
  <c r="AC104" i="1"/>
  <c r="O63" i="1"/>
  <c r="S34" i="1"/>
  <c r="S32" i="1"/>
  <c r="AJ34" i="1"/>
  <c r="AJ32" i="1"/>
  <c r="Y63" i="1"/>
  <c r="Y104" i="1"/>
  <c r="U104" i="1"/>
  <c r="U62" i="1"/>
  <c r="U45" i="1"/>
  <c r="U47" i="1" s="1"/>
  <c r="AH104" i="1"/>
  <c r="AH62" i="1"/>
  <c r="AH45" i="1"/>
  <c r="AH47" i="1" s="1"/>
  <c r="L69" i="1"/>
  <c r="Y69" i="1"/>
  <c r="P70" i="1"/>
  <c r="AC70" i="1"/>
  <c r="T71" i="1"/>
  <c r="AG71" i="1"/>
  <c r="O34" i="1"/>
  <c r="O32" i="1"/>
  <c r="AA104" i="1"/>
  <c r="AA62" i="1"/>
  <c r="AA45" i="1"/>
  <c r="S64" i="1"/>
  <c r="X66" i="1"/>
  <c r="O67" i="1"/>
  <c r="AB67" i="1"/>
  <c r="S68" i="1"/>
  <c r="AJ69" i="1"/>
  <c r="X70" i="1"/>
  <c r="O71" i="1"/>
  <c r="AB71" i="1"/>
  <c r="S72" i="1"/>
  <c r="AG63" i="1"/>
  <c r="Y64" i="1"/>
  <c r="T66" i="1"/>
  <c r="AG66" i="1"/>
  <c r="L68" i="1"/>
  <c r="Y68" i="1"/>
  <c r="P69" i="1"/>
  <c r="AC69" i="1"/>
  <c r="T70" i="1"/>
  <c r="AG70" i="1"/>
  <c r="L72" i="1"/>
  <c r="Y72" i="1"/>
  <c r="AB63" i="1"/>
  <c r="L63" i="1"/>
  <c r="P63" i="1"/>
  <c r="S63" i="1"/>
  <c r="AJ63" i="1"/>
  <c r="P64" i="1"/>
  <c r="R104" i="1"/>
  <c r="R62" i="1"/>
  <c r="R45" i="1"/>
  <c r="R48" i="1" s="1"/>
  <c r="W104" i="1"/>
  <c r="W62" i="1"/>
  <c r="W45" i="1"/>
  <c r="W47" i="1" s="1"/>
  <c r="H32" i="1"/>
  <c r="G32" i="1"/>
  <c r="D32" i="1"/>
  <c r="I32" i="1"/>
  <c r="F32" i="1"/>
  <c r="J32" i="1"/>
  <c r="H45" i="1"/>
  <c r="E32" i="1"/>
  <c r="J68" i="1"/>
  <c r="E68" i="1"/>
  <c r="K67" i="1"/>
  <c r="E72" i="1"/>
  <c r="J64" i="1"/>
  <c r="J72" i="1"/>
  <c r="K68" i="1"/>
  <c r="E64" i="1"/>
  <c r="E70" i="1"/>
  <c r="F69" i="1"/>
  <c r="G63" i="1"/>
  <c r="G68" i="1"/>
  <c r="G69" i="1"/>
  <c r="I68" i="1"/>
  <c r="F104" i="1"/>
  <c r="F45" i="1"/>
  <c r="F54" i="1" s="1"/>
  <c r="F62" i="1"/>
  <c r="G64" i="1"/>
  <c r="J66" i="1"/>
  <c r="J70" i="1"/>
  <c r="G71" i="1"/>
  <c r="K64" i="1"/>
  <c r="G72" i="1"/>
  <c r="E66" i="1"/>
  <c r="F63" i="1"/>
  <c r="F67" i="1"/>
  <c r="F71" i="1"/>
  <c r="K72" i="1"/>
  <c r="I64" i="1"/>
  <c r="I66" i="1"/>
  <c r="I70" i="1"/>
  <c r="I72" i="1"/>
  <c r="I104" i="1"/>
  <c r="I62" i="1"/>
  <c r="I45" i="1"/>
  <c r="I53" i="1" s="1"/>
  <c r="J104" i="1"/>
  <c r="J45" i="1"/>
  <c r="J52" i="1" s="1"/>
  <c r="J62" i="1"/>
  <c r="J63" i="1"/>
  <c r="J67" i="1"/>
  <c r="J69" i="1"/>
  <c r="J71" i="1"/>
  <c r="K69" i="1"/>
  <c r="K32" i="1"/>
  <c r="K34" i="1"/>
  <c r="G66" i="1"/>
  <c r="G70" i="1"/>
  <c r="E63" i="1"/>
  <c r="E67" i="1"/>
  <c r="E69" i="1"/>
  <c r="E71" i="1"/>
  <c r="G104" i="1"/>
  <c r="G62" i="1"/>
  <c r="G45" i="1"/>
  <c r="G49" i="1" s="1"/>
  <c r="F64" i="1"/>
  <c r="F66" i="1"/>
  <c r="F68" i="1"/>
  <c r="F70" i="1"/>
  <c r="F72" i="1"/>
  <c r="K66" i="1"/>
  <c r="K70" i="1"/>
  <c r="K63" i="1"/>
  <c r="G67" i="1"/>
  <c r="K71" i="1"/>
  <c r="I63" i="1"/>
  <c r="I67" i="1"/>
  <c r="I69" i="1"/>
  <c r="I71" i="1"/>
  <c r="E62" i="1"/>
  <c r="E45" i="1"/>
  <c r="E54" i="1" s="1"/>
  <c r="D104" i="1" l="1"/>
  <c r="AG54" i="1"/>
  <c r="AG48" i="1"/>
  <c r="AE104" i="1"/>
  <c r="AE105" i="1" s="1"/>
  <c r="Y53" i="1"/>
  <c r="AG49" i="1"/>
  <c r="Y49" i="1"/>
  <c r="AC56" i="1"/>
  <c r="AI53" i="1"/>
  <c r="AC55" i="1"/>
  <c r="AC51" i="1"/>
  <c r="AG57" i="1"/>
  <c r="AC52" i="1"/>
  <c r="AG55" i="1"/>
  <c r="AG59" i="1" s="1"/>
  <c r="AG60" i="1" s="1"/>
  <c r="AI48" i="1"/>
  <c r="AG56" i="1"/>
  <c r="AG51" i="1"/>
  <c r="AI47" i="1"/>
  <c r="AI50" i="1"/>
  <c r="AC48" i="1"/>
  <c r="AG50" i="1"/>
  <c r="AG52" i="1"/>
  <c r="AG53" i="1"/>
  <c r="AX121" i="1"/>
  <c r="AI49" i="1"/>
  <c r="AP95" i="1"/>
  <c r="AP101" i="1" s="1"/>
  <c r="BC118" i="1"/>
  <c r="BC119" i="1" s="1"/>
  <c r="BC121" i="1" s="1"/>
  <c r="AS95" i="1"/>
  <c r="AS101" i="1" s="1"/>
  <c r="AR95" i="1"/>
  <c r="AR101" i="1" s="1"/>
  <c r="AK111" i="1"/>
  <c r="AK114" i="1" s="1"/>
  <c r="AK115" i="1" s="1"/>
  <c r="AO95" i="1"/>
  <c r="AO101" i="1" s="1"/>
  <c r="BB121" i="1"/>
  <c r="BU121" i="1"/>
  <c r="BT118" i="1"/>
  <c r="BT119" i="1" s="1"/>
  <c r="BT121" i="1" s="1"/>
  <c r="BP115" i="1"/>
  <c r="BP121" i="1" s="1"/>
  <c r="AN121" i="1"/>
  <c r="BK121" i="1"/>
  <c r="AS108" i="1"/>
  <c r="AS109" i="1"/>
  <c r="AS110" i="1" s="1"/>
  <c r="AM109" i="1"/>
  <c r="AM110" i="1" s="1"/>
  <c r="AM108" i="1"/>
  <c r="AO108" i="1"/>
  <c r="AO109" i="1"/>
  <c r="AO110" i="1" s="1"/>
  <c r="AR109" i="1"/>
  <c r="AR110" i="1" s="1"/>
  <c r="AR108" i="1"/>
  <c r="AM95" i="1"/>
  <c r="AM101" i="1" s="1"/>
  <c r="AQ121" i="1"/>
  <c r="AW121" i="1"/>
  <c r="AT111" i="1"/>
  <c r="AT114" i="1" s="1"/>
  <c r="AP108" i="1"/>
  <c r="AP109" i="1"/>
  <c r="AP110" i="1" s="1"/>
  <c r="AY121" i="1"/>
  <c r="AI54" i="1"/>
  <c r="Y57" i="1"/>
  <c r="AI52" i="1"/>
  <c r="AI56" i="1"/>
  <c r="P50" i="1"/>
  <c r="Y50" i="1"/>
  <c r="AC57" i="1"/>
  <c r="P57" i="1"/>
  <c r="AC49" i="1"/>
  <c r="P51" i="1"/>
  <c r="P56" i="1"/>
  <c r="AC50" i="1"/>
  <c r="AE45" i="1"/>
  <c r="AE49" i="1" s="1"/>
  <c r="AI55" i="1"/>
  <c r="AC54" i="1"/>
  <c r="P54" i="1"/>
  <c r="AC53" i="1"/>
  <c r="AI51" i="1"/>
  <c r="I52" i="1"/>
  <c r="Y54" i="1"/>
  <c r="Y48" i="1"/>
  <c r="Y52" i="1"/>
  <c r="Y55" i="1"/>
  <c r="Y51" i="1"/>
  <c r="Y56" i="1"/>
  <c r="AD54" i="1"/>
  <c r="AD50" i="1"/>
  <c r="I56" i="1"/>
  <c r="I50" i="1"/>
  <c r="L48" i="1"/>
  <c r="AD52" i="1"/>
  <c r="T55" i="1"/>
  <c r="L53" i="1"/>
  <c r="AD51" i="1"/>
  <c r="AD48" i="1"/>
  <c r="AD49" i="1"/>
  <c r="AD57" i="1"/>
  <c r="AD53" i="1"/>
  <c r="AD55" i="1"/>
  <c r="AD56" i="1"/>
  <c r="T54" i="1"/>
  <c r="L57" i="1"/>
  <c r="T51" i="1"/>
  <c r="L54" i="1"/>
  <c r="L49" i="1"/>
  <c r="T56" i="1"/>
  <c r="L56" i="1"/>
  <c r="T50" i="1"/>
  <c r="T49" i="1"/>
  <c r="F56" i="1"/>
  <c r="T53" i="1"/>
  <c r="T52" i="1"/>
  <c r="T57" i="1"/>
  <c r="T48" i="1"/>
  <c r="P48" i="1"/>
  <c r="P55" i="1"/>
  <c r="Q52" i="1"/>
  <c r="Q49" i="1"/>
  <c r="Q55" i="1"/>
  <c r="Q53" i="1"/>
  <c r="Q50" i="1"/>
  <c r="Q48" i="1"/>
  <c r="Q51" i="1"/>
  <c r="Q57" i="1"/>
  <c r="Q47" i="1"/>
  <c r="P53" i="1"/>
  <c r="P52" i="1"/>
  <c r="Q56" i="1"/>
  <c r="P49" i="1"/>
  <c r="Q54" i="1"/>
  <c r="L51" i="1"/>
  <c r="N104" i="1"/>
  <c r="N105" i="1" s="1"/>
  <c r="N45" i="1"/>
  <c r="L52" i="1"/>
  <c r="L50" i="1"/>
  <c r="L55" i="1"/>
  <c r="F55" i="1"/>
  <c r="F51" i="1"/>
  <c r="F52" i="1"/>
  <c r="F57" i="1"/>
  <c r="F53" i="1"/>
  <c r="R47" i="1"/>
  <c r="AA48" i="1"/>
  <c r="AA55" i="1"/>
  <c r="AA51" i="1"/>
  <c r="AA56" i="1"/>
  <c r="AA49" i="1"/>
  <c r="AA50" i="1"/>
  <c r="AA57" i="1"/>
  <c r="AA53" i="1"/>
  <c r="AA54" i="1"/>
  <c r="AA52" i="1"/>
  <c r="AH105" i="1"/>
  <c r="AJ104" i="1"/>
  <c r="AJ62" i="1"/>
  <c r="AJ45" i="1"/>
  <c r="L105" i="1"/>
  <c r="AA47" i="1"/>
  <c r="O104" i="1"/>
  <c r="O62" i="1"/>
  <c r="O45" i="1"/>
  <c r="Y105" i="1"/>
  <c r="Z104" i="1"/>
  <c r="Z62" i="1"/>
  <c r="Z45" i="1"/>
  <c r="P105" i="1"/>
  <c r="T105" i="1"/>
  <c r="W105" i="1"/>
  <c r="R105" i="1"/>
  <c r="AH50" i="1"/>
  <c r="AH49" i="1"/>
  <c r="AH51" i="1"/>
  <c r="AH57" i="1"/>
  <c r="AH55" i="1"/>
  <c r="AH53" i="1"/>
  <c r="AH56" i="1"/>
  <c r="AH54" i="1"/>
  <c r="AH48" i="1"/>
  <c r="AH52" i="1"/>
  <c r="U105" i="1"/>
  <c r="S104" i="1"/>
  <c r="S62" i="1"/>
  <c r="S45" i="1"/>
  <c r="M104" i="1"/>
  <c r="M62" i="1"/>
  <c r="M45" i="1"/>
  <c r="M47" i="1" s="1"/>
  <c r="X104" i="1"/>
  <c r="X62" i="1"/>
  <c r="X45" i="1"/>
  <c r="AG105" i="1"/>
  <c r="W53" i="1"/>
  <c r="W55" i="1"/>
  <c r="W54" i="1"/>
  <c r="W51" i="1"/>
  <c r="W57" i="1"/>
  <c r="W56" i="1"/>
  <c r="W52" i="1"/>
  <c r="W48" i="1"/>
  <c r="W49" i="1"/>
  <c r="W50" i="1"/>
  <c r="R57" i="1"/>
  <c r="R55" i="1"/>
  <c r="R56" i="1"/>
  <c r="R52" i="1"/>
  <c r="R50" i="1"/>
  <c r="R51" i="1"/>
  <c r="R54" i="1"/>
  <c r="R53" i="1"/>
  <c r="AA105" i="1"/>
  <c r="U57" i="1"/>
  <c r="U55" i="1"/>
  <c r="U53" i="1"/>
  <c r="U48" i="1"/>
  <c r="U49" i="1"/>
  <c r="U52" i="1"/>
  <c r="U51" i="1"/>
  <c r="U56" i="1"/>
  <c r="U54" i="1"/>
  <c r="U50" i="1"/>
  <c r="AC105" i="1"/>
  <c r="AB104" i="1"/>
  <c r="AB62" i="1"/>
  <c r="AB45" i="1"/>
  <c r="AB47" i="1" s="1"/>
  <c r="R49" i="1"/>
  <c r="J48" i="1"/>
  <c r="J54" i="1"/>
  <c r="F50" i="1"/>
  <c r="F49" i="1"/>
  <c r="I57" i="1"/>
  <c r="F47" i="1"/>
  <c r="I54" i="1"/>
  <c r="I48" i="1"/>
  <c r="I47" i="1"/>
  <c r="F48" i="1"/>
  <c r="G54" i="1"/>
  <c r="J47" i="1"/>
  <c r="J55" i="1"/>
  <c r="H55" i="1"/>
  <c r="H54" i="1"/>
  <c r="H56" i="1"/>
  <c r="H49" i="1"/>
  <c r="H53" i="1"/>
  <c r="H52" i="1"/>
  <c r="H48" i="1"/>
  <c r="H57" i="1"/>
  <c r="H51" i="1"/>
  <c r="H47" i="1"/>
  <c r="H50" i="1"/>
  <c r="E47" i="1"/>
  <c r="J57" i="1"/>
  <c r="D45" i="1"/>
  <c r="D47" i="1" s="1"/>
  <c r="G52" i="1"/>
  <c r="E52" i="1"/>
  <c r="G51" i="1"/>
  <c r="J56" i="1"/>
  <c r="J50" i="1"/>
  <c r="I51" i="1"/>
  <c r="E50" i="1"/>
  <c r="G55" i="1"/>
  <c r="K104" i="1"/>
  <c r="K62" i="1"/>
  <c r="K45" i="1"/>
  <c r="I55" i="1"/>
  <c r="I49" i="1"/>
  <c r="J51" i="1"/>
  <c r="G48" i="1"/>
  <c r="E55" i="1"/>
  <c r="J49" i="1"/>
  <c r="J53" i="1"/>
  <c r="F105" i="1"/>
  <c r="E57" i="1"/>
  <c r="E53" i="1"/>
  <c r="G105" i="1"/>
  <c r="E56" i="1"/>
  <c r="E48" i="1"/>
  <c r="J105" i="1"/>
  <c r="G50" i="1"/>
  <c r="E51" i="1"/>
  <c r="G53" i="1"/>
  <c r="E49" i="1"/>
  <c r="E105" i="1"/>
  <c r="G47" i="1"/>
  <c r="I105" i="1"/>
  <c r="G57" i="1"/>
  <c r="G56" i="1"/>
  <c r="D105" i="1" l="1"/>
  <c r="AE55" i="1"/>
  <c r="AE52" i="1"/>
  <c r="AE56" i="1"/>
  <c r="AE47" i="1"/>
  <c r="AE51" i="1"/>
  <c r="AE50" i="1"/>
  <c r="AE53" i="1"/>
  <c r="AE57" i="1"/>
  <c r="AE48" i="1"/>
  <c r="AE54" i="1"/>
  <c r="AI59" i="1"/>
  <c r="AI73" i="1" s="1"/>
  <c r="AG58" i="1"/>
  <c r="AK118" i="1"/>
  <c r="AK119" i="1" s="1"/>
  <c r="AK121" i="1" s="1"/>
  <c r="AP111" i="1"/>
  <c r="AP114" i="1" s="1"/>
  <c r="AP115" i="1" s="1"/>
  <c r="AS111" i="1"/>
  <c r="AS114" i="1" s="1"/>
  <c r="AR111" i="1"/>
  <c r="AH58" i="1"/>
  <c r="AT115" i="1"/>
  <c r="AT118" i="1"/>
  <c r="AT119" i="1" s="1"/>
  <c r="AM111" i="1"/>
  <c r="AM114" i="1" s="1"/>
  <c r="AI58" i="1"/>
  <c r="AC59" i="1"/>
  <c r="AC73" i="1" s="1"/>
  <c r="AO111" i="1"/>
  <c r="AO114" i="1" s="1"/>
  <c r="AD59" i="1"/>
  <c r="Y59" i="1"/>
  <c r="Y61" i="1" s="1"/>
  <c r="AC58" i="1"/>
  <c r="W58" i="1"/>
  <c r="AA58" i="1"/>
  <c r="Y58" i="1"/>
  <c r="AD58" i="1"/>
  <c r="AD73" i="1"/>
  <c r="T59" i="1"/>
  <c r="T60" i="1" s="1"/>
  <c r="T58" i="1"/>
  <c r="P59" i="1"/>
  <c r="P60" i="1" s="1"/>
  <c r="P58" i="1"/>
  <c r="Q58" i="1"/>
  <c r="R58" i="1"/>
  <c r="U58" i="1"/>
  <c r="L58" i="1"/>
  <c r="Q59" i="1"/>
  <c r="L59" i="1"/>
  <c r="L61" i="1" s="1"/>
  <c r="N48" i="1"/>
  <c r="N53" i="1"/>
  <c r="N51" i="1"/>
  <c r="N57" i="1"/>
  <c r="N47" i="1"/>
  <c r="N56" i="1"/>
  <c r="N55" i="1"/>
  <c r="N54" i="1"/>
  <c r="N52" i="1"/>
  <c r="N49" i="1"/>
  <c r="N50" i="1"/>
  <c r="F59" i="1"/>
  <c r="F60" i="1" s="1"/>
  <c r="R59" i="1"/>
  <c r="R61" i="1" s="1"/>
  <c r="Z53" i="1"/>
  <c r="Z48" i="1"/>
  <c r="Z57" i="1"/>
  <c r="Z56" i="1"/>
  <c r="Z55" i="1"/>
  <c r="Z52" i="1"/>
  <c r="Z49" i="1"/>
  <c r="Z51" i="1"/>
  <c r="Z54" i="1"/>
  <c r="Z50" i="1"/>
  <c r="O105" i="1"/>
  <c r="AJ57" i="1"/>
  <c r="AJ51" i="1"/>
  <c r="AJ54" i="1"/>
  <c r="AJ48" i="1"/>
  <c r="AJ53" i="1"/>
  <c r="AJ56" i="1"/>
  <c r="AJ49" i="1"/>
  <c r="AJ55" i="1"/>
  <c r="AJ50" i="1"/>
  <c r="AJ52" i="1"/>
  <c r="U59" i="1"/>
  <c r="U60" i="1" s="1"/>
  <c r="M105" i="1"/>
  <c r="O55" i="1"/>
  <c r="O57" i="1"/>
  <c r="O52" i="1"/>
  <c r="O54" i="1"/>
  <c r="O49" i="1"/>
  <c r="O53" i="1"/>
  <c r="O50" i="1"/>
  <c r="O56" i="1"/>
  <c r="O51" i="1"/>
  <c r="O48" i="1"/>
  <c r="AJ47" i="1"/>
  <c r="X105" i="1"/>
  <c r="S50" i="1"/>
  <c r="S57" i="1"/>
  <c r="S49" i="1"/>
  <c r="S53" i="1"/>
  <c r="S56" i="1"/>
  <c r="S52" i="1"/>
  <c r="S51" i="1"/>
  <c r="S55" i="1"/>
  <c r="S54" i="1"/>
  <c r="S48" i="1"/>
  <c r="AB105" i="1"/>
  <c r="X55" i="1"/>
  <c r="X50" i="1"/>
  <c r="X57" i="1"/>
  <c r="X48" i="1"/>
  <c r="X54" i="1"/>
  <c r="X56" i="1"/>
  <c r="X51" i="1"/>
  <c r="X49" i="1"/>
  <c r="X53" i="1"/>
  <c r="X52" i="1"/>
  <c r="S47" i="1"/>
  <c r="AH59" i="1"/>
  <c r="AH60" i="1" s="1"/>
  <c r="Z47" i="1"/>
  <c r="AB55" i="1"/>
  <c r="AB57" i="1"/>
  <c r="AB50" i="1"/>
  <c r="AB54" i="1"/>
  <c r="AB49" i="1"/>
  <c r="AB53" i="1"/>
  <c r="AB51" i="1"/>
  <c r="AB56" i="1"/>
  <c r="AB48" i="1"/>
  <c r="AB52" i="1"/>
  <c r="W59" i="1"/>
  <c r="W61" i="1" s="1"/>
  <c r="X47" i="1"/>
  <c r="O47" i="1"/>
  <c r="AG65" i="1"/>
  <c r="AG73" i="1"/>
  <c r="AG61" i="1"/>
  <c r="AA59" i="1"/>
  <c r="AA60" i="1" s="1"/>
  <c r="M51" i="1"/>
  <c r="M56" i="1"/>
  <c r="M54" i="1"/>
  <c r="M50" i="1"/>
  <c r="M52" i="1"/>
  <c r="M53" i="1"/>
  <c r="M48" i="1"/>
  <c r="M57" i="1"/>
  <c r="M55" i="1"/>
  <c r="M49" i="1"/>
  <c r="S105" i="1"/>
  <c r="Z105" i="1"/>
  <c r="AJ105" i="1"/>
  <c r="F58" i="1"/>
  <c r="I58" i="1"/>
  <c r="H58" i="1"/>
  <c r="J58" i="1"/>
  <c r="D50" i="1"/>
  <c r="D52" i="1"/>
  <c r="D53" i="1"/>
  <c r="D56" i="1"/>
  <c r="D51" i="1"/>
  <c r="D57" i="1"/>
  <c r="D48" i="1"/>
  <c r="D49" i="1"/>
  <c r="D54" i="1"/>
  <c r="D55" i="1"/>
  <c r="G58" i="1"/>
  <c r="J59" i="1"/>
  <c r="J61" i="1" s="1"/>
  <c r="E58" i="1"/>
  <c r="H59" i="1"/>
  <c r="H61" i="1" s="1"/>
  <c r="K105" i="1"/>
  <c r="E59" i="1"/>
  <c r="E61" i="1" s="1"/>
  <c r="K50" i="1"/>
  <c r="K52" i="1"/>
  <c r="K49" i="1"/>
  <c r="K51" i="1"/>
  <c r="K54" i="1"/>
  <c r="K53" i="1"/>
  <c r="K57" i="1"/>
  <c r="K55" i="1"/>
  <c r="K48" i="1"/>
  <c r="K56" i="1"/>
  <c r="I59" i="1"/>
  <c r="K47" i="1"/>
  <c r="G59" i="1"/>
  <c r="D59" i="1" l="1"/>
  <c r="AE59" i="1"/>
  <c r="D65" i="1"/>
  <c r="B60" i="1"/>
  <c r="T61" i="1"/>
  <c r="T46" i="1" s="1"/>
  <c r="AE58" i="1"/>
  <c r="T65" i="1"/>
  <c r="T73" i="1"/>
  <c r="AI65" i="1"/>
  <c r="AI74" i="1" s="1"/>
  <c r="AI61" i="1"/>
  <c r="AC60" i="1"/>
  <c r="AI60" i="1"/>
  <c r="Y65" i="1"/>
  <c r="Y73" i="1"/>
  <c r="AC61" i="1"/>
  <c r="AC65" i="1"/>
  <c r="AC74" i="1" s="1"/>
  <c r="AC87" i="1" s="1"/>
  <c r="Y60" i="1"/>
  <c r="AP118" i="1"/>
  <c r="AP119" i="1" s="1"/>
  <c r="AP121" i="1" s="1"/>
  <c r="AR114" i="1"/>
  <c r="AR118" i="1" s="1"/>
  <c r="AR119" i="1" s="1"/>
  <c r="AS115" i="1"/>
  <c r="AS118" i="1"/>
  <c r="AS119" i="1" s="1"/>
  <c r="AM115" i="1"/>
  <c r="AM118" i="1"/>
  <c r="AM119" i="1" s="1"/>
  <c r="AO115" i="1"/>
  <c r="AO118" i="1"/>
  <c r="AO119" i="1" s="1"/>
  <c r="AT121" i="1"/>
  <c r="AG74" i="1"/>
  <c r="AB58" i="1"/>
  <c r="Z59" i="1"/>
  <c r="Z60" i="1" s="1"/>
  <c r="Z58" i="1"/>
  <c r="P61" i="1"/>
  <c r="P46" i="1" s="1"/>
  <c r="AD60" i="1"/>
  <c r="AD65" i="1"/>
  <c r="AD74" i="1" s="1"/>
  <c r="X58" i="1"/>
  <c r="AD61" i="1"/>
  <c r="L60" i="1"/>
  <c r="L46" i="1" s="1"/>
  <c r="L73" i="1"/>
  <c r="F61" i="1"/>
  <c r="F46" i="1" s="1"/>
  <c r="X59" i="1"/>
  <c r="X65" i="1" s="1"/>
  <c r="L65" i="1"/>
  <c r="P73" i="1"/>
  <c r="P65" i="1"/>
  <c r="S58" i="1"/>
  <c r="U61" i="1"/>
  <c r="U46" i="1" s="1"/>
  <c r="T74" i="1"/>
  <c r="T87" i="1" s="1"/>
  <c r="R65" i="1"/>
  <c r="Q73" i="1"/>
  <c r="Q61" i="1"/>
  <c r="Q65" i="1"/>
  <c r="Q60" i="1"/>
  <c r="M58" i="1"/>
  <c r="R73" i="1"/>
  <c r="R60" i="1"/>
  <c r="R46" i="1" s="1"/>
  <c r="AH61" i="1"/>
  <c r="N58" i="1"/>
  <c r="O58" i="1"/>
  <c r="N59" i="1"/>
  <c r="M59" i="1"/>
  <c r="M65" i="1" s="1"/>
  <c r="AJ59" i="1"/>
  <c r="AJ73" i="1" s="1"/>
  <c r="F65" i="1"/>
  <c r="F73" i="1"/>
  <c r="AE73" i="1"/>
  <c r="AE65" i="1"/>
  <c r="AE60" i="1"/>
  <c r="AB59" i="1"/>
  <c r="AB61" i="1" s="1"/>
  <c r="S59" i="1"/>
  <c r="S61" i="1" s="1"/>
  <c r="O59" i="1"/>
  <c r="O61" i="1" s="1"/>
  <c r="U73" i="1"/>
  <c r="U65" i="1"/>
  <c r="W73" i="1"/>
  <c r="W65" i="1"/>
  <c r="W60" i="1"/>
  <c r="AJ58" i="1"/>
  <c r="AA65" i="1"/>
  <c r="AA73" i="1"/>
  <c r="AH73" i="1"/>
  <c r="AH65" i="1"/>
  <c r="AA61" i="1"/>
  <c r="AE61" i="1"/>
  <c r="J65" i="1"/>
  <c r="J73" i="1"/>
  <c r="D58" i="1"/>
  <c r="H60" i="1"/>
  <c r="H46" i="1" s="1"/>
  <c r="K58" i="1"/>
  <c r="H65" i="1"/>
  <c r="H73" i="1"/>
  <c r="J60" i="1"/>
  <c r="J46" i="1" s="1"/>
  <c r="G73" i="1"/>
  <c r="G65" i="1"/>
  <c r="I73" i="1"/>
  <c r="I65" i="1"/>
  <c r="I60" i="1"/>
  <c r="I61" i="1"/>
  <c r="K59" i="1"/>
  <c r="K61" i="1" s="1"/>
  <c r="G61" i="1"/>
  <c r="E73" i="1"/>
  <c r="E65" i="1"/>
  <c r="E60" i="1"/>
  <c r="E46" i="1" s="1"/>
  <c r="G60" i="1"/>
  <c r="Y74" i="1" l="1"/>
  <c r="Y87" i="1" s="1"/>
  <c r="D61" i="1"/>
  <c r="G46" i="1"/>
  <c r="D60" i="1"/>
  <c r="D46" i="1" s="1"/>
  <c r="Q46" i="1"/>
  <c r="I46" i="1"/>
  <c r="X73" i="1"/>
  <c r="AR115" i="1"/>
  <c r="AR121" i="1" s="1"/>
  <c r="AS121" i="1"/>
  <c r="AO121" i="1"/>
  <c r="AM121" i="1"/>
  <c r="AH74" i="1"/>
  <c r="AH87" i="1" s="1"/>
  <c r="AI78" i="1"/>
  <c r="AI86" i="1"/>
  <c r="AI83" i="1"/>
  <c r="AI81" i="1"/>
  <c r="AI85" i="1"/>
  <c r="AI77" i="1"/>
  <c r="AI80" i="1"/>
  <c r="AI82" i="1"/>
  <c r="AI76" i="1"/>
  <c r="AI84" i="1"/>
  <c r="AI87" i="1"/>
  <c r="AI79" i="1"/>
  <c r="AG76" i="1"/>
  <c r="AG86" i="1"/>
  <c r="AG83" i="1"/>
  <c r="AG80" i="1"/>
  <c r="AG82" i="1"/>
  <c r="AG81" i="1"/>
  <c r="AG78" i="1"/>
  <c r="AG85" i="1"/>
  <c r="AG77" i="1"/>
  <c r="AG84" i="1"/>
  <c r="AG87" i="1"/>
  <c r="AG79" i="1"/>
  <c r="AG96" i="1" s="1"/>
  <c r="P74" i="1"/>
  <c r="P87" i="1" s="1"/>
  <c r="AC79" i="1"/>
  <c r="AC96" i="1" s="1"/>
  <c r="AB60" i="1"/>
  <c r="F74" i="1"/>
  <c r="F79" i="1" s="1"/>
  <c r="F98" i="1" s="1"/>
  <c r="X60" i="1"/>
  <c r="AD87" i="1"/>
  <c r="AD79" i="1"/>
  <c r="AD96" i="1" s="1"/>
  <c r="X61" i="1"/>
  <c r="W74" i="1"/>
  <c r="W79" i="1" s="1"/>
  <c r="Z61" i="1"/>
  <c r="Y76" i="1"/>
  <c r="Y84" i="1"/>
  <c r="Y82" i="1"/>
  <c r="Y86" i="1"/>
  <c r="Y77" i="1"/>
  <c r="Y85" i="1"/>
  <c r="Y80" i="1"/>
  <c r="X74" i="1"/>
  <c r="AA74" i="1"/>
  <c r="AA87" i="1" s="1"/>
  <c r="AE74" i="1"/>
  <c r="AC76" i="1"/>
  <c r="AC84" i="1"/>
  <c r="AC85" i="1"/>
  <c r="AC86" i="1"/>
  <c r="AC81" i="1"/>
  <c r="AC77" i="1"/>
  <c r="AC82" i="1"/>
  <c r="AC78" i="1"/>
  <c r="AC83" i="1"/>
  <c r="AC80" i="1"/>
  <c r="AD78" i="1"/>
  <c r="AD76" i="1"/>
  <c r="AD82" i="1"/>
  <c r="AD83" i="1"/>
  <c r="AD86" i="1"/>
  <c r="AD80" i="1"/>
  <c r="AD81" i="1"/>
  <c r="AD84" i="1"/>
  <c r="AD77" i="1"/>
  <c r="AD85" i="1"/>
  <c r="Y79" i="1"/>
  <c r="L74" i="1"/>
  <c r="L87" i="1" s="1"/>
  <c r="Q74" i="1"/>
  <c r="Q79" i="1" s="1"/>
  <c r="Q98" i="1" s="1"/>
  <c r="Z65" i="1"/>
  <c r="Z73" i="1"/>
  <c r="R74" i="1"/>
  <c r="U74" i="1"/>
  <c r="U79" i="1" s="1"/>
  <c r="U98" i="1" s="1"/>
  <c r="T76" i="1"/>
  <c r="T84" i="1"/>
  <c r="T77" i="1"/>
  <c r="T85" i="1"/>
  <c r="T80" i="1"/>
  <c r="T86" i="1"/>
  <c r="T81" i="1"/>
  <c r="T82" i="1"/>
  <c r="T83" i="1"/>
  <c r="T78" i="1"/>
  <c r="T79" i="1"/>
  <c r="T98" i="1" s="1"/>
  <c r="J74" i="1"/>
  <c r="J87" i="1" s="1"/>
  <c r="M61" i="1"/>
  <c r="M60" i="1"/>
  <c r="M73" i="1"/>
  <c r="M74" i="1" s="1"/>
  <c r="N60" i="1"/>
  <c r="N65" i="1"/>
  <c r="N61" i="1"/>
  <c r="N73" i="1"/>
  <c r="O60" i="1"/>
  <c r="O46" i="1" s="1"/>
  <c r="S60" i="1"/>
  <c r="S46" i="1" s="1"/>
  <c r="AJ65" i="1"/>
  <c r="AJ60" i="1"/>
  <c r="AJ61" i="1"/>
  <c r="O65" i="1"/>
  <c r="O73" i="1"/>
  <c r="AB73" i="1"/>
  <c r="AB65" i="1"/>
  <c r="S65" i="1"/>
  <c r="S73" i="1"/>
  <c r="I74" i="1"/>
  <c r="I87" i="1" s="1"/>
  <c r="G74" i="1"/>
  <c r="G87" i="1" s="1"/>
  <c r="E74" i="1"/>
  <c r="H74" i="1"/>
  <c r="D73" i="1"/>
  <c r="K73" i="1"/>
  <c r="K65" i="1"/>
  <c r="K60" i="1"/>
  <c r="K46" i="1" s="1"/>
  <c r="Y83" i="1" l="1"/>
  <c r="Y81" i="1"/>
  <c r="F84" i="1"/>
  <c r="P85" i="1"/>
  <c r="X87" i="1"/>
  <c r="Y78" i="1"/>
  <c r="Y88" i="1" s="1"/>
  <c r="B61" i="1"/>
  <c r="F87" i="1"/>
  <c r="N46" i="1"/>
  <c r="F85" i="1"/>
  <c r="M46" i="1"/>
  <c r="D74" i="1"/>
  <c r="D82" i="1" s="1"/>
  <c r="B65" i="1"/>
  <c r="B69" i="1"/>
  <c r="P79" i="1"/>
  <c r="P98" i="1" s="1"/>
  <c r="P80" i="1"/>
  <c r="P86" i="1"/>
  <c r="L78" i="1"/>
  <c r="P78" i="1"/>
  <c r="P81" i="1"/>
  <c r="P84" i="1"/>
  <c r="P82" i="1"/>
  <c r="F80" i="1"/>
  <c r="F83" i="1"/>
  <c r="F82" i="1"/>
  <c r="P83" i="1"/>
  <c r="P77" i="1"/>
  <c r="P76" i="1"/>
  <c r="P106" i="1" s="1"/>
  <c r="P107" i="1" s="1"/>
  <c r="F77" i="1"/>
  <c r="F78" i="1"/>
  <c r="F76" i="1"/>
  <c r="F106" i="1" s="1"/>
  <c r="F107" i="1" s="1"/>
  <c r="J79" i="1"/>
  <c r="J98" i="1" s="1"/>
  <c r="F86" i="1"/>
  <c r="F81" i="1"/>
  <c r="AD94" i="1"/>
  <c r="AC94" i="1"/>
  <c r="AG94" i="1"/>
  <c r="T94" i="1"/>
  <c r="AI94" i="1"/>
  <c r="AJ74" i="1"/>
  <c r="AG97" i="1"/>
  <c r="AG88" i="1"/>
  <c r="AG106" i="1"/>
  <c r="AG107" i="1" s="1"/>
  <c r="AI96" i="1"/>
  <c r="AI97" i="1"/>
  <c r="AI106" i="1"/>
  <c r="AI107" i="1" s="1"/>
  <c r="AI88" i="1"/>
  <c r="AG91" i="1"/>
  <c r="AG117" i="1" s="1"/>
  <c r="AH76" i="1"/>
  <c r="AH86" i="1"/>
  <c r="AH81" i="1"/>
  <c r="AH83" i="1"/>
  <c r="AH78" i="1"/>
  <c r="AH80" i="1"/>
  <c r="AH85" i="1"/>
  <c r="AH82" i="1"/>
  <c r="AH77" i="1"/>
  <c r="AH84" i="1"/>
  <c r="AI91" i="1"/>
  <c r="AI117" i="1" s="1"/>
  <c r="AH79" i="1"/>
  <c r="J86" i="1"/>
  <c r="L77" i="1"/>
  <c r="J82" i="1"/>
  <c r="Q81" i="1"/>
  <c r="L80" i="1"/>
  <c r="Q86" i="1"/>
  <c r="L82" i="1"/>
  <c r="L76" i="1"/>
  <c r="Q96" i="1"/>
  <c r="Q85" i="1"/>
  <c r="Q84" i="1"/>
  <c r="Q87" i="1"/>
  <c r="Q80" i="1"/>
  <c r="T91" i="1"/>
  <c r="T117" i="1" s="1"/>
  <c r="Q77" i="1"/>
  <c r="Q78" i="1"/>
  <c r="Q83" i="1"/>
  <c r="AA79" i="1"/>
  <c r="AA96" i="1" s="1"/>
  <c r="W96" i="1"/>
  <c r="AE81" i="1"/>
  <c r="AE80" i="1"/>
  <c r="AE83" i="1"/>
  <c r="AE85" i="1"/>
  <c r="AE82" i="1"/>
  <c r="AE76" i="1"/>
  <c r="AE77" i="1"/>
  <c r="AE86" i="1"/>
  <c r="AE84" i="1"/>
  <c r="AE78" i="1"/>
  <c r="AB74" i="1"/>
  <c r="AB87" i="1" s="1"/>
  <c r="AD91" i="1"/>
  <c r="AD117" i="1" s="1"/>
  <c r="AE79" i="1"/>
  <c r="W87" i="1"/>
  <c r="Y91" i="1"/>
  <c r="Y117" i="1" s="1"/>
  <c r="Z74" i="1"/>
  <c r="Z87" i="1" s="1"/>
  <c r="Y96" i="1"/>
  <c r="AD97" i="1"/>
  <c r="AC91" i="1"/>
  <c r="AC117" i="1" s="1"/>
  <c r="AC97" i="1"/>
  <c r="AC106" i="1"/>
  <c r="AC107" i="1" s="1"/>
  <c r="AC88" i="1"/>
  <c r="X76" i="1"/>
  <c r="X82" i="1"/>
  <c r="X83" i="1"/>
  <c r="X77" i="1"/>
  <c r="X78" i="1"/>
  <c r="X81" i="1"/>
  <c r="X86" i="1"/>
  <c r="X80" i="1"/>
  <c r="X84" i="1"/>
  <c r="X85" i="1"/>
  <c r="Y106" i="1"/>
  <c r="Y107" i="1" s="1"/>
  <c r="AD95" i="1"/>
  <c r="W76" i="1"/>
  <c r="W83" i="1"/>
  <c r="W80" i="1"/>
  <c r="W78" i="1"/>
  <c r="W77" i="1"/>
  <c r="W85" i="1"/>
  <c r="W82" i="1"/>
  <c r="W86" i="1"/>
  <c r="W84" i="1"/>
  <c r="W81" i="1"/>
  <c r="AD106" i="1"/>
  <c r="AD107" i="1" s="1"/>
  <c r="AD88" i="1"/>
  <c r="AA76" i="1"/>
  <c r="AA86" i="1"/>
  <c r="AA85" i="1"/>
  <c r="AA84" i="1"/>
  <c r="AA81" i="1"/>
  <c r="AA80" i="1"/>
  <c r="AA78" i="1"/>
  <c r="AA77" i="1"/>
  <c r="AA83" i="1"/>
  <c r="AA82" i="1"/>
  <c r="X79" i="1"/>
  <c r="AE87" i="1"/>
  <c r="J76" i="1"/>
  <c r="J106" i="1" s="1"/>
  <c r="J107" i="1" s="1"/>
  <c r="L84" i="1"/>
  <c r="L81" i="1"/>
  <c r="J77" i="1"/>
  <c r="J83" i="1"/>
  <c r="J80" i="1"/>
  <c r="J84" i="1"/>
  <c r="J85" i="1"/>
  <c r="J78" i="1"/>
  <c r="J81" i="1"/>
  <c r="L86" i="1"/>
  <c r="L85" i="1"/>
  <c r="L83" i="1"/>
  <c r="L79" i="1"/>
  <c r="L98" i="1" s="1"/>
  <c r="Q76" i="1"/>
  <c r="Q106" i="1" s="1"/>
  <c r="Q107" i="1" s="1"/>
  <c r="Q108" i="1" s="1"/>
  <c r="Q82" i="1"/>
  <c r="U87" i="1"/>
  <c r="U96" i="1"/>
  <c r="T88" i="1"/>
  <c r="T106" i="1"/>
  <c r="T107" i="1" s="1"/>
  <c r="R78" i="1"/>
  <c r="R77" i="1"/>
  <c r="R85" i="1"/>
  <c r="R83" i="1"/>
  <c r="R80" i="1"/>
  <c r="R84" i="1"/>
  <c r="R82" i="1"/>
  <c r="R76" i="1"/>
  <c r="R81" i="1"/>
  <c r="R86" i="1"/>
  <c r="R79" i="1"/>
  <c r="R98" i="1" s="1"/>
  <c r="S74" i="1"/>
  <c r="S87" i="1" s="1"/>
  <c r="T96" i="1"/>
  <c r="T97" i="1"/>
  <c r="U83" i="1"/>
  <c r="U86" i="1"/>
  <c r="U85" i="1"/>
  <c r="U82" i="1"/>
  <c r="U76" i="1"/>
  <c r="U78" i="1"/>
  <c r="U77" i="1"/>
  <c r="U81" i="1"/>
  <c r="U80" i="1"/>
  <c r="U84" i="1"/>
  <c r="R87" i="1"/>
  <c r="O74" i="1"/>
  <c r="O87" i="1" s="1"/>
  <c r="L106" i="1"/>
  <c r="L107" i="1" s="1"/>
  <c r="N74" i="1"/>
  <c r="M76" i="1"/>
  <c r="M85" i="1"/>
  <c r="M84" i="1"/>
  <c r="M80" i="1"/>
  <c r="M78" i="1"/>
  <c r="M77" i="1"/>
  <c r="M83" i="1"/>
  <c r="M82" i="1"/>
  <c r="M81" i="1"/>
  <c r="M86" i="1"/>
  <c r="M87" i="1"/>
  <c r="M79" i="1"/>
  <c r="M98" i="1" s="1"/>
  <c r="F96" i="1"/>
  <c r="G76" i="1"/>
  <c r="G83" i="1"/>
  <c r="G81" i="1"/>
  <c r="G80" i="1"/>
  <c r="G86" i="1"/>
  <c r="G85" i="1"/>
  <c r="G84" i="1"/>
  <c r="G78" i="1"/>
  <c r="G77" i="1"/>
  <c r="G82" i="1"/>
  <c r="E80" i="1"/>
  <c r="E83" i="1"/>
  <c r="E84" i="1"/>
  <c r="E85" i="1"/>
  <c r="E81" i="1"/>
  <c r="E86" i="1"/>
  <c r="E82" i="1"/>
  <c r="E77" i="1"/>
  <c r="E76" i="1"/>
  <c r="E78" i="1"/>
  <c r="G79" i="1"/>
  <c r="G98" i="1" s="1"/>
  <c r="E87" i="1"/>
  <c r="E79" i="1"/>
  <c r="E98" i="1" s="1"/>
  <c r="I77" i="1"/>
  <c r="I78" i="1"/>
  <c r="I82" i="1"/>
  <c r="I80" i="1"/>
  <c r="I76" i="1"/>
  <c r="I86" i="1"/>
  <c r="I81" i="1"/>
  <c r="I84" i="1"/>
  <c r="I83" i="1"/>
  <c r="I85" i="1"/>
  <c r="K74" i="1"/>
  <c r="H79" i="1"/>
  <c r="H98" i="1" s="1"/>
  <c r="H84" i="1"/>
  <c r="H83" i="1"/>
  <c r="H77" i="1"/>
  <c r="H82" i="1"/>
  <c r="H80" i="1"/>
  <c r="H76" i="1"/>
  <c r="H78" i="1"/>
  <c r="H85" i="1"/>
  <c r="H86" i="1"/>
  <c r="H81" i="1"/>
  <c r="H87" i="1"/>
  <c r="I79" i="1"/>
  <c r="I98" i="1" s="1"/>
  <c r="Y94" i="1" l="1"/>
  <c r="Y97" i="1"/>
  <c r="D80" i="1"/>
  <c r="D78" i="1"/>
  <c r="D84" i="1"/>
  <c r="D81" i="1"/>
  <c r="D76" i="1"/>
  <c r="D106" i="1" s="1"/>
  <c r="D107" i="1" s="1"/>
  <c r="D109" i="1" s="1"/>
  <c r="D110" i="1" s="1"/>
  <c r="D83" i="1"/>
  <c r="D79" i="1"/>
  <c r="L96" i="1"/>
  <c r="P96" i="1"/>
  <c r="P97" i="1"/>
  <c r="D77" i="1"/>
  <c r="D98" i="1"/>
  <c r="D96" i="1"/>
  <c r="D91" i="1"/>
  <c r="D117" i="1" s="1"/>
  <c r="P94" i="1"/>
  <c r="P95" i="1" s="1"/>
  <c r="F94" i="1"/>
  <c r="F95" i="1" s="1"/>
  <c r="P91" i="1"/>
  <c r="P117" i="1" s="1"/>
  <c r="P88" i="1"/>
  <c r="F97" i="1"/>
  <c r="F88" i="1"/>
  <c r="F91" i="1"/>
  <c r="F117" i="1" s="1"/>
  <c r="J96" i="1"/>
  <c r="AI95" i="1"/>
  <c r="AI101" i="1" s="1"/>
  <c r="AI102" i="1" s="1"/>
  <c r="M94" i="1"/>
  <c r="X94" i="1"/>
  <c r="X95" i="1" s="1"/>
  <c r="R94" i="1"/>
  <c r="W94" i="1"/>
  <c r="U94" i="1"/>
  <c r="AA94" i="1"/>
  <c r="Q91" i="1"/>
  <c r="Q117" i="1" s="1"/>
  <c r="Q94" i="1"/>
  <c r="Q95" i="1" s="1"/>
  <c r="E94" i="1"/>
  <c r="H94" i="1"/>
  <c r="H95" i="1" s="1"/>
  <c r="I94" i="1"/>
  <c r="I95" i="1" s="1"/>
  <c r="G94" i="1"/>
  <c r="L91" i="1"/>
  <c r="L117" i="1" s="1"/>
  <c r="L94" i="1"/>
  <c r="J94" i="1"/>
  <c r="J95" i="1" s="1"/>
  <c r="AE94" i="1"/>
  <c r="AH94" i="1"/>
  <c r="AG95" i="1"/>
  <c r="AG101" i="1" s="1"/>
  <c r="AG102" i="1" s="1"/>
  <c r="AG109" i="1"/>
  <c r="AG110" i="1" s="1"/>
  <c r="AG108" i="1"/>
  <c r="AJ76" i="1"/>
  <c r="AJ82" i="1"/>
  <c r="AJ85" i="1"/>
  <c r="AJ86" i="1"/>
  <c r="AJ84" i="1"/>
  <c r="AJ83" i="1"/>
  <c r="AJ77" i="1"/>
  <c r="AJ81" i="1"/>
  <c r="AJ80" i="1"/>
  <c r="AJ78" i="1"/>
  <c r="AJ87" i="1"/>
  <c r="AH91" i="1"/>
  <c r="AH117" i="1" s="1"/>
  <c r="AH97" i="1"/>
  <c r="AH96" i="1"/>
  <c r="AH106" i="1"/>
  <c r="AH107" i="1" s="1"/>
  <c r="AH88" i="1"/>
  <c r="AI108" i="1"/>
  <c r="AI109" i="1"/>
  <c r="AI110" i="1" s="1"/>
  <c r="AJ79" i="1"/>
  <c r="E91" i="1"/>
  <c r="E117" i="1" s="1"/>
  <c r="Q109" i="1"/>
  <c r="Q110" i="1" s="1"/>
  <c r="R91" i="1"/>
  <c r="R117" i="1" s="1"/>
  <c r="U91" i="1"/>
  <c r="U117" i="1" s="1"/>
  <c r="Q88" i="1"/>
  <c r="J88" i="1"/>
  <c r="W97" i="1"/>
  <c r="J91" i="1"/>
  <c r="J117" i="1" s="1"/>
  <c r="J97" i="1"/>
  <c r="G91" i="1"/>
  <c r="G117" i="1" s="1"/>
  <c r="AA97" i="1"/>
  <c r="I91" i="1"/>
  <c r="I117" i="1" s="1"/>
  <c r="H91" i="1"/>
  <c r="H117" i="1" s="1"/>
  <c r="M91" i="1"/>
  <c r="M117" i="1" s="1"/>
  <c r="Z79" i="1"/>
  <c r="Z96" i="1" s="1"/>
  <c r="Y109" i="1"/>
  <c r="Y110" i="1" s="1"/>
  <c r="Y108" i="1"/>
  <c r="W91" i="1"/>
  <c r="W117" i="1" s="1"/>
  <c r="AD108" i="1"/>
  <c r="AD109" i="1"/>
  <c r="AD110" i="1" s="1"/>
  <c r="X91" i="1"/>
  <c r="X117" i="1" s="1"/>
  <c r="Y95" i="1"/>
  <c r="Y101" i="1" s="1"/>
  <c r="Y102" i="1" s="1"/>
  <c r="AA91" i="1"/>
  <c r="AA117" i="1" s="1"/>
  <c r="AA88" i="1"/>
  <c r="AA106" i="1"/>
  <c r="AA107" i="1" s="1"/>
  <c r="W106" i="1"/>
  <c r="W107" i="1" s="1"/>
  <c r="W88" i="1"/>
  <c r="AB76" i="1"/>
  <c r="AB84" i="1"/>
  <c r="AB81" i="1"/>
  <c r="AB80" i="1"/>
  <c r="AB85" i="1"/>
  <c r="AB78" i="1"/>
  <c r="AB77" i="1"/>
  <c r="AB83" i="1"/>
  <c r="AB86" i="1"/>
  <c r="AB82" i="1"/>
  <c r="X96" i="1"/>
  <c r="X97" i="1"/>
  <c r="AE97" i="1"/>
  <c r="AE96" i="1"/>
  <c r="AE106" i="1"/>
  <c r="AE107" i="1" s="1"/>
  <c r="AE88" i="1"/>
  <c r="AC109" i="1"/>
  <c r="AC110" i="1" s="1"/>
  <c r="AC108" i="1"/>
  <c r="AD101" i="1"/>
  <c r="AD102" i="1" s="1"/>
  <c r="X88" i="1"/>
  <c r="X106" i="1"/>
  <c r="X107" i="1" s="1"/>
  <c r="AC95" i="1"/>
  <c r="AC101" i="1" s="1"/>
  <c r="AC102" i="1" s="1"/>
  <c r="Z76" i="1"/>
  <c r="Z86" i="1"/>
  <c r="Z83" i="1"/>
  <c r="Z78" i="1"/>
  <c r="Z82" i="1"/>
  <c r="Z84" i="1"/>
  <c r="Z80" i="1"/>
  <c r="Z85" i="1"/>
  <c r="Z77" i="1"/>
  <c r="Z81" i="1"/>
  <c r="AB79" i="1"/>
  <c r="AE91" i="1"/>
  <c r="AE117" i="1" s="1"/>
  <c r="AE95" i="1"/>
  <c r="Q97" i="1"/>
  <c r="L97" i="1"/>
  <c r="L88" i="1"/>
  <c r="U97" i="1"/>
  <c r="R97" i="1"/>
  <c r="R96" i="1"/>
  <c r="T109" i="1"/>
  <c r="T110" i="1" s="1"/>
  <c r="T108" i="1"/>
  <c r="R106" i="1"/>
  <c r="R107" i="1" s="1"/>
  <c r="R88" i="1"/>
  <c r="T95" i="1"/>
  <c r="T101" i="1" s="1"/>
  <c r="T102" i="1" s="1"/>
  <c r="U106" i="1"/>
  <c r="U107" i="1" s="1"/>
  <c r="U88" i="1"/>
  <c r="S77" i="1"/>
  <c r="S82" i="1"/>
  <c r="S86" i="1"/>
  <c r="S84" i="1"/>
  <c r="S80" i="1"/>
  <c r="S81" i="1"/>
  <c r="S83" i="1"/>
  <c r="S78" i="1"/>
  <c r="S85" i="1"/>
  <c r="S76" i="1"/>
  <c r="S79" i="1"/>
  <c r="S98" i="1" s="1"/>
  <c r="M95" i="1"/>
  <c r="P109" i="1"/>
  <c r="P110" i="1" s="1"/>
  <c r="P108" i="1"/>
  <c r="N81" i="1"/>
  <c r="N78" i="1"/>
  <c r="N83" i="1"/>
  <c r="N86" i="1"/>
  <c r="N77" i="1"/>
  <c r="N80" i="1"/>
  <c r="N76" i="1"/>
  <c r="N84" i="1"/>
  <c r="N82" i="1"/>
  <c r="N85" i="1"/>
  <c r="O76" i="1"/>
  <c r="O84" i="1"/>
  <c r="O78" i="1"/>
  <c r="O86" i="1"/>
  <c r="O77" i="1"/>
  <c r="O80" i="1"/>
  <c r="O82" i="1"/>
  <c r="O85" i="1"/>
  <c r="O81" i="1"/>
  <c r="O83" i="1"/>
  <c r="L108" i="1"/>
  <c r="L109" i="1"/>
  <c r="L110" i="1" s="1"/>
  <c r="M96" i="1"/>
  <c r="M97" i="1"/>
  <c r="N87" i="1"/>
  <c r="M106" i="1"/>
  <c r="M107" i="1" s="1"/>
  <c r="M88" i="1"/>
  <c r="N79" i="1"/>
  <c r="N98" i="1" s="1"/>
  <c r="O79" i="1"/>
  <c r="O98" i="1" s="1"/>
  <c r="F108" i="1"/>
  <c r="F109" i="1"/>
  <c r="H106" i="1"/>
  <c r="H107" i="1" s="1"/>
  <c r="H88" i="1"/>
  <c r="D85" i="1"/>
  <c r="D86" i="1"/>
  <c r="D87" i="1"/>
  <c r="G88" i="1"/>
  <c r="G106" i="1"/>
  <c r="G107" i="1" s="1"/>
  <c r="I106" i="1"/>
  <c r="I107" i="1" s="1"/>
  <c r="I88" i="1"/>
  <c r="E106" i="1"/>
  <c r="E107" i="1" s="1"/>
  <c r="E88" i="1"/>
  <c r="H96" i="1"/>
  <c r="K83" i="1"/>
  <c r="K81" i="1"/>
  <c r="K80" i="1"/>
  <c r="K85" i="1"/>
  <c r="K84" i="1"/>
  <c r="K77" i="1"/>
  <c r="K82" i="1"/>
  <c r="K86" i="1"/>
  <c r="K76" i="1"/>
  <c r="K78" i="1"/>
  <c r="E96" i="1"/>
  <c r="E97" i="1"/>
  <c r="J109" i="1"/>
  <c r="J110" i="1" s="1"/>
  <c r="J108" i="1"/>
  <c r="I97" i="1"/>
  <c r="I96" i="1"/>
  <c r="H97" i="1"/>
  <c r="K79" i="1"/>
  <c r="K98" i="1" s="1"/>
  <c r="G97" i="1"/>
  <c r="G96" i="1"/>
  <c r="K87" i="1"/>
  <c r="P101" i="1" l="1"/>
  <c r="P102" i="1" s="1"/>
  <c r="D97" i="1"/>
  <c r="D94" i="1"/>
  <c r="D95" i="1" s="1"/>
  <c r="D101" i="1" s="1"/>
  <c r="D102" i="1" s="1"/>
  <c r="F101" i="1"/>
  <c r="F102" i="1" s="1"/>
  <c r="Q111" i="1"/>
  <c r="A82" i="1"/>
  <c r="B79" i="1"/>
  <c r="D111" i="1"/>
  <c r="J101" i="1"/>
  <c r="J102" i="1" s="1"/>
  <c r="Q114" i="1"/>
  <c r="Q118" i="1" s="1"/>
  <c r="Q119" i="1" s="1"/>
  <c r="N94" i="1"/>
  <c r="S94" i="1"/>
  <c r="S95" i="1" s="1"/>
  <c r="Z94" i="1"/>
  <c r="Z95" i="1" s="1"/>
  <c r="AB94" i="1"/>
  <c r="K94" i="1"/>
  <c r="K95" i="1" s="1"/>
  <c r="O94" i="1"/>
  <c r="AJ94" i="1"/>
  <c r="Q101" i="1"/>
  <c r="Q102" i="1" s="1"/>
  <c r="AI111" i="1"/>
  <c r="AI114" i="1" s="1"/>
  <c r="AG111" i="1"/>
  <c r="AG114" i="1" s="1"/>
  <c r="AJ96" i="1"/>
  <c r="AJ97" i="1"/>
  <c r="AH108" i="1"/>
  <c r="AH109" i="1"/>
  <c r="AH110" i="1" s="1"/>
  <c r="AH95" i="1"/>
  <c r="AH101" i="1" s="1"/>
  <c r="AH102" i="1" s="1"/>
  <c r="AJ106" i="1"/>
  <c r="AJ107" i="1" s="1"/>
  <c r="AJ88" i="1"/>
  <c r="AJ91" i="1"/>
  <c r="AJ117" i="1" s="1"/>
  <c r="O91" i="1"/>
  <c r="O117" i="1" s="1"/>
  <c r="N91" i="1"/>
  <c r="N117" i="1" s="1"/>
  <c r="L95" i="1"/>
  <c r="L101" i="1" s="1"/>
  <c r="L102" i="1" s="1"/>
  <c r="K91" i="1"/>
  <c r="K117" i="1" s="1"/>
  <c r="S91" i="1"/>
  <c r="S117" i="1" s="1"/>
  <c r="Z97" i="1"/>
  <c r="Y111" i="1"/>
  <c r="Y114" i="1" s="1"/>
  <c r="X109" i="1"/>
  <c r="X110" i="1" s="1"/>
  <c r="X108" i="1"/>
  <c r="AA95" i="1"/>
  <c r="AA101" i="1" s="1"/>
  <c r="AA102" i="1" s="1"/>
  <c r="X101" i="1"/>
  <c r="X102" i="1" s="1"/>
  <c r="AE101" i="1"/>
  <c r="AE102" i="1" s="1"/>
  <c r="Z106" i="1"/>
  <c r="Z107" i="1" s="1"/>
  <c r="Z88" i="1"/>
  <c r="W108" i="1"/>
  <c r="W109" i="1"/>
  <c r="W110" i="1" s="1"/>
  <c r="AB106" i="1"/>
  <c r="AB107" i="1" s="1"/>
  <c r="AB88" i="1"/>
  <c r="AA108" i="1"/>
  <c r="AA109" i="1"/>
  <c r="AA110" i="1" s="1"/>
  <c r="AB97" i="1"/>
  <c r="AB96" i="1"/>
  <c r="Z91" i="1"/>
  <c r="Z117" i="1" s="1"/>
  <c r="AC111" i="1"/>
  <c r="AC114" i="1" s="1"/>
  <c r="AE109" i="1"/>
  <c r="AE110" i="1" s="1"/>
  <c r="AE108" i="1"/>
  <c r="AB91" i="1"/>
  <c r="AB117" i="1" s="1"/>
  <c r="AD111" i="1"/>
  <c r="W95" i="1"/>
  <c r="W101" i="1" s="1"/>
  <c r="W102" i="1" s="1"/>
  <c r="U109" i="1"/>
  <c r="U110" i="1" s="1"/>
  <c r="U108" i="1"/>
  <c r="R109" i="1"/>
  <c r="R110" i="1" s="1"/>
  <c r="R108" i="1"/>
  <c r="R95" i="1"/>
  <c r="R101" i="1" s="1"/>
  <c r="R102" i="1" s="1"/>
  <c r="S106" i="1"/>
  <c r="S107" i="1" s="1"/>
  <c r="S88" i="1"/>
  <c r="S96" i="1"/>
  <c r="S97" i="1"/>
  <c r="T111" i="1"/>
  <c r="T114" i="1" s="1"/>
  <c r="U95" i="1"/>
  <c r="U101" i="1" s="1"/>
  <c r="U102" i="1" s="1"/>
  <c r="L111" i="1"/>
  <c r="L114" i="1" s="1"/>
  <c r="N96" i="1"/>
  <c r="N97" i="1"/>
  <c r="O96" i="1"/>
  <c r="O97" i="1"/>
  <c r="M109" i="1"/>
  <c r="M110" i="1" s="1"/>
  <c r="M108" i="1"/>
  <c r="O106" i="1"/>
  <c r="O107" i="1" s="1"/>
  <c r="O88" i="1"/>
  <c r="N88" i="1"/>
  <c r="N106" i="1"/>
  <c r="N107" i="1" s="1"/>
  <c r="P111" i="1"/>
  <c r="P114" i="1" s="1"/>
  <c r="M101" i="1"/>
  <c r="M102" i="1" s="1"/>
  <c r="F110" i="1"/>
  <c r="F111" i="1"/>
  <c r="F114" i="1" s="1"/>
  <c r="F115" i="1" s="1"/>
  <c r="I109" i="1"/>
  <c r="I110" i="1" s="1"/>
  <c r="I108" i="1"/>
  <c r="G108" i="1"/>
  <c r="G109" i="1"/>
  <c r="G110" i="1" s="1"/>
  <c r="D88" i="1"/>
  <c r="I101" i="1"/>
  <c r="I102" i="1" s="1"/>
  <c r="G95" i="1"/>
  <c r="G101" i="1" s="1"/>
  <c r="G102" i="1" s="1"/>
  <c r="K106" i="1"/>
  <c r="K107" i="1" s="1"/>
  <c r="K88" i="1"/>
  <c r="E108" i="1"/>
  <c r="E109" i="1"/>
  <c r="E110" i="1" s="1"/>
  <c r="E95" i="1"/>
  <c r="E101" i="1" s="1"/>
  <c r="E102" i="1" s="1"/>
  <c r="K96" i="1"/>
  <c r="K97" i="1"/>
  <c r="J111" i="1"/>
  <c r="J114" i="1" s="1"/>
  <c r="H101" i="1"/>
  <c r="H102" i="1" s="1"/>
  <c r="H108" i="1"/>
  <c r="H109" i="1"/>
  <c r="H110" i="1" s="1"/>
  <c r="D114" i="1" l="1"/>
  <c r="Z101" i="1"/>
  <c r="Z102" i="1" s="1"/>
  <c r="AD114" i="1"/>
  <c r="AD115" i="1" s="1"/>
  <c r="AJ95" i="1"/>
  <c r="AJ101" i="1" s="1"/>
  <c r="AJ102" i="1" s="1"/>
  <c r="Q115" i="1"/>
  <c r="Q121" i="1" s="1"/>
  <c r="J115" i="1"/>
  <c r="T118" i="1"/>
  <c r="T119" i="1" s="1"/>
  <c r="AG115" i="1"/>
  <c r="Y115" i="1"/>
  <c r="AI118" i="1"/>
  <c r="AI119" i="1" s="1"/>
  <c r="AH111" i="1"/>
  <c r="AJ108" i="1"/>
  <c r="AJ109" i="1"/>
  <c r="AJ110" i="1" s="1"/>
  <c r="W111" i="1"/>
  <c r="W114" i="1" s="1"/>
  <c r="Y118" i="1"/>
  <c r="Y119" i="1" s="1"/>
  <c r="J118" i="1"/>
  <c r="J119" i="1" s="1"/>
  <c r="J121" i="1" s="1"/>
  <c r="F118" i="1"/>
  <c r="F119" i="1" s="1"/>
  <c r="P115" i="1"/>
  <c r="P118" i="1"/>
  <c r="P119" i="1" s="1"/>
  <c r="L118" i="1"/>
  <c r="L119" i="1" s="1"/>
  <c r="AE111" i="1"/>
  <c r="AE114" i="1" s="1"/>
  <c r="AA111" i="1"/>
  <c r="AA114" i="1" s="1"/>
  <c r="AC115" i="1"/>
  <c r="AC118" i="1"/>
  <c r="AC119" i="1" s="1"/>
  <c r="AB108" i="1"/>
  <c r="AB109" i="1"/>
  <c r="AB110" i="1" s="1"/>
  <c r="Z109" i="1"/>
  <c r="Z110" i="1" s="1"/>
  <c r="Z108" i="1"/>
  <c r="AB95" i="1"/>
  <c r="AB101" i="1" s="1"/>
  <c r="AB102" i="1" s="1"/>
  <c r="X111" i="1"/>
  <c r="X114" i="1" s="1"/>
  <c r="U111" i="1"/>
  <c r="U114" i="1" s="1"/>
  <c r="T115" i="1"/>
  <c r="R111" i="1"/>
  <c r="R114" i="1" s="1"/>
  <c r="S101" i="1"/>
  <c r="S102" i="1" s="1"/>
  <c r="S108" i="1"/>
  <c r="S109" i="1"/>
  <c r="S110" i="1" s="1"/>
  <c r="N95" i="1"/>
  <c r="N101" i="1" s="1"/>
  <c r="N102" i="1" s="1"/>
  <c r="O95" i="1"/>
  <c r="O101" i="1" s="1"/>
  <c r="O102" i="1" s="1"/>
  <c r="O108" i="1"/>
  <c r="O109" i="1"/>
  <c r="O110" i="1" s="1"/>
  <c r="N108" i="1"/>
  <c r="N109" i="1"/>
  <c r="N110" i="1" s="1"/>
  <c r="M111" i="1"/>
  <c r="M114" i="1" s="1"/>
  <c r="G111" i="1"/>
  <c r="G114" i="1" s="1"/>
  <c r="H111" i="1"/>
  <c r="H114" i="1" s="1"/>
  <c r="D108" i="1"/>
  <c r="K109" i="1"/>
  <c r="K110" i="1" s="1"/>
  <c r="K108" i="1"/>
  <c r="K101" i="1"/>
  <c r="K102" i="1" s="1"/>
  <c r="E111" i="1"/>
  <c r="E114" i="1" s="1"/>
  <c r="E115" i="1" s="1"/>
  <c r="I111" i="1"/>
  <c r="I114" i="1" s="1"/>
  <c r="D118" i="1" l="1"/>
  <c r="D115" i="1"/>
  <c r="F121" i="1"/>
  <c r="AD118" i="1"/>
  <c r="AD119" i="1" s="1"/>
  <c r="AD121" i="1" s="1"/>
  <c r="T121" i="1"/>
  <c r="D119" i="1"/>
  <c r="AH114" i="1"/>
  <c r="AH118" i="1" s="1"/>
  <c r="AH119" i="1" s="1"/>
  <c r="I118" i="1"/>
  <c r="I119" i="1" s="1"/>
  <c r="W118" i="1"/>
  <c r="W119" i="1" s="1"/>
  <c r="R118" i="1"/>
  <c r="R119" i="1" s="1"/>
  <c r="Y121" i="1"/>
  <c r="AA115" i="1"/>
  <c r="AG118" i="1"/>
  <c r="AG119" i="1" s="1"/>
  <c r="AG121" i="1" s="1"/>
  <c r="AE115" i="1"/>
  <c r="AI115" i="1"/>
  <c r="AI121" i="1" s="1"/>
  <c r="AC121" i="1"/>
  <c r="AJ111" i="1"/>
  <c r="AJ114" i="1" s="1"/>
  <c r="E118" i="1"/>
  <c r="E119" i="1" s="1"/>
  <c r="P121" i="1"/>
  <c r="L115" i="1"/>
  <c r="L121" i="1" s="1"/>
  <c r="M115" i="1"/>
  <c r="M118" i="1"/>
  <c r="M119" i="1" s="1"/>
  <c r="H115" i="1"/>
  <c r="H118" i="1"/>
  <c r="H119" i="1" s="1"/>
  <c r="H121" i="1" s="1"/>
  <c r="G115" i="1"/>
  <c r="G118" i="1"/>
  <c r="G119" i="1" s="1"/>
  <c r="U118" i="1"/>
  <c r="U119" i="1" s="1"/>
  <c r="Z111" i="1"/>
  <c r="Z114" i="1" s="1"/>
  <c r="AB111" i="1"/>
  <c r="AB114" i="1" s="1"/>
  <c r="X115" i="1"/>
  <c r="X118" i="1"/>
  <c r="X119" i="1" s="1"/>
  <c r="U115" i="1"/>
  <c r="I115" i="1"/>
  <c r="R115" i="1"/>
  <c r="S111" i="1"/>
  <c r="S114" i="1" s="1"/>
  <c r="N111" i="1"/>
  <c r="N114" i="1" s="1"/>
  <c r="O111" i="1"/>
  <c r="O114" i="1" s="1"/>
  <c r="K111" i="1"/>
  <c r="K114" i="1" s="1"/>
  <c r="D121" i="1" l="1"/>
  <c r="G121" i="1"/>
  <c r="E121" i="1"/>
  <c r="I121" i="1"/>
  <c r="R121" i="1"/>
  <c r="U121" i="1"/>
  <c r="AH115" i="1"/>
  <c r="AH121" i="1" s="1"/>
  <c r="AE118" i="1"/>
  <c r="AE119" i="1" s="1"/>
  <c r="AE121" i="1" s="1"/>
  <c r="AA118" i="1"/>
  <c r="AA119" i="1" s="1"/>
  <c r="AA121" i="1" s="1"/>
  <c r="Z115" i="1"/>
  <c r="S118" i="1"/>
  <c r="S119" i="1" s="1"/>
  <c r="AB118" i="1"/>
  <c r="AB119" i="1" s="1"/>
  <c r="W115" i="1"/>
  <c r="W121" i="1" s="1"/>
  <c r="AJ115" i="1"/>
  <c r="AJ118" i="1"/>
  <c r="AJ119" i="1" s="1"/>
  <c r="X121" i="1"/>
  <c r="Z118" i="1"/>
  <c r="Z119" i="1" s="1"/>
  <c r="M121" i="1"/>
  <c r="N115" i="1"/>
  <c r="N118" i="1"/>
  <c r="N119" i="1" s="1"/>
  <c r="K115" i="1"/>
  <c r="K118" i="1"/>
  <c r="K119" i="1" s="1"/>
  <c r="O115" i="1"/>
  <c r="O118" i="1"/>
  <c r="O119" i="1" s="1"/>
  <c r="K121" i="1" l="1"/>
  <c r="S115" i="1"/>
  <c r="S121" i="1" s="1"/>
  <c r="Z121" i="1"/>
  <c r="AB115" i="1"/>
  <c r="AB121" i="1" s="1"/>
  <c r="N121" i="1"/>
  <c r="AJ121" i="1"/>
  <c r="O121" i="1"/>
</calcChain>
</file>

<file path=xl/sharedStrings.xml><?xml version="1.0" encoding="utf-8"?>
<sst xmlns="http://schemas.openxmlformats.org/spreadsheetml/2006/main" count="198" uniqueCount="160">
  <si>
    <t>#input P,T,fO2,melt composiiton</t>
  </si>
  <si>
    <t>P(bar)</t>
  </si>
  <si>
    <t>logfO2</t>
    <phoneticPr fontId="0" type="noConversion"/>
  </si>
  <si>
    <t>SiO2</t>
  </si>
  <si>
    <t>TiO2</t>
  </si>
  <si>
    <t>Al2O3</t>
  </si>
  <si>
    <t>FeO</t>
  </si>
  <si>
    <t>MnO</t>
    <phoneticPr fontId="0" type="noConversion"/>
  </si>
  <si>
    <t>MgO</t>
  </si>
  <si>
    <t>CaO</t>
  </si>
  <si>
    <t>Na2O</t>
  </si>
  <si>
    <t>K2O</t>
    <phoneticPr fontId="0" type="noConversion"/>
  </si>
  <si>
    <t>P2O5</t>
    <phoneticPr fontId="0" type="noConversion"/>
  </si>
  <si>
    <t>#leave this row blank</t>
  </si>
  <si>
    <t>sum</t>
  </si>
  <si>
    <t>wt%</t>
  </si>
  <si>
    <t>H2O</t>
  </si>
  <si>
    <t>total</t>
  </si>
  <si>
    <t>moles</t>
  </si>
  <si>
    <t>mole fraction oxide</t>
  </si>
  <si>
    <t>FeOt</t>
  </si>
  <si>
    <t>ln(XFe2O3/XFeO)</t>
    <phoneticPr fontId="0" type="noConversion"/>
  </si>
  <si>
    <t>FeO</t>
    <phoneticPr fontId="0" type="noConversion"/>
  </si>
  <si>
    <t>Fe2O3</t>
    <phoneticPr fontId="0" type="noConversion"/>
  </si>
  <si>
    <t>moles cation</t>
  </si>
  <si>
    <t>Si</t>
  </si>
  <si>
    <t>Ti</t>
  </si>
  <si>
    <t>Al</t>
  </si>
  <si>
    <t>Fe</t>
  </si>
  <si>
    <t>Mn</t>
    <phoneticPr fontId="0" type="noConversion"/>
  </si>
  <si>
    <t>Mg</t>
  </si>
  <si>
    <t>Ca</t>
  </si>
  <si>
    <t>Na</t>
  </si>
  <si>
    <t>K</t>
    <phoneticPr fontId="0" type="noConversion"/>
  </si>
  <si>
    <t>P</t>
    <phoneticPr fontId="0" type="noConversion"/>
  </si>
  <si>
    <t>H</t>
  </si>
  <si>
    <t>Fe3</t>
    <phoneticPr fontId="0" type="noConversion"/>
  </si>
  <si>
    <t>mole fraction cation</t>
  </si>
  <si>
    <t>#input melt H2O content</t>
  </si>
  <si>
    <t>Na+K-Al</t>
    <phoneticPr fontId="0" type="noConversion"/>
  </si>
  <si>
    <t>#parameters from SCSS model for anhydrous melt of O'Neill (2020)</t>
  </si>
  <si>
    <t>delt G/RT</t>
    <phoneticPr fontId="0" type="noConversion"/>
  </si>
  <si>
    <t>∑XM*AM</t>
  </si>
  <si>
    <t>lnCs</t>
    <phoneticPr fontId="0" type="noConversion"/>
  </si>
  <si>
    <t>#different formula for po and sulfide melt</t>
  </si>
  <si>
    <t>(C1P+C2erf(P))/T</t>
  </si>
  <si>
    <t>#calculate S2- contribution</t>
  </si>
  <si>
    <t>ln [S]</t>
  </si>
  <si>
    <t>#calculate the H2O term, i.e., ln(XOH+XH2O)</t>
  </si>
  <si>
    <t>XH2Ot</t>
  </si>
  <si>
    <t>lnXH2Ot</t>
  </si>
  <si>
    <t>XOH</t>
    <phoneticPr fontId="0" type="noConversion"/>
  </si>
  <si>
    <t>lnXOH</t>
    <phoneticPr fontId="0" type="noConversion"/>
  </si>
  <si>
    <t>XH2Om</t>
  </si>
  <si>
    <t>lnXH2Om</t>
  </si>
  <si>
    <t>ln(XOH+XH2O)</t>
  </si>
  <si>
    <t>#calculate HS-/H2S contribution</t>
  </si>
  <si>
    <t>1/T</t>
    <phoneticPr fontId="0" type="noConversion"/>
  </si>
  <si>
    <t>lnCHS cal</t>
    <phoneticPr fontId="0" type="noConversion"/>
  </si>
  <si>
    <t>HS cal</t>
  </si>
  <si>
    <t>#calculate HS-/H2S contribution when Na+K-Al term is required</t>
  </si>
  <si>
    <t>#the coefficients used are different when &lt;=-0.015</t>
  </si>
  <si>
    <t>Na+K-Al term</t>
  </si>
  <si>
    <t>lnCHS cal+NKA term</t>
  </si>
  <si>
    <t>S total cal</t>
  </si>
  <si>
    <t>Sample No.</t>
  </si>
  <si>
    <t>FeS</t>
  </si>
  <si>
    <t>Fe90</t>
  </si>
  <si>
    <t>Fe80</t>
  </si>
  <si>
    <t>Fe80-24h</t>
  </si>
  <si>
    <t>Fe80-3h</t>
  </si>
  <si>
    <t>Fe70</t>
  </si>
  <si>
    <t>Fe50</t>
  </si>
  <si>
    <t xml:space="preserve">measured S(ppm) </t>
  </si>
  <si>
    <t>Fe/(Fe+Cu+Ni)</t>
  </si>
  <si>
    <t>#input sulfide composition</t>
  </si>
  <si>
    <t>0H</t>
  </si>
  <si>
    <t>5H</t>
  </si>
  <si>
    <t>4H</t>
  </si>
  <si>
    <t>3H</t>
  </si>
  <si>
    <t>2H</t>
  </si>
  <si>
    <t>1H</t>
  </si>
  <si>
    <t>NiS</t>
  </si>
  <si>
    <t>#calculate total S</t>
  </si>
  <si>
    <t>1400FeS</t>
  </si>
  <si>
    <t>1400Fe90</t>
  </si>
  <si>
    <t>1400Fe80</t>
  </si>
  <si>
    <t>1400Fe70</t>
  </si>
  <si>
    <t>#considered negligible when FeO in hydrous melt&lt;5 wt%</t>
  </si>
  <si>
    <t>#calculate sum excluding H2O</t>
  </si>
  <si>
    <t>#for comparison</t>
  </si>
  <si>
    <t>C1F</t>
  </si>
  <si>
    <t>C2F</t>
  </si>
  <si>
    <t>C3F</t>
  </si>
  <si>
    <t>C4F</t>
  </si>
  <si>
    <t>C5F</t>
  </si>
  <si>
    <t>C6F</t>
  </si>
  <si>
    <t>C7F</t>
  </si>
  <si>
    <t>C8F</t>
  </si>
  <si>
    <t>C9F</t>
  </si>
  <si>
    <t>S-100</t>
  </si>
  <si>
    <t>S-101</t>
  </si>
  <si>
    <t>S-102</t>
  </si>
  <si>
    <t>ClS-88</t>
  </si>
  <si>
    <t>ClS-79</t>
  </si>
  <si>
    <t>ClS-80</t>
  </si>
  <si>
    <t>ClS-78</t>
  </si>
  <si>
    <t>ClS-104</t>
  </si>
  <si>
    <t>ClS-103</t>
  </si>
  <si>
    <t>ClS-76</t>
  </si>
  <si>
    <t>ClS-75</t>
  </si>
  <si>
    <t>ClS-74</t>
  </si>
  <si>
    <t>ClS-105</t>
  </si>
  <si>
    <t>ClS-73</t>
  </si>
  <si>
    <t>ΔNNO</t>
  </si>
  <si>
    <t>C82b</t>
  </si>
  <si>
    <t>C105b</t>
  </si>
  <si>
    <t>C85b</t>
  </si>
  <si>
    <t>C82a</t>
  </si>
  <si>
    <t>C105a</t>
  </si>
  <si>
    <t>C85a</t>
  </si>
  <si>
    <t>C97a</t>
  </si>
  <si>
    <t>C97b</t>
  </si>
  <si>
    <t>C99a</t>
  </si>
  <si>
    <t>C99b</t>
  </si>
  <si>
    <t>C141a</t>
  </si>
  <si>
    <t>C141c</t>
  </si>
  <si>
    <t>C126a</t>
  </si>
  <si>
    <t>#additional pressure term for po</t>
  </si>
  <si>
    <r>
      <t>Tholeiite 0.5wt% H</t>
    </r>
    <r>
      <rPr>
        <vertAlign val="subscript"/>
        <sz val="12"/>
        <color theme="1"/>
        <rFont val="Calibri (Body)"/>
      </rPr>
      <t>2</t>
    </r>
    <r>
      <rPr>
        <sz val="12"/>
        <color theme="1"/>
        <rFont val="Calibri"/>
        <family val="2"/>
        <scheme val="minor"/>
      </rPr>
      <t>O 1200℃</t>
    </r>
  </si>
  <si>
    <r>
      <t>Rhyolite H</t>
    </r>
    <r>
      <rPr>
        <vertAlign val="subscript"/>
        <sz val="12"/>
        <color theme="1"/>
        <rFont val="Calibri (Body)"/>
      </rPr>
      <t>2</t>
    </r>
    <r>
      <rPr>
        <sz val="12"/>
        <color theme="1"/>
        <rFont val="Calibri"/>
        <family val="2"/>
        <scheme val="minor"/>
      </rPr>
      <t>O-saturated 800℃</t>
    </r>
  </si>
  <si>
    <r>
      <t>Rhyolite H</t>
    </r>
    <r>
      <rPr>
        <vertAlign val="subscript"/>
        <sz val="12"/>
        <color theme="1"/>
        <rFont val="Calibri (Body)"/>
      </rPr>
      <t>2</t>
    </r>
    <r>
      <rPr>
        <sz val="12"/>
        <color theme="1"/>
        <rFont val="Calibri"/>
        <family val="2"/>
        <scheme val="minor"/>
      </rPr>
      <t>O-saturated 1000℃</t>
    </r>
  </si>
  <si>
    <t>Liu et al. (2021)</t>
  </si>
  <si>
    <t>Jégo and Pichavant (2012)</t>
  </si>
  <si>
    <t>Carroll and Rutherford (1987)</t>
  </si>
  <si>
    <t>Moretti and Baker (2008)</t>
  </si>
  <si>
    <t>Botcharnikov et al. (2004)</t>
  </si>
  <si>
    <t>ΔFMQ</t>
  </si>
  <si>
    <t>S2- cal</t>
  </si>
  <si>
    <t>Table S.2 SCSS calculator for hydrous silicate melts with model testing results shown as examples.</t>
  </si>
  <si>
    <t>Note: Data input required in the grey-shaded area:  P, T, fO2, major element composition of the melt, sulfide compsition and melt H2O content. Input for fO2 can be either ΔFMQ, ΔNNO, or absolute fO2 value. The absolute fO2 value is calculated from ΔFMQ and ΔNNO according to O'Neill (1987), O'Neill and Pownceby (1993) and Ballhaus et al. (1991).</t>
  </si>
  <si>
    <t>Only uses temp</t>
  </si>
  <si>
    <t>HS cal2</t>
  </si>
  <si>
    <t>-lnXFeO</t>
  </si>
  <si>
    <t>-lnrFeO</t>
  </si>
  <si>
    <t>lnaFeS</t>
  </si>
  <si>
    <t>K(OH)</t>
  </si>
  <si>
    <t>Test_Diff_FeO</t>
  </si>
  <si>
    <t>T_C</t>
  </si>
  <si>
    <t>SiO2_Liq</t>
  </si>
  <si>
    <t>TiO2_Liq</t>
  </si>
  <si>
    <t>Al2O3_Liq</t>
  </si>
  <si>
    <t>FeOt_Liq</t>
  </si>
  <si>
    <t>MgO_Liq</t>
  </si>
  <si>
    <t>CaO_Liq</t>
  </si>
  <si>
    <t>Na2O_Liq</t>
  </si>
  <si>
    <t>K2O_Liq</t>
  </si>
  <si>
    <t>P2O5_Liq</t>
  </si>
  <si>
    <t>H2O_Liq</t>
  </si>
  <si>
    <t>MnO_Liq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</si>
</sst>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_ "/>
    <numFmt numFmtId="167" formatCode="0.0000"/>
    <numFmt numFmtId="168" formatCode="0.00000000"/>
  </numFmts>
  <fonts count="10">
    <font>
      <sz val="12"/>
      <color theme="1"/>
      <name val="Calibri"/>
      <family val="2"/>
      <scheme val="minor"/>
    </font>
    <font>
      <sz val="11"/>
      <color theme="1"/>
      <name val="Calibri"/>
      <family val="2"/>
      <scheme val="minor"/>
    </font>
    <font>
      <sz val="12"/>
      <color rgb="FFFF0000"/>
      <name val="Calibri"/>
      <family val="2"/>
      <scheme val="minor"/>
    </font>
    <font>
      <b/>
      <sz val="11"/>
      <color rgb="FFFF0000"/>
      <name val="Calibri"/>
      <family val="2"/>
      <scheme val="minor"/>
    </font>
    <font>
      <sz val="11"/>
      <color rgb="FFFF0000"/>
      <name val="Calibri"/>
      <family val="2"/>
      <scheme val="minor"/>
    </font>
    <font>
      <sz val="11"/>
      <color rgb="FFFF0000"/>
      <name val="Calibri"/>
      <family val="3"/>
      <charset val="134"/>
      <scheme val="minor"/>
    </font>
    <font>
      <sz val="11"/>
      <color theme="1"/>
      <name val="Calibri"/>
      <family val="2"/>
      <scheme val="minor"/>
    </font>
    <font>
      <b/>
      <sz val="12"/>
      <color theme="1"/>
      <name val="Calibri"/>
      <family val="2"/>
      <scheme val="minor"/>
    </font>
    <font>
      <sz val="10.5"/>
      <color rgb="FF000000"/>
      <name val="Calibri"/>
      <family val="2"/>
      <scheme val="minor"/>
    </font>
    <font>
      <vertAlign val="subscript"/>
      <sz val="12"/>
      <color theme="1"/>
      <name val="Calibri (Body)"/>
    </font>
  </fonts>
  <fills count="12">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FF0000"/>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18">
    <xf numFmtId="0" fontId="0" fillId="0" borderId="0" xfId="0"/>
    <xf numFmtId="0" fontId="0" fillId="0" borderId="0" xfId="0" applyFill="1"/>
    <xf numFmtId="0" fontId="0" fillId="0" borderId="0" xfId="0" applyFill="1" applyAlignment="1">
      <alignment horizontal="center"/>
    </xf>
    <xf numFmtId="164" fontId="0" fillId="0" borderId="0" xfId="0" applyNumberFormat="1" applyFill="1" applyAlignment="1">
      <alignment horizontal="center"/>
    </xf>
    <xf numFmtId="165" fontId="0" fillId="0" borderId="0" xfId="0" applyNumberFormat="1" applyFill="1" applyAlignment="1">
      <alignment horizontal="center"/>
    </xf>
    <xf numFmtId="2" fontId="0" fillId="0" borderId="0" xfId="0" applyNumberFormat="1" applyFill="1" applyAlignment="1">
      <alignment horizontal="center"/>
    </xf>
    <xf numFmtId="0" fontId="2" fillId="0" borderId="0" xfId="0" applyFont="1" applyFill="1"/>
    <xf numFmtId="0" fontId="3" fillId="0" borderId="0" xfId="0" applyFont="1" applyFill="1" applyAlignment="1">
      <alignment horizontal="center"/>
    </xf>
    <xf numFmtId="2" fontId="4" fillId="0" borderId="0" xfId="0" applyNumberFormat="1" applyFont="1" applyFill="1" applyAlignment="1">
      <alignment horizontal="center"/>
    </xf>
    <xf numFmtId="0" fontId="4" fillId="0" borderId="0" xfId="0" applyFont="1" applyFill="1"/>
    <xf numFmtId="0" fontId="4" fillId="0" borderId="0" xfId="0" applyFont="1" applyFill="1" applyAlignment="1">
      <alignment horizontal="center"/>
    </xf>
    <xf numFmtId="2" fontId="5" fillId="0" borderId="0" xfId="0" applyNumberFormat="1" applyFont="1" applyFill="1" applyAlignment="1">
      <alignment horizontal="center"/>
    </xf>
    <xf numFmtId="2" fontId="5" fillId="0" borderId="0" xfId="0" applyNumberFormat="1" applyFont="1" applyFill="1"/>
    <xf numFmtId="0" fontId="0" fillId="2" borderId="0" xfId="0" applyFill="1"/>
    <xf numFmtId="0" fontId="0" fillId="3" borderId="0" xfId="0" applyFill="1"/>
    <xf numFmtId="0" fontId="4" fillId="3" borderId="0" xfId="0" applyFont="1" applyFill="1"/>
    <xf numFmtId="167" fontId="0" fillId="3" borderId="0" xfId="0" applyNumberFormat="1" applyFill="1"/>
    <xf numFmtId="0" fontId="0" fillId="3" borderId="0" xfId="0" quotePrefix="1" applyFill="1"/>
    <xf numFmtId="0" fontId="6" fillId="3" borderId="0" xfId="0" applyFont="1" applyFill="1"/>
    <xf numFmtId="167" fontId="6" fillId="3" borderId="0" xfId="0" applyNumberFormat="1" applyFont="1" applyFill="1"/>
    <xf numFmtId="0" fontId="2" fillId="3" borderId="0" xfId="0" applyFont="1" applyFill="1"/>
    <xf numFmtId="1" fontId="2" fillId="3" borderId="0" xfId="0" applyNumberFormat="1" applyFont="1" applyFill="1"/>
    <xf numFmtId="167" fontId="0" fillId="2" borderId="0" xfId="0" applyNumberFormat="1" applyFill="1"/>
    <xf numFmtId="0" fontId="0" fillId="4" borderId="0" xfId="0" applyFill="1"/>
    <xf numFmtId="167" fontId="0" fillId="4" borderId="0" xfId="0" applyNumberFormat="1" applyFill="1"/>
    <xf numFmtId="1" fontId="0" fillId="4" borderId="0" xfId="0" applyNumberFormat="1" applyFill="1"/>
    <xf numFmtId="0" fontId="0" fillId="5" borderId="0" xfId="0" applyFill="1"/>
    <xf numFmtId="0" fontId="2" fillId="5" borderId="0" xfId="0" applyFont="1" applyFill="1"/>
    <xf numFmtId="167" fontId="0" fillId="5" borderId="0" xfId="0" applyNumberFormat="1" applyFont="1" applyFill="1"/>
    <xf numFmtId="0" fontId="0" fillId="6" borderId="0" xfId="0" applyFill="1"/>
    <xf numFmtId="0" fontId="0" fillId="0" borderId="0" xfId="0" applyAlignment="1">
      <alignment vertical="center"/>
    </xf>
    <xf numFmtId="165" fontId="5" fillId="0" borderId="0" xfId="0" applyNumberFormat="1" applyFont="1" applyFill="1"/>
    <xf numFmtId="165" fontId="5" fillId="0" borderId="0" xfId="0" applyNumberFormat="1" applyFont="1" applyFill="1" applyAlignment="1">
      <alignment horizontal="center"/>
    </xf>
    <xf numFmtId="0" fontId="7" fillId="0" borderId="0" xfId="0" applyFont="1" applyFill="1"/>
    <xf numFmtId="167" fontId="0" fillId="0" borderId="0" xfId="0" applyNumberFormat="1" applyFill="1"/>
    <xf numFmtId="0" fontId="2" fillId="2" borderId="0" xfId="0" applyFont="1" applyFill="1"/>
    <xf numFmtId="0" fontId="0" fillId="3" borderId="0" xfId="0" applyFont="1" applyFill="1"/>
    <xf numFmtId="0" fontId="0" fillId="0" borderId="0" xfId="0" applyFont="1"/>
    <xf numFmtId="0" fontId="2" fillId="0" borderId="0" xfId="0" applyFont="1"/>
    <xf numFmtId="0" fontId="0" fillId="5" borderId="0" xfId="0" applyFont="1" applyFill="1"/>
    <xf numFmtId="0" fontId="0" fillId="2" borderId="0" xfId="0" applyFill="1" applyAlignment="1">
      <alignment horizontal="center"/>
    </xf>
    <xf numFmtId="0" fontId="7" fillId="2" borderId="0" xfId="0" applyFont="1" applyFill="1"/>
    <xf numFmtId="1" fontId="0" fillId="0" borderId="0" xfId="0" applyNumberFormat="1"/>
    <xf numFmtId="0" fontId="8" fillId="0" borderId="0" xfId="0" applyFont="1"/>
    <xf numFmtId="0" fontId="0" fillId="0" borderId="0" xfId="0" applyFont="1" applyFill="1"/>
    <xf numFmtId="2" fontId="6" fillId="0" borderId="0" xfId="0" applyNumberFormat="1" applyFont="1" applyFill="1" applyAlignment="1">
      <alignment horizontal="center"/>
    </xf>
    <xf numFmtId="0" fontId="6" fillId="0" borderId="0" xfId="0" applyFont="1" applyFill="1" applyAlignment="1">
      <alignment horizontal="center"/>
    </xf>
    <xf numFmtId="167" fontId="6" fillId="5" borderId="0" xfId="0" applyNumberFormat="1" applyFont="1" applyFill="1"/>
    <xf numFmtId="0" fontId="0" fillId="2" borderId="0" xfId="0" applyFont="1" applyFill="1"/>
    <xf numFmtId="166" fontId="0" fillId="2" borderId="0" xfId="0" applyNumberFormat="1" applyFont="1" applyFill="1" applyAlignment="1">
      <alignment horizontal="right"/>
    </xf>
    <xf numFmtId="0" fontId="7" fillId="7" borderId="0" xfId="0" applyFont="1" applyFill="1"/>
    <xf numFmtId="0" fontId="0" fillId="7" borderId="0" xfId="0" applyFill="1"/>
    <xf numFmtId="0" fontId="0" fillId="7" borderId="0" xfId="0" applyFill="1" applyBorder="1" applyAlignment="1">
      <alignment horizontal="left" vertical="top"/>
    </xf>
    <xf numFmtId="0" fontId="0" fillId="7" borderId="0" xfId="0" applyFill="1" applyAlignment="1">
      <alignment vertical="center"/>
    </xf>
    <xf numFmtId="164" fontId="0" fillId="7" borderId="0" xfId="0" applyNumberFormat="1" applyFill="1"/>
    <xf numFmtId="2" fontId="0" fillId="7" borderId="0" xfId="0" applyNumberFormat="1" applyFill="1"/>
    <xf numFmtId="165" fontId="0" fillId="7" borderId="0" xfId="0" applyNumberFormat="1" applyFill="1"/>
    <xf numFmtId="0" fontId="7" fillId="0" borderId="0" xfId="0" applyFont="1"/>
    <xf numFmtId="0" fontId="0" fillId="7" borderId="0" xfId="0" applyFill="1" applyAlignment="1">
      <alignment horizontal="right" vertical="top"/>
    </xf>
    <xf numFmtId="0" fontId="0" fillId="7" borderId="0" xfId="0" applyFill="1" applyBorder="1" applyAlignment="1">
      <alignment horizontal="right" vertical="top"/>
    </xf>
    <xf numFmtId="1" fontId="2" fillId="5" borderId="0" xfId="0" applyNumberFormat="1" applyFont="1" applyFill="1"/>
    <xf numFmtId="0" fontId="2" fillId="6" borderId="0" xfId="0" applyFont="1" applyFill="1"/>
    <xf numFmtId="1" fontId="2" fillId="6" borderId="0" xfId="0" applyNumberFormat="1" applyFont="1" applyFill="1"/>
    <xf numFmtId="168" fontId="0" fillId="0" borderId="0" xfId="0" applyNumberFormat="1"/>
    <xf numFmtId="168" fontId="0" fillId="7" borderId="0" xfId="0" applyNumberFormat="1" applyFill="1"/>
    <xf numFmtId="168" fontId="0" fillId="2" borderId="0" xfId="0" applyNumberFormat="1" applyFill="1"/>
    <xf numFmtId="168" fontId="0" fillId="0" borderId="0" xfId="0" applyNumberFormat="1" applyFill="1" applyAlignment="1">
      <alignment horizontal="center"/>
    </xf>
    <xf numFmtId="168" fontId="4" fillId="0" borderId="0" xfId="0" applyNumberFormat="1" applyFont="1" applyFill="1" applyAlignment="1">
      <alignment horizontal="center"/>
    </xf>
    <xf numFmtId="168" fontId="6" fillId="0" borderId="0" xfId="0" applyNumberFormat="1" applyFont="1" applyFill="1" applyAlignment="1">
      <alignment horizontal="center"/>
    </xf>
    <xf numFmtId="168" fontId="5" fillId="0" borderId="0" xfId="0" applyNumberFormat="1" applyFont="1" applyFill="1" applyAlignment="1">
      <alignment horizontal="center"/>
    </xf>
    <xf numFmtId="168" fontId="5" fillId="0" borderId="0" xfId="0" applyNumberFormat="1" applyFont="1" applyFill="1"/>
    <xf numFmtId="168" fontId="0" fillId="0" borderId="0" xfId="0" applyNumberFormat="1" applyFill="1"/>
    <xf numFmtId="168" fontId="0" fillId="2" borderId="0" xfId="0" applyNumberFormat="1" applyFont="1" applyFill="1" applyAlignment="1">
      <alignment horizontal="right"/>
    </xf>
    <xf numFmtId="168" fontId="0" fillId="3" borderId="0" xfId="0" applyNumberFormat="1" applyFill="1"/>
    <xf numFmtId="168" fontId="6" fillId="3" borderId="0" xfId="0" applyNumberFormat="1" applyFont="1" applyFill="1"/>
    <xf numFmtId="168" fontId="2" fillId="3" borderId="0" xfId="0" applyNumberFormat="1" applyFont="1" applyFill="1"/>
    <xf numFmtId="168" fontId="0" fillId="4" borderId="0" xfId="0" applyNumberFormat="1" applyFill="1"/>
    <xf numFmtId="168" fontId="6" fillId="5" borderId="0" xfId="0" applyNumberFormat="1" applyFont="1" applyFill="1"/>
    <xf numFmtId="168" fontId="0" fillId="5" borderId="0" xfId="0" applyNumberFormat="1" applyFont="1" applyFill="1"/>
    <xf numFmtId="168" fontId="2" fillId="5" borderId="0" xfId="0" applyNumberFormat="1" applyFont="1" applyFill="1"/>
    <xf numFmtId="168" fontId="2" fillId="6" borderId="0" xfId="0" applyNumberFormat="1" applyFont="1" applyFill="1"/>
    <xf numFmtId="168" fontId="0" fillId="8" borderId="0" xfId="0" applyNumberFormat="1" applyFill="1" applyAlignment="1">
      <alignment horizontal="center"/>
    </xf>
    <xf numFmtId="168" fontId="2" fillId="9" borderId="0" xfId="0" applyNumberFormat="1" applyFont="1" applyFill="1"/>
    <xf numFmtId="168" fontId="0" fillId="9" borderId="0" xfId="0" applyNumberFormat="1" applyFill="1"/>
    <xf numFmtId="0" fontId="0" fillId="9" borderId="0" xfId="0" applyFill="1"/>
    <xf numFmtId="0" fontId="0" fillId="9" borderId="0" xfId="0" applyFill="1" applyAlignment="1">
      <alignment horizontal="center"/>
    </xf>
    <xf numFmtId="2" fontId="0" fillId="9" borderId="0" xfId="0" applyNumberFormat="1" applyFill="1"/>
    <xf numFmtId="0" fontId="4" fillId="9" borderId="0" xfId="0" applyFont="1" applyFill="1"/>
    <xf numFmtId="0" fontId="4" fillId="9" borderId="0" xfId="0" applyFont="1" applyFill="1" applyAlignment="1">
      <alignment horizontal="center"/>
    </xf>
    <xf numFmtId="168" fontId="5" fillId="9" borderId="0" xfId="0" applyNumberFormat="1" applyFont="1" applyFill="1"/>
    <xf numFmtId="165" fontId="5" fillId="9" borderId="0" xfId="0" applyNumberFormat="1" applyFont="1" applyFill="1"/>
    <xf numFmtId="2" fontId="5" fillId="9" borderId="0" xfId="0" applyNumberFormat="1" applyFont="1" applyFill="1"/>
    <xf numFmtId="0" fontId="1" fillId="3" borderId="0" xfId="0" quotePrefix="1" applyFont="1" applyFill="1"/>
    <xf numFmtId="0" fontId="1" fillId="3" borderId="0" xfId="0" applyFont="1" applyFill="1"/>
    <xf numFmtId="168" fontId="5" fillId="9" borderId="0" xfId="0" applyNumberFormat="1" applyFont="1" applyFill="1" applyAlignment="1">
      <alignment horizontal="center"/>
    </xf>
    <xf numFmtId="2" fontId="5" fillId="9" borderId="0" xfId="0" applyNumberFormat="1" applyFont="1" applyFill="1" applyAlignment="1">
      <alignment horizontal="center"/>
    </xf>
    <xf numFmtId="168" fontId="4" fillId="0" borderId="0" xfId="0" applyNumberFormat="1" applyFont="1" applyFill="1"/>
    <xf numFmtId="0" fontId="0" fillId="10" borderId="0" xfId="0" applyFill="1"/>
    <xf numFmtId="0" fontId="0" fillId="10" borderId="0" xfId="0" applyFill="1" applyAlignment="1">
      <alignment horizontal="center"/>
    </xf>
    <xf numFmtId="168" fontId="0" fillId="10" borderId="0" xfId="0" applyNumberFormat="1" applyFill="1"/>
    <xf numFmtId="0" fontId="0" fillId="11" borderId="0" xfId="0" applyFill="1"/>
    <xf numFmtId="168" fontId="0" fillId="11" borderId="0" xfId="0" applyNumberFormat="1" applyFill="1"/>
    <xf numFmtId="164" fontId="0" fillId="11" borderId="0" xfId="0" applyNumberFormat="1" applyFill="1" applyAlignment="1">
      <alignment horizontal="center"/>
    </xf>
    <xf numFmtId="165" fontId="0" fillId="11" borderId="0" xfId="0" applyNumberFormat="1" applyFill="1" applyAlignment="1">
      <alignment horizontal="center"/>
    </xf>
    <xf numFmtId="2" fontId="0" fillId="11" borderId="0" xfId="0" applyNumberFormat="1" applyFill="1" applyAlignment="1">
      <alignment horizontal="center"/>
    </xf>
    <xf numFmtId="2" fontId="4" fillId="11" borderId="0" xfId="0" applyNumberFormat="1" applyFont="1" applyFill="1" applyAlignment="1">
      <alignment horizontal="center"/>
    </xf>
    <xf numFmtId="2" fontId="6" fillId="11" borderId="0" xfId="0" applyNumberFormat="1" applyFont="1" applyFill="1" applyAlignment="1">
      <alignment horizontal="center"/>
    </xf>
    <xf numFmtId="2" fontId="5" fillId="11" borderId="0" xfId="0" applyNumberFormat="1" applyFont="1" applyFill="1" applyAlignment="1">
      <alignment horizontal="center"/>
    </xf>
    <xf numFmtId="165" fontId="5" fillId="11" borderId="0" xfId="0" applyNumberFormat="1" applyFont="1" applyFill="1" applyAlignment="1">
      <alignment horizontal="center"/>
    </xf>
    <xf numFmtId="165" fontId="5" fillId="11" borderId="0" xfId="0" applyNumberFormat="1" applyFont="1" applyFill="1"/>
    <xf numFmtId="2" fontId="5" fillId="11" borderId="0" xfId="0" applyNumberFormat="1" applyFont="1" applyFill="1"/>
    <xf numFmtId="2" fontId="0" fillId="11" borderId="0" xfId="0" applyNumberFormat="1" applyFill="1"/>
    <xf numFmtId="166" fontId="0" fillId="11" borderId="0" xfId="0" applyNumberFormat="1" applyFont="1" applyFill="1" applyAlignment="1">
      <alignment horizontal="right"/>
    </xf>
    <xf numFmtId="167" fontId="0" fillId="11" borderId="0" xfId="0" applyNumberFormat="1" applyFill="1"/>
    <xf numFmtId="167" fontId="6" fillId="11" borderId="0" xfId="0" applyNumberFormat="1" applyFont="1" applyFill="1"/>
    <xf numFmtId="1" fontId="2" fillId="11" borderId="0" xfId="0" applyNumberFormat="1" applyFont="1" applyFill="1"/>
    <xf numFmtId="1" fontId="0" fillId="11" borderId="0" xfId="0" applyNumberFormat="1" applyFill="1"/>
    <xf numFmtId="167" fontId="0" fillId="11"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science/article/pii/S0009254120304526?via%3Dihub" TargetMode="External"/><Relationship Id="rId2" Type="http://schemas.openxmlformats.org/officeDocument/2006/relationships/hyperlink" Target="https://www.sciencedirect.com/science/article/pii/S0009254120304526?via%3Dihub" TargetMode="External"/><Relationship Id="rId1" Type="http://schemas.openxmlformats.org/officeDocument/2006/relationships/hyperlink" Target="https://www.sciencedirect.com/science/article/pii/S0009254120304526?via%3Dihub" TargetMode="External"/><Relationship Id="rId4" Type="http://schemas.openxmlformats.org/officeDocument/2006/relationships/hyperlink" Target="https://www.sciencedirect.com/science/article/pii/S0009254120304526?via%3Di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BDB58-F626-714A-BA27-5856EB4ED3C5}">
  <dimension ref="A1:BW125"/>
  <sheetViews>
    <sheetView tabSelected="1" zoomScale="85" zoomScaleNormal="85" workbookViewId="0">
      <selection activeCell="C12" sqref="C12:AK12"/>
    </sheetView>
  </sheetViews>
  <sheetFormatPr defaultColWidth="10.6640625" defaultRowHeight="15.5"/>
  <cols>
    <col min="1" max="1" width="49.83203125" customWidth="1"/>
    <col min="4" max="5" width="15.08203125" style="63" bestFit="1" customWidth="1"/>
    <col min="38" max="38" width="10.6640625" style="100"/>
  </cols>
  <sheetData>
    <row r="1" spans="1:75">
      <c r="A1" s="33" t="s">
        <v>139</v>
      </c>
      <c r="B1" s="1"/>
      <c r="C1" s="1"/>
      <c r="D1" s="63" t="s">
        <v>132</v>
      </c>
      <c r="V1" s="43" t="s">
        <v>133</v>
      </c>
      <c r="AF1" t="s">
        <v>136</v>
      </c>
      <c r="AG1" s="30"/>
      <c r="AU1" t="s">
        <v>134</v>
      </c>
      <c r="BI1" t="s">
        <v>135</v>
      </c>
    </row>
    <row r="2" spans="1:75" s="51" customFormat="1" ht="16.5">
      <c r="A2" s="50" t="s">
        <v>0</v>
      </c>
      <c r="C2" s="51" t="s">
        <v>65</v>
      </c>
      <c r="D2" s="64" t="s">
        <v>66</v>
      </c>
      <c r="E2" s="64" t="s">
        <v>67</v>
      </c>
      <c r="F2" s="51" t="s">
        <v>68</v>
      </c>
      <c r="G2" s="51" t="s">
        <v>69</v>
      </c>
      <c r="H2" s="51" t="s">
        <v>70</v>
      </c>
      <c r="I2" s="51" t="s">
        <v>71</v>
      </c>
      <c r="J2" s="51" t="s">
        <v>72</v>
      </c>
      <c r="K2" s="51" t="s">
        <v>82</v>
      </c>
      <c r="L2" s="51" t="s">
        <v>77</v>
      </c>
      <c r="M2" s="51" t="s">
        <v>78</v>
      </c>
      <c r="N2" s="51" t="s">
        <v>79</v>
      </c>
      <c r="O2" s="51" t="s">
        <v>80</v>
      </c>
      <c r="P2" s="51" t="s">
        <v>81</v>
      </c>
      <c r="Q2" s="51" t="s">
        <v>76</v>
      </c>
      <c r="R2" s="51" t="s">
        <v>84</v>
      </c>
      <c r="S2" s="51" t="s">
        <v>85</v>
      </c>
      <c r="T2" s="51" t="s">
        <v>86</v>
      </c>
      <c r="U2" s="51" t="s">
        <v>87</v>
      </c>
      <c r="W2" s="51" t="s">
        <v>91</v>
      </c>
      <c r="X2" s="51" t="s">
        <v>92</v>
      </c>
      <c r="Y2" s="51" t="s">
        <v>93</v>
      </c>
      <c r="Z2" s="51" t="s">
        <v>94</v>
      </c>
      <c r="AA2" s="51" t="s">
        <v>95</v>
      </c>
      <c r="AB2" s="51" t="s">
        <v>96</v>
      </c>
      <c r="AC2" s="51" t="s">
        <v>97</v>
      </c>
      <c r="AD2" s="51" t="s">
        <v>98</v>
      </c>
      <c r="AE2" s="51" t="s">
        <v>99</v>
      </c>
      <c r="AG2" s="51" t="s">
        <v>100</v>
      </c>
      <c r="AH2" s="51" t="s">
        <v>101</v>
      </c>
      <c r="AI2" s="51" t="s">
        <v>102</v>
      </c>
      <c r="AJ2" s="51" t="s">
        <v>103</v>
      </c>
      <c r="AK2" s="51" t="s">
        <v>104</v>
      </c>
      <c r="AL2" s="100" t="s">
        <v>105</v>
      </c>
      <c r="AM2" s="51" t="s">
        <v>106</v>
      </c>
      <c r="AN2" s="51" t="s">
        <v>107</v>
      </c>
      <c r="AO2" s="51" t="s">
        <v>108</v>
      </c>
      <c r="AP2" s="51" t="s">
        <v>109</v>
      </c>
      <c r="AQ2" s="51" t="s">
        <v>110</v>
      </c>
      <c r="AR2" s="51" t="s">
        <v>111</v>
      </c>
      <c r="AS2" s="51" t="s">
        <v>112</v>
      </c>
      <c r="AT2" s="51" t="s">
        <v>113</v>
      </c>
      <c r="AV2" s="51" t="s">
        <v>115</v>
      </c>
      <c r="AW2" s="51" t="s">
        <v>116</v>
      </c>
      <c r="AX2" s="51" t="s">
        <v>117</v>
      </c>
      <c r="AY2" s="51" t="s">
        <v>118</v>
      </c>
      <c r="AZ2" s="51" t="s">
        <v>119</v>
      </c>
      <c r="BA2" s="51" t="s">
        <v>120</v>
      </c>
      <c r="BB2" s="51" t="s">
        <v>121</v>
      </c>
      <c r="BC2" s="51" t="s">
        <v>122</v>
      </c>
      <c r="BD2" s="51" t="s">
        <v>123</v>
      </c>
      <c r="BE2" s="51" t="s">
        <v>124</v>
      </c>
      <c r="BF2" s="51" t="s">
        <v>125</v>
      </c>
      <c r="BG2" s="51" t="s">
        <v>126</v>
      </c>
      <c r="BH2" s="51" t="s">
        <v>127</v>
      </c>
      <c r="BJ2" s="51" t="s">
        <v>129</v>
      </c>
      <c r="BP2" s="51" t="s">
        <v>130</v>
      </c>
      <c r="BT2" s="51" t="s">
        <v>131</v>
      </c>
    </row>
    <row r="3" spans="1:75" s="51" customFormat="1">
      <c r="C3" s="51" t="s">
        <v>1</v>
      </c>
      <c r="D3" s="64">
        <v>1000</v>
      </c>
      <c r="E3" s="64">
        <v>1000</v>
      </c>
      <c r="F3" s="64">
        <v>1000</v>
      </c>
      <c r="G3" s="64">
        <v>1000</v>
      </c>
      <c r="H3" s="64">
        <v>1000</v>
      </c>
      <c r="I3" s="64">
        <v>1000</v>
      </c>
      <c r="J3" s="64">
        <v>1000</v>
      </c>
      <c r="K3" s="64">
        <v>1000</v>
      </c>
      <c r="L3" s="64">
        <v>1000</v>
      </c>
      <c r="M3" s="64">
        <v>1000</v>
      </c>
      <c r="N3" s="64">
        <v>1000</v>
      </c>
      <c r="O3" s="64">
        <v>1000</v>
      </c>
      <c r="P3" s="64">
        <v>1000</v>
      </c>
      <c r="Q3" s="64">
        <v>1000</v>
      </c>
      <c r="R3" s="64">
        <v>1000</v>
      </c>
      <c r="S3" s="64">
        <v>1000</v>
      </c>
      <c r="T3" s="64">
        <v>1000</v>
      </c>
      <c r="U3" s="64">
        <v>1000</v>
      </c>
      <c r="V3" s="64">
        <v>1000</v>
      </c>
      <c r="W3" s="64">
        <v>1000</v>
      </c>
      <c r="X3" s="64">
        <v>1000</v>
      </c>
      <c r="Y3" s="64">
        <v>1000</v>
      </c>
      <c r="Z3" s="64">
        <v>1000</v>
      </c>
      <c r="AA3" s="64">
        <v>1000</v>
      </c>
      <c r="AB3" s="64">
        <v>1000</v>
      </c>
      <c r="AC3" s="64">
        <v>1000</v>
      </c>
      <c r="AD3" s="64">
        <v>1000</v>
      </c>
      <c r="AE3" s="64">
        <v>1000</v>
      </c>
      <c r="AF3" s="64">
        <v>1000</v>
      </c>
      <c r="AG3" s="64">
        <v>1000</v>
      </c>
      <c r="AH3" s="64">
        <v>1000</v>
      </c>
      <c r="AI3" s="64">
        <v>1000</v>
      </c>
      <c r="AJ3" s="64">
        <v>1000</v>
      </c>
      <c r="AK3" s="64">
        <v>1000</v>
      </c>
      <c r="AL3" s="101">
        <v>1000</v>
      </c>
      <c r="AM3" s="64">
        <v>1000</v>
      </c>
      <c r="AN3" s="64">
        <v>1000</v>
      </c>
      <c r="AO3" s="64">
        <v>1000</v>
      </c>
      <c r="AP3" s="64">
        <v>1000</v>
      </c>
      <c r="AQ3" s="64">
        <v>1000</v>
      </c>
      <c r="AR3" s="64">
        <v>1000</v>
      </c>
      <c r="AS3" s="64">
        <v>1000</v>
      </c>
      <c r="AT3" s="64">
        <v>1000</v>
      </c>
      <c r="AU3" s="64">
        <v>1000</v>
      </c>
      <c r="AV3" s="64">
        <v>1000</v>
      </c>
      <c r="AW3" s="64">
        <v>1000</v>
      </c>
      <c r="AX3" s="64">
        <v>1000</v>
      </c>
      <c r="AY3" s="64">
        <v>1000</v>
      </c>
      <c r="AZ3" s="64">
        <v>1000</v>
      </c>
      <c r="BA3" s="64">
        <v>1000</v>
      </c>
      <c r="BB3" s="64">
        <v>1000</v>
      </c>
      <c r="BC3" s="64">
        <v>1000</v>
      </c>
      <c r="BD3" s="64">
        <v>1000</v>
      </c>
      <c r="BE3" s="64">
        <v>1000</v>
      </c>
      <c r="BF3" s="64">
        <v>1000</v>
      </c>
      <c r="BG3" s="64">
        <v>1000</v>
      </c>
      <c r="BH3" s="64">
        <v>1000</v>
      </c>
      <c r="BI3" s="64">
        <v>1000</v>
      </c>
      <c r="BJ3" s="64">
        <v>1000</v>
      </c>
      <c r="BK3" s="64">
        <v>1000</v>
      </c>
      <c r="BL3" s="64">
        <v>1000</v>
      </c>
      <c r="BM3" s="64">
        <v>1000</v>
      </c>
      <c r="BN3" s="64">
        <v>1000</v>
      </c>
      <c r="BO3" s="64">
        <v>1000</v>
      </c>
      <c r="BP3" s="64">
        <v>1000</v>
      </c>
      <c r="BQ3" s="64">
        <v>1000</v>
      </c>
      <c r="BR3" s="64">
        <v>1000</v>
      </c>
      <c r="BS3" s="64">
        <v>1000</v>
      </c>
      <c r="BT3" s="64">
        <v>1000</v>
      </c>
      <c r="BU3" s="64">
        <v>1000</v>
      </c>
      <c r="BV3" s="64">
        <v>1000</v>
      </c>
      <c r="BW3" s="64">
        <v>1000</v>
      </c>
    </row>
    <row r="4" spans="1:75" s="51" customFormat="1">
      <c r="C4" t="s">
        <v>148</v>
      </c>
      <c r="D4">
        <v>1164.9000000000001</v>
      </c>
      <c r="E4">
        <v>1159.9030303030299</v>
      </c>
      <c r="F4">
        <v>1154.90606060606</v>
      </c>
      <c r="G4">
        <v>1149.9090909090901</v>
      </c>
      <c r="H4">
        <v>1144.9121212121199</v>
      </c>
      <c r="I4">
        <v>1139.91515151515</v>
      </c>
      <c r="J4">
        <v>1134.9181818181801</v>
      </c>
      <c r="K4">
        <v>1129.9212121212099</v>
      </c>
      <c r="L4">
        <v>1124.92424242424</v>
      </c>
      <c r="M4">
        <v>1119.9272727272701</v>
      </c>
      <c r="N4">
        <v>1114.9303030302999</v>
      </c>
      <c r="O4">
        <v>1109.93333333333</v>
      </c>
      <c r="P4">
        <v>1104.9363636363601</v>
      </c>
      <c r="Q4">
        <v>1099.9393939393899</v>
      </c>
      <c r="R4">
        <v>1094.94242424242</v>
      </c>
      <c r="S4">
        <v>1089.94545454545</v>
      </c>
      <c r="T4">
        <v>1084.9484848484799</v>
      </c>
      <c r="U4">
        <v>1079.95151515151</v>
      </c>
      <c r="V4">
        <v>1074.95454545454</v>
      </c>
      <c r="W4">
        <v>1069.9575757575701</v>
      </c>
      <c r="X4">
        <v>1064.9606060606</v>
      </c>
      <c r="Y4">
        <v>1059.96363636363</v>
      </c>
      <c r="Z4">
        <v>1054.9666666666601</v>
      </c>
      <c r="AA4">
        <v>1049.9696969696899</v>
      </c>
      <c r="AB4">
        <v>1044.97272727272</v>
      </c>
      <c r="AC4">
        <v>1039.9757575757501</v>
      </c>
      <c r="AD4">
        <v>1034.9787878787799</v>
      </c>
      <c r="AE4">
        <v>1029.98181818181</v>
      </c>
      <c r="AF4">
        <v>1024.9848484848401</v>
      </c>
      <c r="AG4">
        <v>1019.98787878787</v>
      </c>
      <c r="AH4">
        <v>1014.9909090909</v>
      </c>
      <c r="AI4">
        <v>1009.99393939393</v>
      </c>
      <c r="AJ4">
        <v>1004.99696969696</v>
      </c>
      <c r="AK4">
        <v>1000</v>
      </c>
      <c r="AL4" s="100">
        <v>850</v>
      </c>
      <c r="AM4" s="51">
        <v>850</v>
      </c>
      <c r="AN4" s="51">
        <v>850</v>
      </c>
      <c r="AO4" s="51">
        <v>850</v>
      </c>
      <c r="AP4" s="51">
        <v>850</v>
      </c>
      <c r="AQ4" s="51">
        <v>850</v>
      </c>
      <c r="AR4" s="51">
        <v>850</v>
      </c>
      <c r="AS4" s="51">
        <v>850</v>
      </c>
      <c r="AT4" s="51">
        <v>850</v>
      </c>
      <c r="AV4" s="51">
        <v>1025</v>
      </c>
      <c r="AW4" s="51">
        <v>955</v>
      </c>
      <c r="AX4" s="51">
        <v>929</v>
      </c>
      <c r="AY4" s="51">
        <v>1025</v>
      </c>
      <c r="AZ4" s="51">
        <v>955</v>
      </c>
      <c r="BA4" s="51">
        <v>929</v>
      </c>
      <c r="BB4" s="51">
        <v>890</v>
      </c>
      <c r="BC4" s="51">
        <v>890</v>
      </c>
      <c r="BD4" s="51">
        <v>850</v>
      </c>
      <c r="BE4" s="51">
        <v>850</v>
      </c>
      <c r="BF4" s="51">
        <v>927</v>
      </c>
      <c r="BG4" s="51">
        <v>927</v>
      </c>
      <c r="BH4" s="51">
        <v>910</v>
      </c>
      <c r="BJ4" s="51">
        <v>1200</v>
      </c>
      <c r="BK4" s="51">
        <v>1200</v>
      </c>
      <c r="BL4" s="51">
        <v>1200</v>
      </c>
      <c r="BM4" s="51">
        <v>1200</v>
      </c>
      <c r="BN4" s="51">
        <v>1200</v>
      </c>
      <c r="BO4" s="51">
        <v>1200</v>
      </c>
      <c r="BP4" s="51">
        <v>800</v>
      </c>
      <c r="BQ4" s="51">
        <v>800</v>
      </c>
      <c r="BR4" s="51">
        <v>800</v>
      </c>
      <c r="BS4" s="51">
        <v>800</v>
      </c>
      <c r="BT4" s="51">
        <v>1000</v>
      </c>
      <c r="BU4" s="51">
        <v>1000</v>
      </c>
      <c r="BV4" s="51">
        <v>1000</v>
      </c>
      <c r="BW4" s="51">
        <v>1000</v>
      </c>
    </row>
    <row r="5" spans="1:75" s="51" customFormat="1">
      <c r="C5" s="52" t="s">
        <v>137</v>
      </c>
      <c r="D5" s="64"/>
      <c r="E5" s="64">
        <v>-2</v>
      </c>
      <c r="F5" s="51">
        <v>-2</v>
      </c>
      <c r="G5" s="51">
        <v>-2</v>
      </c>
      <c r="H5" s="51">
        <v>-2</v>
      </c>
      <c r="I5" s="51">
        <v>-2</v>
      </c>
      <c r="J5" s="51">
        <v>-2</v>
      </c>
      <c r="K5" s="51">
        <v>-2</v>
      </c>
      <c r="L5" s="51">
        <v>-2</v>
      </c>
      <c r="M5" s="51">
        <v>-2</v>
      </c>
      <c r="N5" s="51">
        <v>-2</v>
      </c>
      <c r="O5" s="51">
        <v>-2</v>
      </c>
      <c r="P5" s="51">
        <v>-2</v>
      </c>
      <c r="Q5" s="51">
        <v>-2</v>
      </c>
      <c r="R5" s="51">
        <v>-2</v>
      </c>
      <c r="S5" s="51">
        <v>-2</v>
      </c>
      <c r="T5" s="51">
        <v>-2</v>
      </c>
      <c r="U5" s="51">
        <v>-2</v>
      </c>
      <c r="V5" s="53"/>
      <c r="W5" s="53"/>
      <c r="X5" s="53"/>
      <c r="Y5" s="53"/>
      <c r="Z5" s="53"/>
      <c r="AA5" s="53"/>
      <c r="AB5" s="53"/>
      <c r="AC5" s="53"/>
      <c r="AD5" s="53"/>
      <c r="AE5" s="53"/>
      <c r="AF5" s="59" t="s">
        <v>114</v>
      </c>
      <c r="AG5" s="51">
        <v>0</v>
      </c>
      <c r="AH5" s="51">
        <v>0</v>
      </c>
      <c r="AI5" s="51">
        <v>0</v>
      </c>
      <c r="AJ5" s="51">
        <v>0</v>
      </c>
      <c r="AK5" s="51">
        <v>0</v>
      </c>
      <c r="AL5" s="100">
        <v>0</v>
      </c>
      <c r="AM5" s="51">
        <v>0</v>
      </c>
      <c r="AN5" s="51">
        <v>0</v>
      </c>
      <c r="AO5" s="51">
        <v>0</v>
      </c>
      <c r="AP5" s="51">
        <v>0</v>
      </c>
      <c r="AQ5" s="51">
        <v>0</v>
      </c>
      <c r="AR5" s="51">
        <v>0</v>
      </c>
      <c r="AS5" s="51">
        <v>0</v>
      </c>
      <c r="AT5" s="51">
        <v>0</v>
      </c>
      <c r="AU5" s="58" t="s">
        <v>114</v>
      </c>
      <c r="AV5" s="51">
        <v>0</v>
      </c>
      <c r="AW5" s="51">
        <v>0</v>
      </c>
      <c r="AX5" s="51">
        <v>0</v>
      </c>
      <c r="AY5" s="51">
        <v>0</v>
      </c>
      <c r="AZ5" s="51">
        <v>0</v>
      </c>
      <c r="BA5" s="51">
        <v>0</v>
      </c>
      <c r="BB5" s="51">
        <v>0</v>
      </c>
      <c r="BC5" s="51">
        <v>0</v>
      </c>
      <c r="BD5" s="51">
        <v>0</v>
      </c>
      <c r="BE5" s="51">
        <v>0</v>
      </c>
      <c r="BI5" s="59" t="s">
        <v>137</v>
      </c>
      <c r="BJ5" s="51">
        <v>-2</v>
      </c>
      <c r="BK5" s="51">
        <v>-2</v>
      </c>
      <c r="BL5" s="51">
        <v>-2</v>
      </c>
      <c r="BM5" s="51">
        <v>-2</v>
      </c>
      <c r="BN5" s="51">
        <v>-2</v>
      </c>
      <c r="BO5" s="51">
        <v>-2</v>
      </c>
      <c r="BP5" s="51">
        <v>-2</v>
      </c>
      <c r="BQ5" s="51">
        <v>-2</v>
      </c>
      <c r="BR5" s="51">
        <v>-2</v>
      </c>
      <c r="BS5" s="51">
        <v>-2</v>
      </c>
      <c r="BT5" s="51">
        <v>-2</v>
      </c>
      <c r="BU5" s="51">
        <v>-2</v>
      </c>
      <c r="BV5" s="51">
        <v>-2</v>
      </c>
      <c r="BW5" s="51">
        <v>-2</v>
      </c>
    </row>
    <row r="6" spans="1:75" s="51" customFormat="1">
      <c r="C6" s="52" t="s">
        <v>2</v>
      </c>
      <c r="D6" s="64">
        <v>-9</v>
      </c>
      <c r="E6" s="64">
        <v>-9</v>
      </c>
      <c r="F6" s="64">
        <v>-9</v>
      </c>
      <c r="G6" s="64">
        <v>-9</v>
      </c>
      <c r="H6" s="64">
        <v>-9</v>
      </c>
      <c r="I6" s="64">
        <v>-9</v>
      </c>
      <c r="J6" s="64">
        <v>-9</v>
      </c>
      <c r="K6" s="64">
        <v>-9</v>
      </c>
      <c r="L6" s="64">
        <v>-9</v>
      </c>
      <c r="M6" s="64">
        <v>-9</v>
      </c>
      <c r="N6" s="64">
        <v>-9</v>
      </c>
      <c r="O6" s="64">
        <v>-9</v>
      </c>
      <c r="P6" s="64">
        <v>-9</v>
      </c>
      <c r="Q6" s="64">
        <v>-9</v>
      </c>
      <c r="R6" s="64">
        <v>-9</v>
      </c>
      <c r="S6" s="64">
        <v>-9</v>
      </c>
      <c r="T6" s="64">
        <v>-9</v>
      </c>
      <c r="U6" s="64">
        <v>-9</v>
      </c>
      <c r="V6" s="64">
        <v>-9</v>
      </c>
      <c r="W6" s="64">
        <v>-9</v>
      </c>
      <c r="X6" s="64">
        <v>-9</v>
      </c>
      <c r="Y6" s="64">
        <v>-9</v>
      </c>
      <c r="Z6" s="64">
        <v>-9</v>
      </c>
      <c r="AA6" s="64">
        <v>-9</v>
      </c>
      <c r="AB6" s="64">
        <v>-9</v>
      </c>
      <c r="AC6" s="64">
        <v>-9</v>
      </c>
      <c r="AD6" s="64">
        <v>-9</v>
      </c>
      <c r="AE6" s="64">
        <v>-9</v>
      </c>
      <c r="AF6" s="64">
        <v>-9</v>
      </c>
      <c r="AG6" s="64">
        <v>-9</v>
      </c>
      <c r="AH6" s="64">
        <v>-9</v>
      </c>
      <c r="AI6" s="64">
        <v>-9</v>
      </c>
      <c r="AJ6" s="64">
        <v>-9</v>
      </c>
      <c r="AK6" s="64">
        <v>-9</v>
      </c>
      <c r="AL6" s="101">
        <v>-9</v>
      </c>
      <c r="AM6" s="64">
        <v>-9</v>
      </c>
      <c r="AN6" s="64">
        <v>-9</v>
      </c>
      <c r="AO6" s="64">
        <v>-9</v>
      </c>
      <c r="AP6" s="64">
        <v>-9</v>
      </c>
      <c r="AQ6" s="64">
        <v>-9</v>
      </c>
      <c r="AR6" s="64">
        <v>-9</v>
      </c>
      <c r="AS6" s="64">
        <v>-9</v>
      </c>
      <c r="AT6" s="64">
        <v>-9</v>
      </c>
      <c r="AU6" s="64">
        <v>-9</v>
      </c>
      <c r="AV6" s="64">
        <v>-9</v>
      </c>
      <c r="AW6" s="64">
        <v>-9</v>
      </c>
      <c r="AX6" s="64">
        <v>-9</v>
      </c>
      <c r="AY6" s="64">
        <v>-9</v>
      </c>
      <c r="AZ6" s="64">
        <v>-9</v>
      </c>
      <c r="BA6" s="64">
        <v>-9</v>
      </c>
      <c r="BB6" s="64">
        <v>-9</v>
      </c>
      <c r="BC6" s="64">
        <v>-9</v>
      </c>
      <c r="BD6" s="64">
        <v>-9</v>
      </c>
      <c r="BE6" s="64">
        <v>-9</v>
      </c>
      <c r="BF6" s="64">
        <v>-9</v>
      </c>
      <c r="BG6" s="64">
        <v>-9</v>
      </c>
      <c r="BH6" s="64">
        <v>-9</v>
      </c>
      <c r="BJ6" s="54">
        <f>(-478967+248.514*(BJ4+273)-9.7961*(BJ4+273)*LN(BJ4+273))/8.31441/(BJ4+273)/LN(10)+(450*BJ3/(BJ4+273)-0.025*BJ3)/10000+BJ5</f>
        <v>-9.7084977530004899</v>
      </c>
      <c r="BK6" s="54">
        <f t="shared" ref="BK6:BO6" si="0">(-478967+248.514*(BK4+273)-9.7961*(BK4+273)*LN(BK4+273))/8.31441/(BK4+273)/LN(10)+(450*BK3/(BK4+273)-0.025*BK3)/10000+BK5</f>
        <v>-9.7084977530004899</v>
      </c>
      <c r="BL6" s="54">
        <f t="shared" si="0"/>
        <v>-9.7084977530004899</v>
      </c>
      <c r="BM6" s="54">
        <f t="shared" si="0"/>
        <v>-9.7084977530004899</v>
      </c>
      <c r="BN6" s="54">
        <f t="shared" si="0"/>
        <v>-9.7084977530004899</v>
      </c>
      <c r="BO6" s="54">
        <f t="shared" si="0"/>
        <v>-9.7084977530004899</v>
      </c>
      <c r="BP6" s="54">
        <f t="shared" ref="BP6" si="1">(-478967+248.514*(BP4+273)-9.7961*(BP4+273)*LN(BP4+273))/8.31441/(BP4+273)/LN(10)+(450*BP3/(BP4+273)-0.025*BP3)/10000+BP5</f>
        <v>-15.866620974613111</v>
      </c>
      <c r="BQ6" s="54">
        <f t="shared" ref="BQ6:BR6" si="2">(-478967+248.514*(BQ4+273)-9.7961*(BQ4+273)*LN(BQ4+273))/8.31441/(BQ4+273)/LN(10)+(450*BQ3/(BQ4+273)-0.025*BQ3)/10000+BQ5</f>
        <v>-15.866620974613111</v>
      </c>
      <c r="BR6" s="54">
        <f t="shared" si="2"/>
        <v>-15.866620974613111</v>
      </c>
      <c r="BS6" s="54">
        <f t="shared" ref="BS6" si="3">(-478967+248.514*(BS4+273)-9.7961*(BS4+273)*LN(BS4+273))/8.31441/(BS4+273)/LN(10)+(450*BS3/(BS4+273)-0.025*BS3)/10000+BS5</f>
        <v>-15.866620974613111</v>
      </c>
      <c r="BT6" s="54">
        <f t="shared" ref="BT6" si="4">(-478967+248.514*(BT4+273)-9.7961*(BT4+273)*LN(BT4+273))/8.31441/(BT4+273)/LN(10)+(450*BT3/(BT4+273)-0.025*BT3)/10000+BT5</f>
        <v>-12.297469159913144</v>
      </c>
      <c r="BU6" s="54">
        <f t="shared" ref="BU6:BV6" si="5">(-478967+248.514*(BU4+273)-9.7961*(BU4+273)*LN(BU4+273))/8.31441/(BU4+273)/LN(10)+(450*BU3/(BU4+273)-0.025*BU3)/10000+BU5</f>
        <v>-12.297469159913144</v>
      </c>
      <c r="BV6" s="54">
        <f t="shared" si="5"/>
        <v>-12.297469159913144</v>
      </c>
      <c r="BW6" s="54">
        <f t="shared" ref="BW6" si="6">(-478967+248.514*(BW4+273)-9.7961*(BW4+273)*LN(BW4+273))/8.31441/(BW4+273)/LN(10)+(450*BW3/(BW4+273)-0.025*BW3)/10000+BW5</f>
        <v>-12.297469159913144</v>
      </c>
    </row>
    <row r="7" spans="1:75" s="51" customFormat="1">
      <c r="C7" t="s">
        <v>149</v>
      </c>
      <c r="D7">
        <v>50.1378078579164</v>
      </c>
      <c r="E7">
        <v>50.1110118021357</v>
      </c>
      <c r="F7">
        <v>50.088614923095001</v>
      </c>
      <c r="G7">
        <v>50.070616799644696</v>
      </c>
      <c r="H7">
        <v>50.0570225807732</v>
      </c>
      <c r="I7">
        <v>50.043609603616297</v>
      </c>
      <c r="J7">
        <v>50.026472078016702</v>
      </c>
      <c r="K7">
        <v>50.005660903523001</v>
      </c>
      <c r="L7">
        <v>49.980674495491698</v>
      </c>
      <c r="M7">
        <v>49.950236400618003</v>
      </c>
      <c r="N7">
        <v>49.880601648064101</v>
      </c>
      <c r="O7">
        <v>49.830063734500698</v>
      </c>
      <c r="P7">
        <v>49.779893861500497</v>
      </c>
      <c r="Q7">
        <v>49.729004506514002</v>
      </c>
      <c r="R7">
        <v>49.677519462632098</v>
      </c>
      <c r="S7">
        <v>49.761125650693401</v>
      </c>
      <c r="T7">
        <v>50.592318117041799</v>
      </c>
      <c r="U7">
        <v>51.319962475504703</v>
      </c>
      <c r="V7">
        <v>51.970593187558897</v>
      </c>
      <c r="W7">
        <v>52.561429041958903</v>
      </c>
      <c r="X7">
        <v>53.104326620047203</v>
      </c>
      <c r="Y7">
        <v>53.733094272861301</v>
      </c>
      <c r="Z7">
        <v>54.352042931663199</v>
      </c>
      <c r="AA7">
        <v>54.954191075516398</v>
      </c>
      <c r="AB7">
        <v>55.541798459264498</v>
      </c>
      <c r="AC7">
        <v>56.116399494777802</v>
      </c>
      <c r="AD7">
        <v>56.679024855046897</v>
      </c>
      <c r="AE7">
        <v>57.230360285065998</v>
      </c>
      <c r="AF7">
        <v>57.770860189040199</v>
      </c>
      <c r="AG7">
        <v>58.300828053265903</v>
      </c>
      <c r="AH7">
        <v>58.820483267168797</v>
      </c>
      <c r="AI7">
        <v>59.329989033479599</v>
      </c>
      <c r="AJ7">
        <v>59.829465659619501</v>
      </c>
      <c r="AK7">
        <v>60.319018654208797</v>
      </c>
      <c r="AL7" s="100">
        <v>67.94</v>
      </c>
      <c r="AM7" s="51">
        <v>68.260000000000005</v>
      </c>
      <c r="AN7" s="51">
        <v>65.989999999999995</v>
      </c>
      <c r="AO7" s="51">
        <v>65.95</v>
      </c>
      <c r="AP7" s="51">
        <v>68.72</v>
      </c>
      <c r="AQ7" s="51">
        <v>69.930000000000007</v>
      </c>
      <c r="AR7" s="51">
        <v>69.28</v>
      </c>
      <c r="AS7" s="51">
        <v>67.34</v>
      </c>
      <c r="AT7" s="51">
        <v>69.569999999999993</v>
      </c>
      <c r="AV7" s="55">
        <v>56.8</v>
      </c>
      <c r="AW7" s="55">
        <v>55.33</v>
      </c>
      <c r="AX7" s="55">
        <v>55.89</v>
      </c>
      <c r="AY7" s="55">
        <v>64.75</v>
      </c>
      <c r="AZ7" s="55">
        <v>63.61</v>
      </c>
      <c r="BA7" s="55">
        <v>64.91</v>
      </c>
      <c r="BB7" s="55">
        <v>66.39</v>
      </c>
      <c r="BC7" s="55">
        <v>65.56</v>
      </c>
      <c r="BD7" s="55">
        <v>70.680000000000007</v>
      </c>
      <c r="BE7" s="55">
        <v>67.3</v>
      </c>
      <c r="BF7" s="55">
        <v>63.17</v>
      </c>
      <c r="BG7" s="55">
        <v>63.32</v>
      </c>
      <c r="BH7" s="55">
        <v>64.47</v>
      </c>
      <c r="BJ7" s="51">
        <v>49.2</v>
      </c>
      <c r="BK7" s="51">
        <v>49.2</v>
      </c>
      <c r="BL7" s="51">
        <v>49.2</v>
      </c>
      <c r="BM7" s="51">
        <v>49.2</v>
      </c>
      <c r="BN7" s="51">
        <v>49.2</v>
      </c>
      <c r="BO7" s="51">
        <v>49.2</v>
      </c>
      <c r="BP7" s="51">
        <v>77.3</v>
      </c>
      <c r="BQ7" s="51">
        <v>77.3</v>
      </c>
      <c r="BR7" s="51">
        <v>77.3</v>
      </c>
      <c r="BS7" s="51">
        <v>77.3</v>
      </c>
      <c r="BT7" s="51">
        <v>77.3</v>
      </c>
      <c r="BU7" s="51">
        <v>77.3</v>
      </c>
      <c r="BV7" s="51">
        <v>77.3</v>
      </c>
      <c r="BW7" s="51">
        <v>77.3</v>
      </c>
    </row>
    <row r="8" spans="1:75" s="51" customFormat="1">
      <c r="C8" t="s">
        <v>150</v>
      </c>
      <c r="D8">
        <v>2.0283210608767099</v>
      </c>
      <c r="E8">
        <v>2.0658751776007001</v>
      </c>
      <c r="F8">
        <v>2.1022570886938801</v>
      </c>
      <c r="G8">
        <v>2.1374280452217</v>
      </c>
      <c r="H8">
        <v>2.17134907385313</v>
      </c>
      <c r="I8">
        <v>2.2342162202585998</v>
      </c>
      <c r="J8">
        <v>2.3052955010293701</v>
      </c>
      <c r="K8">
        <v>2.37726562224154</v>
      </c>
      <c r="L8">
        <v>2.4508218555780701</v>
      </c>
      <c r="M8">
        <v>2.52746350564072</v>
      </c>
      <c r="N8">
        <v>2.6443199984641201</v>
      </c>
      <c r="O8">
        <v>2.73941235522586</v>
      </c>
      <c r="P8">
        <v>2.8335362871288101</v>
      </c>
      <c r="Q8">
        <v>2.92722171608471</v>
      </c>
      <c r="R8">
        <v>3.0204524636987702</v>
      </c>
      <c r="S8">
        <v>3.0543087801796802</v>
      </c>
      <c r="T8">
        <v>2.7674130656943001</v>
      </c>
      <c r="U8">
        <v>2.5289883940028899</v>
      </c>
      <c r="V8">
        <v>2.3257259664237702</v>
      </c>
      <c r="W8">
        <v>2.1491803979881601</v>
      </c>
      <c r="X8">
        <v>1.9936637561208199</v>
      </c>
      <c r="Y8">
        <v>1.85746126511163</v>
      </c>
      <c r="Z8">
        <v>1.7377985546024799</v>
      </c>
      <c r="AA8">
        <v>1.6308248246791399</v>
      </c>
      <c r="AB8">
        <v>1.5346657908019901</v>
      </c>
      <c r="AC8">
        <v>1.44781790238525</v>
      </c>
      <c r="AD8">
        <v>1.3690535248139399</v>
      </c>
      <c r="AE8">
        <v>1.2973554900719999</v>
      </c>
      <c r="AF8">
        <v>1.23187076063491</v>
      </c>
      <c r="AG8">
        <v>1.1718768042696399</v>
      </c>
      <c r="AH8">
        <v>1.11675665825045</v>
      </c>
      <c r="AI8">
        <v>1.0659798896578001</v>
      </c>
      <c r="AJ8">
        <v>1.0190877891980701</v>
      </c>
      <c r="AK8">
        <v>0.97568175168251103</v>
      </c>
      <c r="AL8" s="100">
        <v>0.44</v>
      </c>
      <c r="AM8" s="51">
        <v>0.47</v>
      </c>
      <c r="AN8" s="51">
        <v>0.46</v>
      </c>
      <c r="AO8" s="51">
        <v>0.49</v>
      </c>
      <c r="AP8" s="51">
        <v>0.43</v>
      </c>
      <c r="AQ8" s="51">
        <v>0.46</v>
      </c>
      <c r="AR8" s="51">
        <v>0.51</v>
      </c>
      <c r="AS8" s="51">
        <v>0.47</v>
      </c>
      <c r="AT8" s="51">
        <v>0.5</v>
      </c>
      <c r="AV8" s="55">
        <v>0.82</v>
      </c>
      <c r="AW8" s="55">
        <v>0.65</v>
      </c>
      <c r="AX8" s="55">
        <v>0.6</v>
      </c>
      <c r="AY8" s="55">
        <v>0.51</v>
      </c>
      <c r="AZ8" s="55">
        <v>0.6</v>
      </c>
      <c r="BA8" s="55">
        <v>0.36</v>
      </c>
      <c r="BB8" s="55">
        <v>0.38</v>
      </c>
      <c r="BC8" s="55">
        <v>0.43</v>
      </c>
      <c r="BD8" s="55">
        <v>0.37</v>
      </c>
      <c r="BE8" s="55">
        <v>0.37</v>
      </c>
      <c r="BF8" s="55">
        <v>0.68</v>
      </c>
      <c r="BG8" s="55">
        <v>0.69</v>
      </c>
      <c r="BH8" s="55">
        <v>0.36</v>
      </c>
      <c r="BJ8" s="51">
        <v>2.29</v>
      </c>
      <c r="BK8" s="51">
        <v>2.29</v>
      </c>
      <c r="BL8" s="51">
        <v>2.29</v>
      </c>
      <c r="BM8" s="51">
        <v>2.29</v>
      </c>
      <c r="BN8" s="51">
        <v>2.29</v>
      </c>
      <c r="BO8" s="51">
        <v>2.29</v>
      </c>
      <c r="BP8" s="51">
        <v>0</v>
      </c>
      <c r="BQ8" s="51">
        <v>0</v>
      </c>
      <c r="BR8" s="51">
        <v>0</v>
      </c>
      <c r="BS8" s="51">
        <v>0</v>
      </c>
      <c r="BT8" s="51">
        <v>0</v>
      </c>
      <c r="BU8" s="51">
        <v>0</v>
      </c>
      <c r="BV8" s="51">
        <v>0</v>
      </c>
      <c r="BW8" s="51">
        <v>0</v>
      </c>
    </row>
    <row r="9" spans="1:75" s="51" customFormat="1">
      <c r="C9" t="s">
        <v>151</v>
      </c>
      <c r="D9">
        <v>13.056823560653299</v>
      </c>
      <c r="E9">
        <v>13.283926097238099</v>
      </c>
      <c r="F9">
        <v>13.5066890728824</v>
      </c>
      <c r="G9">
        <v>13.725142498034099</v>
      </c>
      <c r="H9">
        <v>13.9393323962284</v>
      </c>
      <c r="I9">
        <v>13.9232686591819</v>
      </c>
      <c r="J9">
        <v>13.8465491084707</v>
      </c>
      <c r="K9">
        <v>13.769052061104301</v>
      </c>
      <c r="L9">
        <v>13.689961749827701</v>
      </c>
      <c r="M9">
        <v>13.607015442535101</v>
      </c>
      <c r="N9">
        <v>13.4258537784468</v>
      </c>
      <c r="O9">
        <v>13.286430062073</v>
      </c>
      <c r="P9">
        <v>13.154727957397901</v>
      </c>
      <c r="Q9">
        <v>13.0237639512924</v>
      </c>
      <c r="R9">
        <v>12.893594437958001</v>
      </c>
      <c r="S9">
        <v>12.791610549505799</v>
      </c>
      <c r="T9">
        <v>12.829608681088599</v>
      </c>
      <c r="U9">
        <v>12.8282448426211</v>
      </c>
      <c r="V9">
        <v>12.798566083357199</v>
      </c>
      <c r="W9">
        <v>12.747651346407901</v>
      </c>
      <c r="X9">
        <v>12.6803155738023</v>
      </c>
      <c r="Y9">
        <v>12.592532944569401</v>
      </c>
      <c r="Z9">
        <v>12.488771935467</v>
      </c>
      <c r="AA9">
        <v>12.3750753648109</v>
      </c>
      <c r="AB9">
        <v>12.253173506149899</v>
      </c>
      <c r="AC9">
        <v>12.1244616064259</v>
      </c>
      <c r="AD9">
        <v>11.990081742111499</v>
      </c>
      <c r="AE9">
        <v>11.850981682725701</v>
      </c>
      <c r="AF9">
        <v>11.707957924799601</v>
      </c>
      <c r="AG9">
        <v>11.561687572485701</v>
      </c>
      <c r="AH9">
        <v>11.412737996869801</v>
      </c>
      <c r="AI9">
        <v>11.2615982064083</v>
      </c>
      <c r="AJ9">
        <v>11.108708441204399</v>
      </c>
      <c r="AK9">
        <v>10.9544561286763</v>
      </c>
      <c r="AL9" s="100">
        <v>13.91</v>
      </c>
      <c r="AM9" s="51">
        <v>13.77</v>
      </c>
      <c r="AN9" s="51">
        <v>13.81</v>
      </c>
      <c r="AO9" s="51">
        <v>13.7</v>
      </c>
      <c r="AP9" s="51">
        <v>13.39</v>
      </c>
      <c r="AQ9" s="51">
        <v>13.23</v>
      </c>
      <c r="AR9" s="51">
        <v>13.28</v>
      </c>
      <c r="AS9" s="51">
        <v>13.87</v>
      </c>
      <c r="AT9" s="51">
        <v>13.39</v>
      </c>
      <c r="AV9" s="55">
        <v>19</v>
      </c>
      <c r="AW9" s="55">
        <v>18.71</v>
      </c>
      <c r="AX9" s="55">
        <v>19.37</v>
      </c>
      <c r="AY9" s="55">
        <v>18.09</v>
      </c>
      <c r="AZ9" s="55">
        <v>17.14</v>
      </c>
      <c r="BA9" s="55">
        <v>18.25</v>
      </c>
      <c r="BB9" s="55">
        <v>17.5</v>
      </c>
      <c r="BC9" s="55">
        <v>18.829999999999998</v>
      </c>
      <c r="BD9" s="55">
        <v>16.239999999999998</v>
      </c>
      <c r="BE9" s="55">
        <v>18.32</v>
      </c>
      <c r="BF9" s="55">
        <v>19.079999999999998</v>
      </c>
      <c r="BG9" s="55">
        <v>19.02</v>
      </c>
      <c r="BH9" s="55">
        <v>17.61</v>
      </c>
      <c r="BJ9" s="51">
        <v>13.3</v>
      </c>
      <c r="BK9" s="51">
        <v>13.3</v>
      </c>
      <c r="BL9" s="51">
        <v>13.3</v>
      </c>
      <c r="BM9" s="51">
        <v>13.3</v>
      </c>
      <c r="BN9" s="51">
        <v>13.3</v>
      </c>
      <c r="BO9" s="51">
        <v>13.3</v>
      </c>
      <c r="BP9" s="51">
        <v>13.73</v>
      </c>
      <c r="BQ9" s="51">
        <v>13.73</v>
      </c>
      <c r="BR9" s="51">
        <v>13.73</v>
      </c>
      <c r="BS9" s="51">
        <v>13.73</v>
      </c>
      <c r="BT9" s="51">
        <v>13.73</v>
      </c>
      <c r="BU9" s="51">
        <v>13.73</v>
      </c>
      <c r="BV9" s="51">
        <v>13.73</v>
      </c>
      <c r="BW9" s="51">
        <v>13.73</v>
      </c>
    </row>
    <row r="10" spans="1:75" s="51" customFormat="1">
      <c r="C10" t="s">
        <v>152</v>
      </c>
      <c r="D10">
        <v>13.1668867399855</v>
      </c>
      <c r="E10">
        <v>13.289512073783399</v>
      </c>
      <c r="F10">
        <v>13.4064350211729</v>
      </c>
      <c r="G10">
        <v>13.517732628102801</v>
      </c>
      <c r="H10">
        <v>13.6234890160703</v>
      </c>
      <c r="I10">
        <v>13.9032892704742</v>
      </c>
      <c r="J10">
        <v>14.225730947621001</v>
      </c>
      <c r="K10">
        <v>14.5433352247331</v>
      </c>
      <c r="L10">
        <v>14.856364305415999</v>
      </c>
      <c r="M10">
        <v>15.1650829965388</v>
      </c>
      <c r="N10">
        <v>15.469359610762501</v>
      </c>
      <c r="O10">
        <v>15.7631354144941</v>
      </c>
      <c r="P10">
        <v>16.051993462067099</v>
      </c>
      <c r="Q10">
        <v>16.334508088321702</v>
      </c>
      <c r="R10">
        <v>16.610844715273799</v>
      </c>
      <c r="S10">
        <v>16.7857072082003</v>
      </c>
      <c r="T10">
        <v>16.419618944259302</v>
      </c>
      <c r="U10">
        <v>16.1173654000685</v>
      </c>
      <c r="V10">
        <v>15.8605947246448</v>
      </c>
      <c r="W10">
        <v>15.637491091077999</v>
      </c>
      <c r="X10">
        <v>15.4399741306986</v>
      </c>
      <c r="Y10">
        <v>15.154580431623501</v>
      </c>
      <c r="Z10">
        <v>14.8564575218036</v>
      </c>
      <c r="AA10">
        <v>14.555570673416</v>
      </c>
      <c r="AB10">
        <v>14.2512321777051</v>
      </c>
      <c r="AC10">
        <v>13.943347268224301</v>
      </c>
      <c r="AD10">
        <v>13.6322224657494</v>
      </c>
      <c r="AE10">
        <v>13.318420132493699</v>
      </c>
      <c r="AF10">
        <v>13.002649851862</v>
      </c>
      <c r="AG10">
        <v>12.685689487745</v>
      </c>
      <c r="AH10">
        <v>12.3683291644299</v>
      </c>
      <c r="AI10">
        <v>12.0513349268419</v>
      </c>
      <c r="AJ10">
        <v>11.7354267623762</v>
      </c>
      <c r="AK10">
        <v>11.421264504051599</v>
      </c>
      <c r="AL10" s="100">
        <v>1.92</v>
      </c>
      <c r="AM10" s="51">
        <v>1.1299999999999999</v>
      </c>
      <c r="AN10" s="51">
        <v>2.15</v>
      </c>
      <c r="AO10" s="51">
        <v>2.41</v>
      </c>
      <c r="AP10" s="51">
        <v>1.69</v>
      </c>
      <c r="AQ10" s="51">
        <v>0.87</v>
      </c>
      <c r="AR10" s="51">
        <v>1.96</v>
      </c>
      <c r="AS10" s="51">
        <v>0.92</v>
      </c>
      <c r="AT10" s="51">
        <v>0.86</v>
      </c>
      <c r="AV10" s="55">
        <v>6.94</v>
      </c>
      <c r="AW10" s="55">
        <v>8.2799999999999994</v>
      </c>
      <c r="AX10" s="55">
        <v>8.4700000000000006</v>
      </c>
      <c r="AY10" s="55">
        <v>5.41</v>
      </c>
      <c r="AZ10" s="55">
        <v>6.34</v>
      </c>
      <c r="BA10" s="55">
        <v>4.42</v>
      </c>
      <c r="BB10" s="55">
        <v>4.3600000000000003</v>
      </c>
      <c r="BC10" s="55">
        <v>2.5</v>
      </c>
      <c r="BD10" s="55">
        <v>2.39</v>
      </c>
      <c r="BE10" s="55">
        <v>1.84</v>
      </c>
      <c r="BF10" s="55">
        <v>2.2799999999999998</v>
      </c>
      <c r="BG10" s="55">
        <v>2.34</v>
      </c>
      <c r="BH10" s="55">
        <v>4.1399999999999997</v>
      </c>
      <c r="BJ10" s="51">
        <v>11.4</v>
      </c>
      <c r="BK10" s="51">
        <v>11.4</v>
      </c>
      <c r="BL10" s="51">
        <v>11.4</v>
      </c>
      <c r="BM10" s="51">
        <v>11.4</v>
      </c>
      <c r="BN10" s="51">
        <v>11.4</v>
      </c>
      <c r="BO10" s="51">
        <v>11.4</v>
      </c>
      <c r="BP10" s="51">
        <v>2.17</v>
      </c>
      <c r="BQ10" s="51">
        <v>2.17</v>
      </c>
      <c r="BR10" s="51">
        <v>2.17</v>
      </c>
      <c r="BS10" s="51">
        <v>2.17</v>
      </c>
      <c r="BT10" s="51">
        <v>2.17</v>
      </c>
      <c r="BU10" s="51">
        <v>2.17</v>
      </c>
      <c r="BV10" s="51">
        <v>2.17</v>
      </c>
      <c r="BW10" s="51">
        <v>2.17</v>
      </c>
    </row>
    <row r="11" spans="1:75" s="51" customFormat="1">
      <c r="C11" t="s">
        <v>153</v>
      </c>
      <c r="D11">
        <v>6.5417300363197803</v>
      </c>
      <c r="E11">
        <v>6.3014058809715996</v>
      </c>
      <c r="F11">
        <v>6.0664514566244403</v>
      </c>
      <c r="G11">
        <v>5.8368412165215204</v>
      </c>
      <c r="H11">
        <v>5.6125335193418202</v>
      </c>
      <c r="I11">
        <v>5.4556002894622901</v>
      </c>
      <c r="J11">
        <v>5.3156657289875602</v>
      </c>
      <c r="K11">
        <v>5.1743985104346004</v>
      </c>
      <c r="L11">
        <v>5.0303581919178297</v>
      </c>
      <c r="M11">
        <v>4.8804049802832097</v>
      </c>
      <c r="N11">
        <v>4.62809931699225</v>
      </c>
      <c r="O11">
        <v>4.4401985272588904</v>
      </c>
      <c r="P11">
        <v>4.2563540160442903</v>
      </c>
      <c r="Q11">
        <v>4.0778586607452398</v>
      </c>
      <c r="R11">
        <v>3.90446773991843</v>
      </c>
      <c r="S11">
        <v>3.7107331389624201</v>
      </c>
      <c r="T11">
        <v>3.3926304198930302</v>
      </c>
      <c r="U11">
        <v>3.1113304161764499</v>
      </c>
      <c r="V11">
        <v>2.8589624956195099</v>
      </c>
      <c r="W11">
        <v>2.6301981349338899</v>
      </c>
      <c r="X11">
        <v>2.4212214587146499</v>
      </c>
      <c r="Y11">
        <v>2.21486734185723</v>
      </c>
      <c r="Z11">
        <v>2.0200959648941299</v>
      </c>
      <c r="AA11">
        <v>1.84029395388116</v>
      </c>
      <c r="AB11">
        <v>1.6743858493381401</v>
      </c>
      <c r="AC11">
        <v>1.5214143749760001</v>
      </c>
      <c r="AD11">
        <v>1.38050046670814</v>
      </c>
      <c r="AE11">
        <v>1.2508206434920599</v>
      </c>
      <c r="AF11">
        <v>1.13159550000054</v>
      </c>
      <c r="AG11">
        <v>1.02208486305994</v>
      </c>
      <c r="AH11">
        <v>0.92158663848215705</v>
      </c>
      <c r="AI11">
        <v>0.82943714894530696</v>
      </c>
      <c r="AJ11">
        <v>0.74501166486748305</v>
      </c>
      <c r="AK11">
        <v>0.66772499367542704</v>
      </c>
      <c r="AL11" s="100">
        <v>0.1</v>
      </c>
      <c r="AM11" s="51">
        <v>0.1</v>
      </c>
      <c r="AN11" s="51">
        <v>0.12</v>
      </c>
      <c r="AO11" s="51">
        <v>0.09</v>
      </c>
      <c r="AP11" s="51">
        <v>0.1</v>
      </c>
      <c r="AQ11" s="51">
        <v>0.06</v>
      </c>
      <c r="AR11" s="51">
        <v>0.08</v>
      </c>
      <c r="AS11" s="51">
        <v>0.06</v>
      </c>
      <c r="AT11" s="51">
        <v>0.09</v>
      </c>
      <c r="AV11" s="55">
        <v>0.11</v>
      </c>
      <c r="AW11" s="55">
        <v>0.05</v>
      </c>
      <c r="AX11" s="55">
        <v>0.08</v>
      </c>
      <c r="AY11" s="55">
        <v>0.01</v>
      </c>
      <c r="AZ11" s="55">
        <v>0.06</v>
      </c>
      <c r="BA11" s="55">
        <v>0.08</v>
      </c>
      <c r="BB11" s="55">
        <v>0.04</v>
      </c>
      <c r="BC11" s="55">
        <v>0.01</v>
      </c>
      <c r="BD11" s="55">
        <v>0.03</v>
      </c>
      <c r="BE11" s="55">
        <v>0.04</v>
      </c>
      <c r="BF11" s="55">
        <v>0.1</v>
      </c>
      <c r="BG11" s="55">
        <v>0.12</v>
      </c>
      <c r="BH11" s="55">
        <v>0.1</v>
      </c>
      <c r="BJ11" s="51">
        <v>0</v>
      </c>
      <c r="BK11" s="51">
        <v>0</v>
      </c>
      <c r="BL11" s="51">
        <v>0</v>
      </c>
      <c r="BM11" s="51">
        <v>0</v>
      </c>
      <c r="BN11" s="51">
        <v>0</v>
      </c>
      <c r="BO11" s="51">
        <v>0</v>
      </c>
      <c r="BP11" s="51">
        <v>0</v>
      </c>
      <c r="BQ11" s="51">
        <v>0</v>
      </c>
      <c r="BR11" s="51">
        <v>0</v>
      </c>
      <c r="BS11" s="51">
        <v>0</v>
      </c>
      <c r="BT11" s="51">
        <v>0</v>
      </c>
      <c r="BU11" s="51">
        <v>0</v>
      </c>
      <c r="BV11" s="51">
        <v>0</v>
      </c>
      <c r="BW11" s="51">
        <v>0</v>
      </c>
    </row>
    <row r="12" spans="1:75" s="51" customFormat="1">
      <c r="C12" t="s">
        <v>159</v>
      </c>
      <c r="D12">
        <v>0.24860744520473299</v>
      </c>
      <c r="E12">
        <v>0.25483908921669102</v>
      </c>
      <c r="F12">
        <v>0.26104703890487302</v>
      </c>
      <c r="G12">
        <v>0.267231190270661</v>
      </c>
      <c r="H12">
        <v>0.27339201706001898</v>
      </c>
      <c r="I12">
        <v>0.28332391326015</v>
      </c>
      <c r="J12">
        <v>0.29435038692701798</v>
      </c>
      <c r="K12">
        <v>0.305520027444035</v>
      </c>
      <c r="L12">
        <v>0.31689983184216503</v>
      </c>
      <c r="M12">
        <v>0.328632571366339</v>
      </c>
      <c r="N12">
        <v>0.34468402705209</v>
      </c>
      <c r="O12">
        <v>0.35848194220084301</v>
      </c>
      <c r="P12">
        <v>0.37234079902275402</v>
      </c>
      <c r="Q12">
        <v>0.38624698214417302</v>
      </c>
      <c r="R12">
        <v>0.40020686913310299</v>
      </c>
      <c r="S12">
        <v>0.41675871412572002</v>
      </c>
      <c r="T12">
        <v>0.44790379490325199</v>
      </c>
      <c r="U12">
        <v>0.47764670186366398</v>
      </c>
      <c r="V12">
        <v>0.50629875625649001</v>
      </c>
      <c r="W12">
        <v>0.53407527212361505</v>
      </c>
      <c r="X12">
        <v>0.56113398577144502</v>
      </c>
      <c r="Y12">
        <v>0.57474899691248804</v>
      </c>
      <c r="Z12">
        <v>0.58545335603488002</v>
      </c>
      <c r="AA12">
        <v>0.59424485031665997</v>
      </c>
      <c r="AB12">
        <v>0.60131183814023703</v>
      </c>
      <c r="AC12">
        <v>0.60683526977140501</v>
      </c>
      <c r="AD12">
        <v>0.61098708040109295</v>
      </c>
      <c r="AE12">
        <v>0.61392872655041497</v>
      </c>
      <c r="AF12">
        <v>0.61581009436262901</v>
      </c>
      <c r="AG12">
        <v>0.61676886986763202</v>
      </c>
      <c r="AH12">
        <v>0.61693032194409203</v>
      </c>
      <c r="AI12">
        <v>0.61640757308892702</v>
      </c>
      <c r="AJ12">
        <v>0.61530217970767997</v>
      </c>
      <c r="AK12">
        <v>0.61370478114108495</v>
      </c>
      <c r="AL12" s="100">
        <v>0.7</v>
      </c>
      <c r="AM12" s="51">
        <v>0.7</v>
      </c>
      <c r="AN12" s="51">
        <v>0.9</v>
      </c>
      <c r="AO12" s="51">
        <v>0.93</v>
      </c>
      <c r="AP12" s="51">
        <v>0.66</v>
      </c>
      <c r="AQ12" s="51">
        <v>0.69</v>
      </c>
      <c r="AR12" s="51">
        <v>0.86</v>
      </c>
      <c r="AS12" s="51">
        <v>1.29</v>
      </c>
      <c r="AT12" s="51">
        <v>1.0900000000000001</v>
      </c>
      <c r="AV12" s="55">
        <v>1.76</v>
      </c>
      <c r="AW12" s="55">
        <v>1.67</v>
      </c>
      <c r="AX12" s="55">
        <v>1.48</v>
      </c>
      <c r="AY12" s="55">
        <v>0.77</v>
      </c>
      <c r="AZ12" s="55">
        <v>1.57</v>
      </c>
      <c r="BA12" s="55">
        <v>1.83</v>
      </c>
      <c r="BB12" s="55">
        <v>1.02</v>
      </c>
      <c r="BC12" s="55">
        <v>0.4</v>
      </c>
      <c r="BD12" s="55">
        <v>0.66</v>
      </c>
      <c r="BE12" s="55">
        <v>0.38</v>
      </c>
      <c r="BF12" s="55">
        <v>1.1100000000000001</v>
      </c>
      <c r="BG12" s="55">
        <v>1.47</v>
      </c>
      <c r="BH12" s="55">
        <v>0.9</v>
      </c>
      <c r="BJ12" s="51">
        <v>10.4</v>
      </c>
      <c r="BK12" s="51">
        <v>10.4</v>
      </c>
      <c r="BL12" s="51">
        <v>10.4</v>
      </c>
      <c r="BM12" s="51">
        <v>10.4</v>
      </c>
      <c r="BN12" s="51">
        <v>10.4</v>
      </c>
      <c r="BO12" s="51">
        <v>10.4</v>
      </c>
      <c r="BP12" s="51">
        <v>0.32</v>
      </c>
      <c r="BQ12" s="51">
        <v>0.32</v>
      </c>
      <c r="BR12" s="51">
        <v>0.32</v>
      </c>
      <c r="BS12" s="51">
        <v>0.32</v>
      </c>
      <c r="BT12" s="51">
        <v>0.32</v>
      </c>
      <c r="BU12" s="51">
        <v>0.32</v>
      </c>
      <c r="BV12" s="51">
        <v>0.32</v>
      </c>
      <c r="BW12" s="51">
        <v>0.32</v>
      </c>
    </row>
    <row r="13" spans="1:75" s="51" customFormat="1">
      <c r="C13" t="s">
        <v>154</v>
      </c>
      <c r="D13">
        <v>11.2031196339085</v>
      </c>
      <c r="E13">
        <v>10.993500241043099</v>
      </c>
      <c r="F13">
        <v>10.7858755112662</v>
      </c>
      <c r="G13">
        <v>10.580202928586599</v>
      </c>
      <c r="H13">
        <v>10.376419677132301</v>
      </c>
      <c r="I13">
        <v>10.1165521633724</v>
      </c>
      <c r="J13">
        <v>9.8500568400369701</v>
      </c>
      <c r="K13">
        <v>9.5939440858521507</v>
      </c>
      <c r="L13">
        <v>9.3494333694328198</v>
      </c>
      <c r="M13">
        <v>9.1203045886198097</v>
      </c>
      <c r="N13">
        <v>9.0656678621996196</v>
      </c>
      <c r="O13">
        <v>8.9374098930445598</v>
      </c>
      <c r="P13">
        <v>8.8033246711640292</v>
      </c>
      <c r="Q13">
        <v>8.6720642202517499</v>
      </c>
      <c r="R13">
        <v>8.5434249443617407</v>
      </c>
      <c r="S13">
        <v>8.4090336471501193</v>
      </c>
      <c r="T13">
        <v>8.2345046430315101</v>
      </c>
      <c r="U13">
        <v>8.0722093443953895</v>
      </c>
      <c r="V13">
        <v>7.9201450699040397</v>
      </c>
      <c r="W13">
        <v>7.7769293832157302</v>
      </c>
      <c r="X13">
        <v>7.6415492113568897</v>
      </c>
      <c r="Y13">
        <v>7.5244404795327497</v>
      </c>
      <c r="Z13">
        <v>7.4239138662282604</v>
      </c>
      <c r="AA13">
        <v>7.3315200255584596</v>
      </c>
      <c r="AB13">
        <v>7.2462235729392201</v>
      </c>
      <c r="AC13">
        <v>7.1671272616421202</v>
      </c>
      <c r="AD13">
        <v>7.0934546150357303</v>
      </c>
      <c r="AE13">
        <v>7.0245345899642198</v>
      </c>
      <c r="AF13">
        <v>6.9597876537031604</v>
      </c>
      <c r="AG13">
        <v>6.8987131003161197</v>
      </c>
      <c r="AH13">
        <v>6.8408788426490599</v>
      </c>
      <c r="AI13">
        <v>6.7859103885597802</v>
      </c>
      <c r="AJ13">
        <v>6.7334806560093199</v>
      </c>
      <c r="AK13">
        <v>6.6833033522943399</v>
      </c>
      <c r="AL13" s="100">
        <v>3.01</v>
      </c>
      <c r="AM13" s="51">
        <v>2.86</v>
      </c>
      <c r="AN13" s="51">
        <v>3.35</v>
      </c>
      <c r="AO13" s="51">
        <v>3.66</v>
      </c>
      <c r="AP13" s="51">
        <v>2.95</v>
      </c>
      <c r="AQ13" s="51">
        <v>2.87</v>
      </c>
      <c r="AR13" s="51">
        <v>3.1</v>
      </c>
      <c r="AS13" s="51">
        <v>3.53</v>
      </c>
      <c r="AT13" s="51">
        <v>3.02</v>
      </c>
      <c r="AV13" s="55">
        <v>8.25</v>
      </c>
      <c r="AW13" s="55">
        <v>8.15</v>
      </c>
      <c r="AX13" s="55">
        <v>6.89</v>
      </c>
      <c r="AY13" s="55">
        <v>4.6399999999999997</v>
      </c>
      <c r="AZ13" s="55">
        <v>4.59</v>
      </c>
      <c r="BA13" s="55">
        <v>4.42</v>
      </c>
      <c r="BB13" s="55">
        <v>4.0999999999999996</v>
      </c>
      <c r="BC13" s="55">
        <v>3.02</v>
      </c>
      <c r="BD13" s="55">
        <v>2.79</v>
      </c>
      <c r="BE13" s="55">
        <v>2.56</v>
      </c>
      <c r="BF13" s="55">
        <v>5.0999999999999996</v>
      </c>
      <c r="BG13" s="55">
        <v>4.7699999999999996</v>
      </c>
      <c r="BH13" s="55">
        <v>2.87</v>
      </c>
      <c r="BJ13" s="51">
        <v>10.9</v>
      </c>
      <c r="BK13" s="51">
        <v>10.9</v>
      </c>
      <c r="BL13" s="51">
        <v>10.9</v>
      </c>
      <c r="BM13" s="51">
        <v>10.9</v>
      </c>
      <c r="BN13" s="51">
        <v>10.9</v>
      </c>
      <c r="BO13" s="51">
        <v>10.9</v>
      </c>
      <c r="BP13" s="51">
        <v>0.39</v>
      </c>
      <c r="BQ13" s="51">
        <v>0.39</v>
      </c>
      <c r="BR13" s="51">
        <v>0.39</v>
      </c>
      <c r="BS13" s="51">
        <v>0.39</v>
      </c>
      <c r="BT13" s="51">
        <v>0.39</v>
      </c>
      <c r="BU13" s="51">
        <v>0.39</v>
      </c>
      <c r="BV13" s="51">
        <v>0.39</v>
      </c>
      <c r="BW13" s="51">
        <v>0.39</v>
      </c>
    </row>
    <row r="14" spans="1:75" s="51" customFormat="1">
      <c r="C14" t="s">
        <v>155</v>
      </c>
      <c r="D14">
        <v>2.4564783276181901</v>
      </c>
      <c r="E14">
        <v>2.5137262434736698</v>
      </c>
      <c r="F14">
        <v>2.5706134700190302</v>
      </c>
      <c r="G14">
        <v>2.6271399817818701</v>
      </c>
      <c r="H14">
        <v>2.68331088337239</v>
      </c>
      <c r="I14">
        <v>2.73455704786979</v>
      </c>
      <c r="J14">
        <v>2.7829394694251399</v>
      </c>
      <c r="K14">
        <v>2.8298746946875801</v>
      </c>
      <c r="L14">
        <v>2.8755813762678</v>
      </c>
      <c r="M14">
        <v>2.9204119590328501</v>
      </c>
      <c r="N14">
        <v>2.97087910859912</v>
      </c>
      <c r="O14">
        <v>3.0145048136249302</v>
      </c>
      <c r="P14">
        <v>3.0574928035283002</v>
      </c>
      <c r="Q14">
        <v>3.0988874924135499</v>
      </c>
      <c r="R14">
        <v>3.1387758471194198</v>
      </c>
      <c r="S14">
        <v>3.1924040922440202</v>
      </c>
      <c r="T14">
        <v>3.3281403370803102</v>
      </c>
      <c r="U14">
        <v>3.4500452921153002</v>
      </c>
      <c r="V14">
        <v>3.56111319781327</v>
      </c>
      <c r="W14">
        <v>3.6633460068132102</v>
      </c>
      <c r="X14">
        <v>3.7581675905865999</v>
      </c>
      <c r="Y14">
        <v>3.8459451745948798</v>
      </c>
      <c r="Z14">
        <v>3.92910455775842</v>
      </c>
      <c r="AA14">
        <v>4.00788688571979</v>
      </c>
      <c r="AB14">
        <v>4.08274965347956</v>
      </c>
      <c r="AC14">
        <v>4.1540418982137899</v>
      </c>
      <c r="AD14">
        <v>4.2220333945726098</v>
      </c>
      <c r="AE14">
        <v>4.2869366735306302</v>
      </c>
      <c r="AF14">
        <v>4.3489234413445699</v>
      </c>
      <c r="AG14">
        <v>4.4081366212750801</v>
      </c>
      <c r="AH14">
        <v>4.4646985195431803</v>
      </c>
      <c r="AI14">
        <v>4.5187170218720096</v>
      </c>
      <c r="AJ14">
        <v>4.5702903932369097</v>
      </c>
      <c r="AK14">
        <v>4.6195099611136898</v>
      </c>
      <c r="AL14" s="100">
        <v>2.54</v>
      </c>
      <c r="AM14" s="51">
        <v>2.41</v>
      </c>
      <c r="AN14" s="51">
        <v>2.93</v>
      </c>
      <c r="AO14" s="51">
        <v>2.8</v>
      </c>
      <c r="AP14" s="51">
        <v>2.4500000000000002</v>
      </c>
      <c r="AQ14" s="51">
        <v>2.5099999999999998</v>
      </c>
      <c r="AR14" s="51">
        <v>2.3199999999999998</v>
      </c>
      <c r="AS14" s="51">
        <v>2.4300000000000002</v>
      </c>
      <c r="AT14" s="51">
        <v>2.2799999999999998</v>
      </c>
      <c r="AV14" s="55">
        <v>3.83</v>
      </c>
      <c r="AW14" s="55">
        <v>4.5199999999999996</v>
      </c>
      <c r="AX14" s="55">
        <v>4.5599999999999996</v>
      </c>
      <c r="AY14" s="55">
        <v>4.5</v>
      </c>
      <c r="AZ14" s="55">
        <v>4.78</v>
      </c>
      <c r="BA14" s="55">
        <v>4.08</v>
      </c>
      <c r="BB14" s="55">
        <v>4.84</v>
      </c>
      <c r="BC14" s="55">
        <v>4.96</v>
      </c>
      <c r="BD14" s="55">
        <v>4.9400000000000004</v>
      </c>
      <c r="BE14" s="55">
        <v>4.5599999999999996</v>
      </c>
      <c r="BF14" s="55">
        <v>5.22</v>
      </c>
      <c r="BG14" s="55">
        <v>4.96</v>
      </c>
      <c r="BH14" s="55">
        <v>5.03</v>
      </c>
      <c r="BJ14" s="51">
        <v>2.15</v>
      </c>
      <c r="BK14" s="51">
        <v>2.15</v>
      </c>
      <c r="BL14" s="51">
        <v>2.15</v>
      </c>
      <c r="BM14" s="51">
        <v>2.15</v>
      </c>
      <c r="BN14" s="51">
        <v>2.15</v>
      </c>
      <c r="BO14" s="51">
        <v>2.15</v>
      </c>
      <c r="BP14" s="51">
        <v>4.4000000000000004</v>
      </c>
      <c r="BQ14" s="51">
        <v>4.4000000000000004</v>
      </c>
      <c r="BR14" s="51">
        <v>4.4000000000000004</v>
      </c>
      <c r="BS14" s="51">
        <v>4.4000000000000004</v>
      </c>
      <c r="BT14" s="51">
        <v>4.4000000000000004</v>
      </c>
      <c r="BU14" s="51">
        <v>4.4000000000000004</v>
      </c>
      <c r="BV14" s="51">
        <v>4.4000000000000004</v>
      </c>
      <c r="BW14" s="51">
        <v>4.4000000000000004</v>
      </c>
    </row>
    <row r="15" spans="1:75" s="51" customFormat="1">
      <c r="C15" t="s">
        <v>156</v>
      </c>
      <c r="D15">
        <v>0.24367475779987599</v>
      </c>
      <c r="E15">
        <v>0.24978275808143899</v>
      </c>
      <c r="F15">
        <v>0.25586753416469599</v>
      </c>
      <c r="G15">
        <v>0.261928984114495</v>
      </c>
      <c r="H15">
        <v>0.26796757227707901</v>
      </c>
      <c r="I15">
        <v>0.27728514636319401</v>
      </c>
      <c r="J15">
        <v>0.28752709381181502</v>
      </c>
      <c r="K15">
        <v>0.29786681100569301</v>
      </c>
      <c r="L15">
        <v>0.30836384651538401</v>
      </c>
      <c r="M15">
        <v>0.319144464278311</v>
      </c>
      <c r="N15">
        <v>0.33369836375512002</v>
      </c>
      <c r="O15">
        <v>0.34619847501249301</v>
      </c>
      <c r="P15">
        <v>0.35872114863590499</v>
      </c>
      <c r="Q15">
        <v>0.37124092814203302</v>
      </c>
      <c r="R15">
        <v>0.38376378957133001</v>
      </c>
      <c r="S15">
        <v>0.39866929487133801</v>
      </c>
      <c r="T15">
        <v>0.42714751847646898</v>
      </c>
      <c r="U15">
        <v>0.45419752872828101</v>
      </c>
      <c r="V15">
        <v>0.48012735061849399</v>
      </c>
      <c r="W15">
        <v>0.50514913588885602</v>
      </c>
      <c r="X15">
        <v>0.52941767632928705</v>
      </c>
      <c r="Y15">
        <v>0.55382660170619402</v>
      </c>
      <c r="Z15">
        <v>0.57825205645602895</v>
      </c>
      <c r="AA15">
        <v>0.60246370578208297</v>
      </c>
      <c r="AB15">
        <v>0.62649503842621501</v>
      </c>
      <c r="AC15">
        <v>0.65036503588119599</v>
      </c>
      <c r="AD15">
        <v>0.67408218058911795</v>
      </c>
      <c r="AE15">
        <v>0.69764765991093303</v>
      </c>
      <c r="AF15">
        <v>0.72105785512702203</v>
      </c>
      <c r="AG15">
        <v>0.74430621291483301</v>
      </c>
      <c r="AH15">
        <v>0.76738527845740401</v>
      </c>
      <c r="AI15">
        <v>0.790287068048799</v>
      </c>
      <c r="AJ15">
        <v>0.81300293232733301</v>
      </c>
      <c r="AK15">
        <v>0.83552462677054395</v>
      </c>
      <c r="AL15" s="100">
        <v>2.79</v>
      </c>
      <c r="AM15" s="51">
        <v>2.87</v>
      </c>
      <c r="AN15" s="51">
        <v>2.66</v>
      </c>
      <c r="AO15" s="51">
        <v>2.42</v>
      </c>
      <c r="AP15" s="51">
        <v>2.83</v>
      </c>
      <c r="AQ15" s="51">
        <v>2.85</v>
      </c>
      <c r="AR15" s="51">
        <v>2.5099999999999998</v>
      </c>
      <c r="AS15" s="51">
        <v>2.0299999999999998</v>
      </c>
      <c r="AT15" s="51">
        <v>2.4300000000000002</v>
      </c>
      <c r="AV15" s="55">
        <v>2.13</v>
      </c>
      <c r="AW15" s="55">
        <v>2.19</v>
      </c>
      <c r="AX15" s="55">
        <v>2.42</v>
      </c>
      <c r="AY15" s="55">
        <v>1.32</v>
      </c>
      <c r="AZ15" s="55">
        <v>1.31</v>
      </c>
      <c r="BA15" s="55">
        <v>1.49</v>
      </c>
      <c r="BB15" s="55">
        <v>1.38</v>
      </c>
      <c r="BC15" s="55">
        <v>4.28</v>
      </c>
      <c r="BD15" s="55">
        <v>1.83</v>
      </c>
      <c r="BE15" s="55">
        <v>4.6100000000000003</v>
      </c>
      <c r="BF15" s="55">
        <v>3.22</v>
      </c>
      <c r="BG15" s="55">
        <v>3.3</v>
      </c>
      <c r="BH15" s="55">
        <v>4.53</v>
      </c>
      <c r="BJ15" s="51">
        <v>0.51</v>
      </c>
      <c r="BK15" s="51">
        <v>0.51</v>
      </c>
      <c r="BL15" s="51">
        <v>0.51</v>
      </c>
      <c r="BM15" s="51">
        <v>0.51</v>
      </c>
      <c r="BN15" s="51">
        <v>0.51</v>
      </c>
      <c r="BO15" s="51">
        <v>0.51</v>
      </c>
      <c r="BP15" s="51">
        <v>2.0099999999999998</v>
      </c>
      <c r="BQ15" s="51">
        <v>2.0099999999999998</v>
      </c>
      <c r="BR15" s="51">
        <v>2.0099999999999998</v>
      </c>
      <c r="BS15" s="51">
        <v>2.0099999999999998</v>
      </c>
      <c r="BT15" s="51">
        <v>2.0099999999999998</v>
      </c>
      <c r="BU15" s="51">
        <v>2.0099999999999998</v>
      </c>
      <c r="BV15" s="51">
        <v>2.0099999999999998</v>
      </c>
      <c r="BW15" s="51">
        <v>2.0099999999999998</v>
      </c>
    </row>
    <row r="16" spans="1:75" s="51" customFormat="1">
      <c r="C16" t="s">
        <v>157</v>
      </c>
      <c r="D16">
        <v>0.18645558390354999</v>
      </c>
      <c r="E16">
        <v>0.191129316912516</v>
      </c>
      <c r="F16">
        <v>0.19578527917864999</v>
      </c>
      <c r="G16">
        <v>0.20042339270298601</v>
      </c>
      <c r="H16">
        <v>0.20504401279500101</v>
      </c>
      <c r="I16">
        <v>0.212492934945096</v>
      </c>
      <c r="J16">
        <v>0.220762790195246</v>
      </c>
      <c r="K16">
        <v>0.229140020583008</v>
      </c>
      <c r="L16">
        <v>0.23767487388160399</v>
      </c>
      <c r="M16">
        <v>0.246474428524736</v>
      </c>
      <c r="N16">
        <v>0.25851302028904899</v>
      </c>
      <c r="O16">
        <v>0.26886145665060801</v>
      </c>
      <c r="P16">
        <v>0.27925559926704102</v>
      </c>
      <c r="Q16">
        <v>0.28968523660810402</v>
      </c>
      <c r="R16">
        <v>0.30015515184980501</v>
      </c>
      <c r="S16">
        <v>0.31256903559426702</v>
      </c>
      <c r="T16">
        <v>0.335927846177417</v>
      </c>
      <c r="U16">
        <v>0.35823502639772697</v>
      </c>
      <c r="V16">
        <v>0.37972406719234297</v>
      </c>
      <c r="W16">
        <v>0.40055645409268797</v>
      </c>
      <c r="X16">
        <v>0.42085048932855501</v>
      </c>
      <c r="Y16">
        <v>0.441398860833634</v>
      </c>
      <c r="Z16">
        <v>0.46205701872094901</v>
      </c>
      <c r="AA16">
        <v>0.48261412957965799</v>
      </c>
      <c r="AB16">
        <v>0.50309363551944597</v>
      </c>
      <c r="AC16">
        <v>0.52350748830020399</v>
      </c>
      <c r="AD16">
        <v>0.54385931862764703</v>
      </c>
      <c r="AE16">
        <v>0.564146991601579</v>
      </c>
      <c r="AF16">
        <v>0.58436460467637097</v>
      </c>
      <c r="AG16">
        <v>0.60450399678079503</v>
      </c>
      <c r="AH16">
        <v>0.62455647089498301</v>
      </c>
      <c r="AI16">
        <v>0.64451303966139295</v>
      </c>
      <c r="AJ16">
        <v>0.66436422354522096</v>
      </c>
      <c r="AK16">
        <v>0.684100986206575</v>
      </c>
      <c r="AL16" s="100"/>
      <c r="AV16" s="55">
        <v>0.43</v>
      </c>
      <c r="AW16" s="55">
        <v>0.46</v>
      </c>
      <c r="AX16" s="55">
        <v>0.33</v>
      </c>
      <c r="AY16" s="55"/>
      <c r="AZ16" s="55"/>
      <c r="BA16" s="55"/>
      <c r="BB16" s="55"/>
      <c r="BC16" s="55">
        <v>0.03</v>
      </c>
      <c r="BD16" s="55"/>
      <c r="BE16" s="55">
        <v>0.06</v>
      </c>
    </row>
    <row r="17" spans="1:75">
      <c r="A17" s="6" t="s">
        <v>13</v>
      </c>
      <c r="B17" s="1"/>
      <c r="C17" s="2"/>
      <c r="R17" s="1"/>
      <c r="S17" s="1"/>
      <c r="T17" s="1"/>
      <c r="U17" s="1"/>
    </row>
    <row r="18" spans="1:75" s="13" customFormat="1">
      <c r="A18" s="35" t="s">
        <v>89</v>
      </c>
      <c r="C18" s="40" t="s">
        <v>14</v>
      </c>
      <c r="D18" s="65">
        <f>SUM(D7:D17)</f>
        <v>99.269905004186526</v>
      </c>
      <c r="E18" s="65">
        <f t="shared" ref="E18:AR18" si="7">SUM(E7:E17)</f>
        <v>99.254708680456915</v>
      </c>
      <c r="F18" s="13">
        <f>SUM(F7:F17)</f>
        <v>99.239636396002055</v>
      </c>
      <c r="G18" s="13">
        <f t="shared" si="7"/>
        <v>99.224687664981431</v>
      </c>
      <c r="H18" s="13">
        <f t="shared" si="7"/>
        <v>99.209860748903623</v>
      </c>
      <c r="I18" s="13">
        <f t="shared" si="7"/>
        <v>99.184195248803931</v>
      </c>
      <c r="J18" s="13">
        <f t="shared" si="7"/>
        <v>99.155349944521532</v>
      </c>
      <c r="K18" s="13">
        <f t="shared" si="7"/>
        <v>99.126057961608993</v>
      </c>
      <c r="L18" s="13">
        <f>SUM(L7:L17)</f>
        <v>99.096133896171068</v>
      </c>
      <c r="M18" s="13">
        <f t="shared" si="7"/>
        <v>99.065171337437874</v>
      </c>
      <c r="N18" s="13">
        <f t="shared" si="7"/>
        <v>99.021676734624762</v>
      </c>
      <c r="O18" s="13">
        <f t="shared" si="7"/>
        <v>98.984696674085981</v>
      </c>
      <c r="P18" s="13">
        <f t="shared" si="7"/>
        <v>98.947640605756632</v>
      </c>
      <c r="Q18" s="13">
        <f t="shared" ref="Q18:U18" si="8">SUM(Q7:Q17)</f>
        <v>98.910481782517664</v>
      </c>
      <c r="R18" s="13">
        <f t="shared" si="8"/>
        <v>98.873205421516502</v>
      </c>
      <c r="S18" s="13">
        <f t="shared" si="8"/>
        <v>98.832920111527073</v>
      </c>
      <c r="T18" s="13">
        <f t="shared" si="8"/>
        <v>98.775213367645989</v>
      </c>
      <c r="U18" s="13">
        <f t="shared" si="8"/>
        <v>98.718225421873996</v>
      </c>
      <c r="W18" s="13">
        <f t="shared" si="7"/>
        <v>98.606006264500976</v>
      </c>
      <c r="X18" s="13">
        <f t="shared" si="7"/>
        <v>98.550620492756352</v>
      </c>
      <c r="Y18" s="13">
        <f t="shared" si="7"/>
        <v>98.492896369602988</v>
      </c>
      <c r="Z18" s="13">
        <f t="shared" si="7"/>
        <v>98.43394776362895</v>
      </c>
      <c r="AA18" s="13">
        <f t="shared" si="7"/>
        <v>98.374685489260244</v>
      </c>
      <c r="AB18" s="13">
        <f t="shared" si="7"/>
        <v>98.315129521764291</v>
      </c>
      <c r="AC18" s="13">
        <f t="shared" si="7"/>
        <v>98.255317600597976</v>
      </c>
      <c r="AD18" s="13">
        <f t="shared" si="7"/>
        <v>98.195299643656085</v>
      </c>
      <c r="AE18" s="13">
        <f t="shared" si="7"/>
        <v>98.135132875407223</v>
      </c>
      <c r="AG18" s="13">
        <f t="shared" si="7"/>
        <v>98.014595581980629</v>
      </c>
      <c r="AH18" s="13">
        <f t="shared" si="7"/>
        <v>97.954343158689824</v>
      </c>
      <c r="AI18" s="13">
        <f t="shared" si="7"/>
        <v>97.894174296563804</v>
      </c>
      <c r="AJ18" s="13">
        <f t="shared" si="7"/>
        <v>97.834140702092114</v>
      </c>
      <c r="AK18" s="13">
        <f t="shared" si="7"/>
        <v>97.774289739820858</v>
      </c>
      <c r="AL18" s="100">
        <f t="shared" si="7"/>
        <v>93.350000000000009</v>
      </c>
      <c r="AM18" s="13">
        <f t="shared" si="7"/>
        <v>92.57</v>
      </c>
      <c r="AN18" s="13">
        <f t="shared" si="7"/>
        <v>92.37</v>
      </c>
      <c r="AO18" s="13">
        <f t="shared" si="7"/>
        <v>92.45</v>
      </c>
      <c r="AP18" s="13">
        <f t="shared" si="7"/>
        <v>93.22</v>
      </c>
      <c r="AQ18" s="13">
        <f t="shared" si="7"/>
        <v>93.470000000000013</v>
      </c>
      <c r="AR18" s="13">
        <f t="shared" si="7"/>
        <v>93.899999999999991</v>
      </c>
      <c r="AS18" s="13">
        <f t="shared" ref="AS18:AT18" si="9">SUM(AS7:AS17)</f>
        <v>91.940000000000026</v>
      </c>
      <c r="AT18" s="13">
        <f t="shared" si="9"/>
        <v>93.23</v>
      </c>
      <c r="AV18" s="13">
        <f>SUM(AV7:AV17)</f>
        <v>100.07000000000001</v>
      </c>
      <c r="AW18" s="13">
        <f t="shared" ref="AW18:BW18" si="10">SUM(AW7:AW17)</f>
        <v>100.00999999999999</v>
      </c>
      <c r="AX18" s="13">
        <f t="shared" si="10"/>
        <v>100.09</v>
      </c>
      <c r="AY18" s="13">
        <f t="shared" si="10"/>
        <v>100</v>
      </c>
      <c r="AZ18" s="13">
        <f t="shared" si="10"/>
        <v>100</v>
      </c>
      <c r="BA18" s="13">
        <f t="shared" si="10"/>
        <v>99.839999999999989</v>
      </c>
      <c r="BB18" s="13">
        <f t="shared" si="10"/>
        <v>100.00999999999999</v>
      </c>
      <c r="BC18" s="13">
        <f t="shared" si="10"/>
        <v>100.02000000000001</v>
      </c>
      <c r="BD18" s="13">
        <f t="shared" si="10"/>
        <v>99.93</v>
      </c>
      <c r="BE18" s="13">
        <f t="shared" si="10"/>
        <v>100.04000000000002</v>
      </c>
      <c r="BF18" s="13">
        <f t="shared" si="10"/>
        <v>99.96</v>
      </c>
      <c r="BG18" s="13">
        <f t="shared" si="10"/>
        <v>99.99</v>
      </c>
      <c r="BH18" s="13">
        <f t="shared" si="10"/>
        <v>100.01</v>
      </c>
      <c r="BJ18" s="13">
        <f t="shared" si="10"/>
        <v>100.15000000000003</v>
      </c>
      <c r="BK18" s="13">
        <f t="shared" si="10"/>
        <v>100.15000000000003</v>
      </c>
      <c r="BL18" s="13">
        <f t="shared" si="10"/>
        <v>100.15000000000003</v>
      </c>
      <c r="BM18" s="13">
        <f t="shared" si="10"/>
        <v>100.15000000000003</v>
      </c>
      <c r="BN18" s="13">
        <f t="shared" ref="BN18" si="11">SUM(BN7:BN17)</f>
        <v>100.15000000000003</v>
      </c>
      <c r="BO18" s="13">
        <f t="shared" si="10"/>
        <v>100.15000000000003</v>
      </c>
      <c r="BP18" s="13">
        <f t="shared" si="10"/>
        <v>100.32000000000001</v>
      </c>
      <c r="BQ18" s="13">
        <f t="shared" si="10"/>
        <v>100.32000000000001</v>
      </c>
      <c r="BR18" s="13">
        <f t="shared" ref="BR18" si="12">SUM(BR7:BR17)</f>
        <v>100.32000000000001</v>
      </c>
      <c r="BS18" s="13">
        <f t="shared" si="10"/>
        <v>100.32000000000001</v>
      </c>
      <c r="BT18" s="13">
        <f t="shared" si="10"/>
        <v>100.32000000000001</v>
      </c>
      <c r="BU18" s="13">
        <f t="shared" si="10"/>
        <v>100.32000000000001</v>
      </c>
      <c r="BV18" s="13">
        <f t="shared" si="10"/>
        <v>100.32000000000001</v>
      </c>
      <c r="BW18" s="13">
        <f t="shared" si="10"/>
        <v>100.32000000000001</v>
      </c>
    </row>
    <row r="19" spans="1:75">
      <c r="A19" s="1" t="s">
        <v>90</v>
      </c>
      <c r="B19" s="1"/>
      <c r="C19" s="2" t="s">
        <v>73</v>
      </c>
      <c r="D19" s="63">
        <v>1398</v>
      </c>
      <c r="E19" s="63">
        <v>1328</v>
      </c>
      <c r="F19">
        <v>1137</v>
      </c>
      <c r="G19">
        <v>1069</v>
      </c>
      <c r="H19">
        <v>1083</v>
      </c>
      <c r="I19">
        <v>1020</v>
      </c>
      <c r="J19">
        <v>776</v>
      </c>
      <c r="K19">
        <v>457</v>
      </c>
      <c r="L19">
        <v>1523</v>
      </c>
      <c r="M19">
        <v>1402</v>
      </c>
      <c r="N19">
        <v>1355</v>
      </c>
      <c r="O19">
        <v>1255</v>
      </c>
      <c r="P19">
        <v>1151</v>
      </c>
      <c r="Q19">
        <v>1053</v>
      </c>
      <c r="R19" s="1">
        <v>1880</v>
      </c>
      <c r="S19" s="1">
        <v>1804</v>
      </c>
      <c r="T19" s="1">
        <v>1488</v>
      </c>
      <c r="U19" s="1">
        <v>1390</v>
      </c>
      <c r="W19">
        <v>739</v>
      </c>
      <c r="X19">
        <v>702</v>
      </c>
      <c r="Y19">
        <v>712</v>
      </c>
      <c r="Z19">
        <v>794</v>
      </c>
      <c r="AA19">
        <v>880</v>
      </c>
      <c r="AB19">
        <v>624</v>
      </c>
      <c r="AC19">
        <v>1046</v>
      </c>
      <c r="AD19">
        <v>1202</v>
      </c>
      <c r="AE19">
        <v>1067</v>
      </c>
      <c r="AG19">
        <v>60</v>
      </c>
      <c r="AH19">
        <v>100</v>
      </c>
      <c r="AI19">
        <v>100</v>
      </c>
      <c r="AJ19">
        <v>60</v>
      </c>
      <c r="AK19">
        <v>130</v>
      </c>
      <c r="AL19" s="100">
        <v>160</v>
      </c>
      <c r="AM19">
        <v>140</v>
      </c>
      <c r="AN19">
        <v>160</v>
      </c>
      <c r="AO19">
        <v>140</v>
      </c>
      <c r="AP19">
        <v>180</v>
      </c>
      <c r="AQ19">
        <v>170</v>
      </c>
      <c r="AR19">
        <v>160</v>
      </c>
      <c r="AS19">
        <v>180</v>
      </c>
      <c r="AT19">
        <v>200</v>
      </c>
      <c r="AV19" s="42">
        <v>420</v>
      </c>
      <c r="AW19" s="42">
        <v>480</v>
      </c>
      <c r="AX19" s="42">
        <v>300</v>
      </c>
      <c r="AY19" s="42">
        <v>240</v>
      </c>
      <c r="AZ19" s="42">
        <v>210</v>
      </c>
      <c r="BA19" s="42">
        <v>180</v>
      </c>
      <c r="BB19" s="42">
        <v>90</v>
      </c>
      <c r="BC19" s="42">
        <v>110</v>
      </c>
      <c r="BD19" s="42">
        <v>90</v>
      </c>
      <c r="BE19" s="42">
        <v>100</v>
      </c>
      <c r="BF19" s="42">
        <v>290</v>
      </c>
      <c r="BG19" s="42">
        <v>290</v>
      </c>
      <c r="BH19" s="42">
        <v>150</v>
      </c>
    </row>
    <row r="20" spans="1:75">
      <c r="A20" s="1"/>
      <c r="B20" s="1"/>
      <c r="C20" s="2"/>
      <c r="W20">
        <v>90</v>
      </c>
      <c r="X20">
        <v>128</v>
      </c>
      <c r="Y20">
        <v>96</v>
      </c>
      <c r="Z20">
        <v>90</v>
      </c>
      <c r="AA20">
        <v>100</v>
      </c>
      <c r="AB20">
        <v>100</v>
      </c>
      <c r="AC20">
        <v>118</v>
      </c>
      <c r="AD20">
        <v>98</v>
      </c>
      <c r="AE20">
        <v>114</v>
      </c>
      <c r="AG20">
        <v>10</v>
      </c>
      <c r="AH20">
        <v>50</v>
      </c>
      <c r="AI20">
        <v>40</v>
      </c>
      <c r="AJ20">
        <v>20</v>
      </c>
      <c r="AK20">
        <v>40</v>
      </c>
      <c r="AL20" s="100">
        <v>40</v>
      </c>
      <c r="AM20">
        <v>60</v>
      </c>
      <c r="AN20">
        <v>60</v>
      </c>
      <c r="AO20">
        <v>70</v>
      </c>
      <c r="AP20">
        <v>60</v>
      </c>
      <c r="AQ20">
        <v>50</v>
      </c>
      <c r="AR20">
        <v>60</v>
      </c>
      <c r="AS20">
        <v>100</v>
      </c>
      <c r="AT20">
        <v>50</v>
      </c>
      <c r="AV20" s="42">
        <v>130</v>
      </c>
      <c r="AW20" s="42">
        <v>70</v>
      </c>
      <c r="AX20" s="42">
        <v>60</v>
      </c>
      <c r="AY20" s="42">
        <v>60</v>
      </c>
      <c r="AZ20" s="42">
        <v>30</v>
      </c>
      <c r="BA20" s="42">
        <v>50</v>
      </c>
      <c r="BB20" s="42">
        <v>30</v>
      </c>
      <c r="BC20" s="42">
        <v>30</v>
      </c>
      <c r="BD20" s="42">
        <v>40</v>
      </c>
      <c r="BE20" s="42">
        <v>30</v>
      </c>
      <c r="BF20" s="42">
        <v>80</v>
      </c>
      <c r="BG20" s="42">
        <v>110</v>
      </c>
      <c r="BH20" s="42">
        <v>40</v>
      </c>
    </row>
    <row r="21" spans="1:75">
      <c r="A21" s="2" t="s">
        <v>15</v>
      </c>
      <c r="B21" s="1"/>
      <c r="C21" s="2" t="s">
        <v>3</v>
      </c>
      <c r="D21" s="66">
        <f>(100/D$18)*D7</f>
        <v>50.506553678883776</v>
      </c>
      <c r="E21" s="66">
        <f t="shared" ref="D21:AJ26" si="13">(100/E$18)*E7</f>
        <v>50.487289185910903</v>
      </c>
      <c r="F21" s="3">
        <f t="shared" si="13"/>
        <v>50.47238859604775</v>
      </c>
      <c r="G21" s="3">
        <f t="shared" si="13"/>
        <v>50.461853776452564</v>
      </c>
      <c r="H21" s="3">
        <f t="shared" si="13"/>
        <v>50.455692814110101</v>
      </c>
      <c r="I21" s="3">
        <f t="shared" si="13"/>
        <v>50.455225732367651</v>
      </c>
      <c r="J21" s="3">
        <f t="shared" si="13"/>
        <v>50.452620162207126</v>
      </c>
      <c r="K21" s="3">
        <f t="shared" si="13"/>
        <v>50.446534374331662</v>
      </c>
      <c r="L21" s="3">
        <f>(100/L$18)*L7</f>
        <v>50.43655340566508</v>
      </c>
      <c r="M21" s="3">
        <f t="shared" si="13"/>
        <v>50.421591893760983</v>
      </c>
      <c r="N21" s="3">
        <f t="shared" si="13"/>
        <v>50.373416501260294</v>
      </c>
      <c r="O21" s="3">
        <f t="shared" si="13"/>
        <v>50.34117940328661</v>
      </c>
      <c r="P21" s="3">
        <f t="shared" si="13"/>
        <v>50.309328809407077</v>
      </c>
      <c r="Q21" s="3">
        <f t="shared" si="13"/>
        <v>50.276779174786675</v>
      </c>
      <c r="R21" s="3">
        <f t="shared" si="13"/>
        <v>50.243662325750208</v>
      </c>
      <c r="S21" s="3">
        <f t="shared" si="13"/>
        <v>50.348735618193743</v>
      </c>
      <c r="T21" s="3">
        <f t="shared" si="13"/>
        <v>51.219649537718347</v>
      </c>
      <c r="U21" s="3">
        <f t="shared" si="13"/>
        <v>51.986309778349423</v>
      </c>
      <c r="V21" s="3"/>
      <c r="W21" s="3">
        <f t="shared" si="13"/>
        <v>53.304490297444971</v>
      </c>
      <c r="X21" s="3">
        <f t="shared" si="13"/>
        <v>53.885329543866717</v>
      </c>
      <c r="Y21" s="3">
        <f t="shared" si="13"/>
        <v>54.555299167183883</v>
      </c>
      <c r="Z21" s="3">
        <f t="shared" si="13"/>
        <v>55.216766335715448</v>
      </c>
      <c r="AA21" s="3">
        <f t="shared" si="13"/>
        <v>55.862126320613093</v>
      </c>
      <c r="AB21" s="3">
        <f t="shared" si="13"/>
        <v>56.493643175203324</v>
      </c>
      <c r="AC21" s="3">
        <f t="shared" si="13"/>
        <v>57.112837111664156</v>
      </c>
      <c r="AD21" s="3">
        <f t="shared" si="13"/>
        <v>57.720710727225367</v>
      </c>
      <c r="AE21" s="3">
        <f t="shared" si="13"/>
        <v>58.317911850922854</v>
      </c>
      <c r="AF21" s="3"/>
      <c r="AG21" s="3">
        <f t="shared" si="13"/>
        <v>59.481781980625897</v>
      </c>
      <c r="AH21" s="3">
        <f t="shared" si="13"/>
        <v>60.048877232403399</v>
      </c>
      <c r="AI21" s="3">
        <f t="shared" si="13"/>
        <v>60.606251045893075</v>
      </c>
      <c r="AJ21" s="3">
        <f t="shared" si="13"/>
        <v>61.153974706848011</v>
      </c>
      <c r="AK21" s="3">
        <f t="shared" ref="AK21:AT21" si="14">(100/AK$18)*AK7</f>
        <v>61.69210619143211</v>
      </c>
      <c r="AL21" s="102">
        <f t="shared" si="14"/>
        <v>72.779860739153705</v>
      </c>
      <c r="AM21" s="3">
        <f t="shared" si="14"/>
        <v>73.738792265312753</v>
      </c>
      <c r="AN21" s="3">
        <f t="shared" si="14"/>
        <v>71.440944029446783</v>
      </c>
      <c r="AO21" s="3">
        <f t="shared" si="14"/>
        <v>71.335857220118982</v>
      </c>
      <c r="AP21" s="3">
        <f t="shared" si="14"/>
        <v>73.718086247586356</v>
      </c>
      <c r="AQ21" s="3">
        <f t="shared" si="14"/>
        <v>74.815448807103877</v>
      </c>
      <c r="AR21" s="3">
        <f t="shared" si="14"/>
        <v>73.780617678381262</v>
      </c>
      <c r="AS21" s="3">
        <f t="shared" si="14"/>
        <v>73.243419621492265</v>
      </c>
      <c r="AT21" s="3">
        <f t="shared" si="14"/>
        <v>74.621902820980367</v>
      </c>
      <c r="AV21" s="3">
        <f t="shared" ref="AV21:AV31" si="15">(100/AV$18)*AV7</f>
        <v>56.760267812531218</v>
      </c>
      <c r="AW21" s="3">
        <f t="shared" ref="AW21:BH21" si="16">(100/AW$18)*AW7</f>
        <v>55.324467553244681</v>
      </c>
      <c r="AX21" s="3">
        <f t="shared" si="16"/>
        <v>55.839744230192821</v>
      </c>
      <c r="AY21" s="3">
        <f t="shared" si="16"/>
        <v>64.75</v>
      </c>
      <c r="AZ21" s="3">
        <f t="shared" si="16"/>
        <v>63.61</v>
      </c>
      <c r="BA21" s="3">
        <f t="shared" si="16"/>
        <v>65.014022435897445</v>
      </c>
      <c r="BB21" s="3">
        <f t="shared" si="16"/>
        <v>66.383361663833625</v>
      </c>
      <c r="BC21" s="3">
        <f t="shared" si="16"/>
        <v>65.546890621875619</v>
      </c>
      <c r="BD21" s="3">
        <f t="shared" si="16"/>
        <v>70.729510657460224</v>
      </c>
      <c r="BE21" s="3">
        <f t="shared" si="16"/>
        <v>67.273090763694498</v>
      </c>
      <c r="BF21" s="3">
        <f t="shared" si="16"/>
        <v>63.195278111244512</v>
      </c>
      <c r="BG21" s="3">
        <f t="shared" si="16"/>
        <v>63.326332633263334</v>
      </c>
      <c r="BH21" s="3">
        <f t="shared" si="16"/>
        <v>64.463553644635539</v>
      </c>
      <c r="BJ21" s="3">
        <f t="shared" ref="BJ21:BO21" si="17">(100/BJ$18)*BJ7</f>
        <v>49.126310534198687</v>
      </c>
      <c r="BK21" s="3">
        <f t="shared" si="17"/>
        <v>49.126310534198687</v>
      </c>
      <c r="BL21" s="3">
        <f t="shared" si="17"/>
        <v>49.126310534198687</v>
      </c>
      <c r="BM21" s="3">
        <f t="shared" si="17"/>
        <v>49.126310534198687</v>
      </c>
      <c r="BN21" s="3">
        <f t="shared" ref="BN21" si="18">(100/BN$18)*BN7</f>
        <v>49.126310534198687</v>
      </c>
      <c r="BO21" s="3">
        <f t="shared" si="17"/>
        <v>49.126310534198687</v>
      </c>
      <c r="BP21" s="3">
        <f t="shared" ref="BP21:BW21" si="19">(100/BP$18)*BP7</f>
        <v>77.053429027113225</v>
      </c>
      <c r="BQ21" s="3">
        <f t="shared" si="19"/>
        <v>77.053429027113225</v>
      </c>
      <c r="BR21" s="3">
        <f t="shared" ref="BR21" si="20">(100/BR$18)*BR7</f>
        <v>77.053429027113225</v>
      </c>
      <c r="BS21" s="3">
        <f t="shared" si="19"/>
        <v>77.053429027113225</v>
      </c>
      <c r="BT21" s="3">
        <f t="shared" si="19"/>
        <v>77.053429027113225</v>
      </c>
      <c r="BU21" s="3">
        <f t="shared" si="19"/>
        <v>77.053429027113225</v>
      </c>
      <c r="BV21" s="3">
        <f t="shared" ref="BV21" si="21">(100/BV$18)*BV7</f>
        <v>77.053429027113225</v>
      </c>
      <c r="BW21" s="3">
        <f t="shared" si="19"/>
        <v>77.053429027113225</v>
      </c>
    </row>
    <row r="22" spans="1:75">
      <c r="A22" s="1"/>
      <c r="B22" s="1"/>
      <c r="C22" s="2" t="s">
        <v>4</v>
      </c>
      <c r="D22" s="66">
        <f t="shared" ref="D22:R22" si="22">(100/D$18)*D8</f>
        <v>2.0432386439688535</v>
      </c>
      <c r="E22" s="66">
        <f t="shared" si="22"/>
        <v>2.0813875785496787</v>
      </c>
      <c r="F22" s="3">
        <f t="shared" si="22"/>
        <v>2.1183643602895859</v>
      </c>
      <c r="G22" s="3">
        <f t="shared" si="22"/>
        <v>2.1541292752046073</v>
      </c>
      <c r="H22" s="3">
        <f t="shared" si="22"/>
        <v>2.1886423964939654</v>
      </c>
      <c r="I22" s="3">
        <f t="shared" si="22"/>
        <v>2.2525929808212486</v>
      </c>
      <c r="J22" s="3">
        <f t="shared" si="22"/>
        <v>2.3249330493202911</v>
      </c>
      <c r="K22" s="3">
        <f t="shared" si="22"/>
        <v>2.3982247162115971</v>
      </c>
      <c r="L22" s="3">
        <f t="shared" si="22"/>
        <v>2.4731760556329498</v>
      </c>
      <c r="M22" s="3">
        <f t="shared" si="22"/>
        <v>2.5513139194315029</v>
      </c>
      <c r="N22" s="3">
        <f t="shared" si="22"/>
        <v>2.6704455889500047</v>
      </c>
      <c r="O22" s="3">
        <f t="shared" si="22"/>
        <v>2.7675109863149516</v>
      </c>
      <c r="P22" s="3">
        <f t="shared" si="22"/>
        <v>2.8636724127851099</v>
      </c>
      <c r="Q22" s="3">
        <f t="shared" si="22"/>
        <v>2.9594656332996387</v>
      </c>
      <c r="R22" s="3">
        <f t="shared" si="22"/>
        <v>3.0548746253567582</v>
      </c>
      <c r="S22" s="3">
        <f t="shared" si="13"/>
        <v>3.0903759362093868</v>
      </c>
      <c r="T22" s="3">
        <f t="shared" si="13"/>
        <v>2.8017282588839962</v>
      </c>
      <c r="U22" s="3">
        <f t="shared" si="13"/>
        <v>2.5618252183882109</v>
      </c>
      <c r="V22" s="3"/>
      <c r="W22" s="3">
        <f t="shared" si="13"/>
        <v>2.1795633748954337</v>
      </c>
      <c r="X22" s="3">
        <f t="shared" si="13"/>
        <v>2.0229844785881972</v>
      </c>
      <c r="Y22" s="3">
        <f t="shared" si="13"/>
        <v>1.885883483557381</v>
      </c>
      <c r="Z22" s="3">
        <f t="shared" si="13"/>
        <v>1.7654463669134595</v>
      </c>
      <c r="AA22" s="3">
        <f t="shared" si="13"/>
        <v>1.657768781235067</v>
      </c>
      <c r="AB22" s="3">
        <f t="shared" si="13"/>
        <v>1.5609660469015167</v>
      </c>
      <c r="AC22" s="3">
        <f t="shared" si="13"/>
        <v>1.4735262556175777</v>
      </c>
      <c r="AD22" s="3">
        <f t="shared" si="13"/>
        <v>1.3942149265618007</v>
      </c>
      <c r="AE22" s="3">
        <f t="shared" si="13"/>
        <v>1.3220092051224182</v>
      </c>
      <c r="AF22" s="3"/>
      <c r="AG22" s="3">
        <f t="shared" si="13"/>
        <v>1.195614589145009</v>
      </c>
      <c r="AH22" s="3">
        <f t="shared" si="13"/>
        <v>1.1400787573464313</v>
      </c>
      <c r="AI22" s="3">
        <f t="shared" si="13"/>
        <v>1.0889104457109835</v>
      </c>
      <c r="AJ22" s="3">
        <f t="shared" si="13"/>
        <v>1.0416484285390955</v>
      </c>
      <c r="AK22" s="3">
        <f t="shared" ref="AK22:AT22" si="23">(100/AK$18)*AK8</f>
        <v>0.99789193486224004</v>
      </c>
      <c r="AL22" s="102">
        <f t="shared" si="23"/>
        <v>0.47134440278521683</v>
      </c>
      <c r="AM22" s="3">
        <f t="shared" si="23"/>
        <v>0.50772388462784923</v>
      </c>
      <c r="AN22" s="3">
        <f t="shared" si="23"/>
        <v>0.49799718523330089</v>
      </c>
      <c r="AO22" s="3">
        <f t="shared" si="23"/>
        <v>0.53001622498647916</v>
      </c>
      <c r="AP22" s="3">
        <f t="shared" si="23"/>
        <v>0.46127440463419866</v>
      </c>
      <c r="AQ22" s="3">
        <f t="shared" si="23"/>
        <v>0.49213651438964368</v>
      </c>
      <c r="AR22" s="3">
        <f t="shared" si="23"/>
        <v>0.54313099041533552</v>
      </c>
      <c r="AS22" s="3">
        <f t="shared" si="23"/>
        <v>0.5112029584511637</v>
      </c>
      <c r="AT22" s="3">
        <f t="shared" si="23"/>
        <v>0.53630805534699133</v>
      </c>
      <c r="AV22" s="3">
        <f t="shared" si="15"/>
        <v>0.81942640151893664</v>
      </c>
      <c r="AW22" s="3">
        <f t="shared" ref="AW22:BH22" si="24">(100/AW$18)*AW8</f>
        <v>0.6499350064993501</v>
      </c>
      <c r="AX22" s="3">
        <f t="shared" si="24"/>
        <v>0.59946048556299325</v>
      </c>
      <c r="AY22" s="3">
        <f t="shared" si="24"/>
        <v>0.51</v>
      </c>
      <c r="AZ22" s="3">
        <f t="shared" si="24"/>
        <v>0.6</v>
      </c>
      <c r="BA22" s="3">
        <f t="shared" si="24"/>
        <v>0.36057692307692313</v>
      </c>
      <c r="BB22" s="3">
        <f t="shared" si="24"/>
        <v>0.37996200379962008</v>
      </c>
      <c r="BC22" s="3">
        <f t="shared" si="24"/>
        <v>0.42991401719656064</v>
      </c>
      <c r="BD22" s="3">
        <f t="shared" si="24"/>
        <v>0.37025918142699887</v>
      </c>
      <c r="BE22" s="3">
        <f t="shared" si="24"/>
        <v>0.36985205917632935</v>
      </c>
      <c r="BF22" s="3">
        <f t="shared" si="24"/>
        <v>0.68027210884353762</v>
      </c>
      <c r="BG22" s="3">
        <f t="shared" si="24"/>
        <v>0.69006900690069006</v>
      </c>
      <c r="BH22" s="3">
        <f t="shared" si="24"/>
        <v>0.35996400359964004</v>
      </c>
      <c r="BJ22" s="3">
        <f t="shared" ref="BJ22:BO22" si="25">(100/BJ$18)*BJ8</f>
        <v>2.2865701447828251</v>
      </c>
      <c r="BK22" s="3">
        <f t="shared" si="25"/>
        <v>2.2865701447828251</v>
      </c>
      <c r="BL22" s="3">
        <f t="shared" si="25"/>
        <v>2.2865701447828251</v>
      </c>
      <c r="BM22" s="3">
        <f t="shared" si="25"/>
        <v>2.2865701447828251</v>
      </c>
      <c r="BN22" s="3">
        <f t="shared" ref="BN22" si="26">(100/BN$18)*BN8</f>
        <v>2.2865701447828251</v>
      </c>
      <c r="BO22" s="3">
        <f t="shared" si="25"/>
        <v>2.2865701447828251</v>
      </c>
      <c r="BP22" s="3">
        <f t="shared" ref="BP22:BW22" si="27">(100/BP$18)*BP8</f>
        <v>0</v>
      </c>
      <c r="BQ22" s="3">
        <f t="shared" si="27"/>
        <v>0</v>
      </c>
      <c r="BR22" s="3">
        <f t="shared" ref="BR22" si="28">(100/BR$18)*BR8</f>
        <v>0</v>
      </c>
      <c r="BS22" s="3">
        <f t="shared" si="27"/>
        <v>0</v>
      </c>
      <c r="BT22" s="3">
        <f t="shared" si="27"/>
        <v>0</v>
      </c>
      <c r="BU22" s="3">
        <f t="shared" si="27"/>
        <v>0</v>
      </c>
      <c r="BV22" s="3">
        <f t="shared" ref="BV22" si="29">(100/BV$18)*BV8</f>
        <v>0</v>
      </c>
      <c r="BW22" s="3">
        <f t="shared" si="27"/>
        <v>0</v>
      </c>
    </row>
    <row r="23" spans="1:75">
      <c r="A23" s="1"/>
      <c r="B23" s="1"/>
      <c r="C23" s="2" t="s">
        <v>5</v>
      </c>
      <c r="D23" s="66">
        <f t="shared" si="13"/>
        <v>13.152851873992073</v>
      </c>
      <c r="E23" s="66">
        <f t="shared" si="13"/>
        <v>13.3836734537247</v>
      </c>
      <c r="F23" s="3">
        <f t="shared" si="13"/>
        <v>13.610175896842087</v>
      </c>
      <c r="G23" s="3">
        <f t="shared" si="13"/>
        <v>13.832386698333748</v>
      </c>
      <c r="H23" s="3">
        <f t="shared" si="13"/>
        <v>14.050349724316538</v>
      </c>
      <c r="I23" s="3">
        <f t="shared" si="13"/>
        <v>14.037789613814306</v>
      </c>
      <c r="J23" s="3">
        <f t="shared" si="13"/>
        <v>13.964500267729367</v>
      </c>
      <c r="K23" s="3">
        <f t="shared" si="13"/>
        <v>13.890446512497233</v>
      </c>
      <c r="L23" s="3">
        <f t="shared" si="13"/>
        <v>13.81482930925589</v>
      </c>
      <c r="M23" s="3">
        <f t="shared" si="13"/>
        <v>13.735418067553328</v>
      </c>
      <c r="N23" s="3">
        <f t="shared" si="13"/>
        <v>13.558499735797952</v>
      </c>
      <c r="O23" s="3">
        <f t="shared" si="13"/>
        <v>13.422711296292089</v>
      </c>
      <c r="P23" s="3">
        <f t="shared" si="13"/>
        <v>13.2946353009175</v>
      </c>
      <c r="Q23" s="3">
        <f t="shared" si="13"/>
        <v>13.167223247308396</v>
      </c>
      <c r="R23" s="3">
        <f t="shared" si="13"/>
        <v>13.040534473409652</v>
      </c>
      <c r="S23" s="3">
        <f t="shared" si="13"/>
        <v>12.942661751844655</v>
      </c>
      <c r="T23" s="3">
        <f t="shared" si="13"/>
        <v>12.988692449932953</v>
      </c>
      <c r="U23" s="3">
        <f t="shared" si="13"/>
        <v>12.994809000870285</v>
      </c>
      <c r="V23" s="3"/>
      <c r="W23" s="3">
        <f t="shared" si="13"/>
        <v>12.927864974283182</v>
      </c>
      <c r="X23" s="3">
        <f t="shared" si="13"/>
        <v>12.866804400013216</v>
      </c>
      <c r="Y23" s="3">
        <f t="shared" si="13"/>
        <v>12.785219451070713</v>
      </c>
      <c r="Z23" s="3">
        <f t="shared" si="13"/>
        <v>12.687464253142108</v>
      </c>
      <c r="AA23" s="3">
        <f t="shared" si="13"/>
        <v>12.579532329139605</v>
      </c>
      <c r="AB23" s="3">
        <f t="shared" si="13"/>
        <v>12.463161637230392</v>
      </c>
      <c r="AC23" s="3">
        <f t="shared" si="13"/>
        <v>12.339751071500391</v>
      </c>
      <c r="AD23" s="3">
        <f t="shared" si="13"/>
        <v>12.210443662397967</v>
      </c>
      <c r="AE23" s="3">
        <f t="shared" si="13"/>
        <v>12.076186514947462</v>
      </c>
      <c r="AF23" s="3"/>
      <c r="AG23" s="3">
        <f t="shared" si="13"/>
        <v>11.795883565948461</v>
      </c>
      <c r="AH23" s="3">
        <f t="shared" si="13"/>
        <v>11.651079093431031</v>
      </c>
      <c r="AI23" s="3">
        <f t="shared" si="13"/>
        <v>11.503849220171208</v>
      </c>
      <c r="AJ23" s="3">
        <f t="shared" si="13"/>
        <v>11.354633833837974</v>
      </c>
      <c r="AK23" s="3">
        <f t="shared" ref="AK23:AT23" si="30">(100/AK$18)*AK9</f>
        <v>11.203820715881756</v>
      </c>
      <c r="AL23" s="102">
        <f t="shared" si="30"/>
        <v>14.900910551687197</v>
      </c>
      <c r="AM23" s="3">
        <f t="shared" si="30"/>
        <v>14.875229556011668</v>
      </c>
      <c r="AN23" s="3">
        <f t="shared" si="30"/>
        <v>14.950741582764968</v>
      </c>
      <c r="AO23" s="3">
        <f t="shared" si="30"/>
        <v>14.818820984315845</v>
      </c>
      <c r="AP23" s="3">
        <f t="shared" si="30"/>
        <v>14.363870414074235</v>
      </c>
      <c r="AQ23" s="3">
        <f t="shared" si="30"/>
        <v>14.154274098641272</v>
      </c>
      <c r="AR23" s="3">
        <f t="shared" si="30"/>
        <v>14.142705005324812</v>
      </c>
      <c r="AS23" s="3">
        <f t="shared" si="30"/>
        <v>15.085925603654553</v>
      </c>
      <c r="AT23" s="3">
        <f t="shared" si="30"/>
        <v>14.362329722192429</v>
      </c>
      <c r="AV23" s="3">
        <f t="shared" si="15"/>
        <v>18.986709303487558</v>
      </c>
      <c r="AW23" s="3">
        <f t="shared" ref="AW23:BH23" si="31">(100/AW$18)*AW9</f>
        <v>18.708129187081294</v>
      </c>
      <c r="AX23" s="3">
        <f t="shared" si="31"/>
        <v>19.352582675591968</v>
      </c>
      <c r="AY23" s="3">
        <f t="shared" si="31"/>
        <v>18.09</v>
      </c>
      <c r="AZ23" s="3">
        <f t="shared" si="31"/>
        <v>17.14</v>
      </c>
      <c r="BA23" s="3">
        <f t="shared" si="31"/>
        <v>18.279246794871799</v>
      </c>
      <c r="BB23" s="3">
        <f t="shared" si="31"/>
        <v>17.498250174982502</v>
      </c>
      <c r="BC23" s="3">
        <f t="shared" si="31"/>
        <v>18.826234753049388</v>
      </c>
      <c r="BD23" s="3">
        <f t="shared" si="31"/>
        <v>16.251375963174219</v>
      </c>
      <c r="BE23" s="3">
        <f t="shared" si="31"/>
        <v>18.312674930027985</v>
      </c>
      <c r="BF23" s="3">
        <f t="shared" si="31"/>
        <v>19.087635054021611</v>
      </c>
      <c r="BG23" s="3">
        <f t="shared" si="31"/>
        <v>19.021902190219024</v>
      </c>
      <c r="BH23" s="3">
        <f t="shared" si="31"/>
        <v>17.608239176082392</v>
      </c>
      <c r="BJ23" s="3">
        <f t="shared" ref="BJ23:BO23" si="32">(100/BJ$18)*BJ9</f>
        <v>13.280079880179727</v>
      </c>
      <c r="BK23" s="3">
        <f t="shared" si="32"/>
        <v>13.280079880179727</v>
      </c>
      <c r="BL23" s="3">
        <f t="shared" si="32"/>
        <v>13.280079880179727</v>
      </c>
      <c r="BM23" s="3">
        <f t="shared" si="32"/>
        <v>13.280079880179727</v>
      </c>
      <c r="BN23" s="3">
        <f t="shared" ref="BN23" si="33">(100/BN$18)*BN9</f>
        <v>13.280079880179727</v>
      </c>
      <c r="BO23" s="3">
        <f t="shared" si="32"/>
        <v>13.280079880179727</v>
      </c>
      <c r="BP23" s="3">
        <f t="shared" ref="BP23:BW23" si="34">(100/BP$18)*BP9</f>
        <v>13.686204146730462</v>
      </c>
      <c r="BQ23" s="3">
        <f t="shared" si="34"/>
        <v>13.686204146730462</v>
      </c>
      <c r="BR23" s="3">
        <f t="shared" ref="BR23" si="35">(100/BR$18)*BR9</f>
        <v>13.686204146730462</v>
      </c>
      <c r="BS23" s="3">
        <f t="shared" si="34"/>
        <v>13.686204146730462</v>
      </c>
      <c r="BT23" s="3">
        <f t="shared" si="34"/>
        <v>13.686204146730462</v>
      </c>
      <c r="BU23" s="3">
        <f t="shared" si="34"/>
        <v>13.686204146730462</v>
      </c>
      <c r="BV23" s="3">
        <f t="shared" ref="BV23" si="36">(100/BV$18)*BV9</f>
        <v>13.686204146730462</v>
      </c>
      <c r="BW23" s="3">
        <f t="shared" si="34"/>
        <v>13.686204146730462</v>
      </c>
    </row>
    <row r="24" spans="1:75">
      <c r="A24" s="1"/>
      <c r="B24" s="1"/>
      <c r="C24" s="2" t="s">
        <v>6</v>
      </c>
      <c r="D24" s="66">
        <f t="shared" si="13"/>
        <v>13.263724529030435</v>
      </c>
      <c r="E24" s="66">
        <f t="shared" si="13"/>
        <v>13.389301374676323</v>
      </c>
      <c r="F24" s="3">
        <f t="shared" si="13"/>
        <v>13.509153709185686</v>
      </c>
      <c r="G24" s="3">
        <f t="shared" si="13"/>
        <v>13.623356189080255</v>
      </c>
      <c r="H24" s="3">
        <f t="shared" si="13"/>
        <v>13.731990865858418</v>
      </c>
      <c r="I24" s="3">
        <f t="shared" si="13"/>
        <v>14.017645891664237</v>
      </c>
      <c r="J24" s="3">
        <f t="shared" si="13"/>
        <v>14.346912149047375</v>
      </c>
      <c r="K24" s="3">
        <f t="shared" si="13"/>
        <v>14.67155612136383</v>
      </c>
      <c r="L24" s="3">
        <f t="shared" si="13"/>
        <v>14.991870743395397</v>
      </c>
      <c r="M24" s="3">
        <f t="shared" si="13"/>
        <v>15.308188328754992</v>
      </c>
      <c r="N24" s="3">
        <f t="shared" si="13"/>
        <v>15.622195180778384</v>
      </c>
      <c r="O24" s="3">
        <f t="shared" si="13"/>
        <v>15.924820648180923</v>
      </c>
      <c r="P24" s="3">
        <f t="shared" si="13"/>
        <v>16.222714724471373</v>
      </c>
      <c r="Q24" s="3">
        <f t="shared" si="13"/>
        <v>16.514435875701913</v>
      </c>
      <c r="R24" s="3">
        <f t="shared" si="13"/>
        <v>16.800147870657579</v>
      </c>
      <c r="S24" s="3">
        <f t="shared" si="13"/>
        <v>16.983923159670507</v>
      </c>
      <c r="T24" s="3">
        <f t="shared" si="13"/>
        <v>16.623217894903156</v>
      </c>
      <c r="U24" s="3">
        <f t="shared" si="13"/>
        <v>16.326636070685701</v>
      </c>
      <c r="V24" s="3"/>
      <c r="W24" s="3">
        <f t="shared" si="13"/>
        <v>15.858558401738692</v>
      </c>
      <c r="X24" s="3">
        <f t="shared" si="13"/>
        <v>15.667049130181242</v>
      </c>
      <c r="Y24" s="3">
        <f t="shared" si="13"/>
        <v>15.386470486921866</v>
      </c>
      <c r="Z24" s="3">
        <f t="shared" si="13"/>
        <v>15.092818950509487</v>
      </c>
      <c r="AA24" s="3">
        <f t="shared" si="13"/>
        <v>14.796053070995647</v>
      </c>
      <c r="AB24" s="3">
        <f t="shared" si="13"/>
        <v>14.495461936558062</v>
      </c>
      <c r="AC24" s="3">
        <f t="shared" si="13"/>
        <v>14.19093399596262</v>
      </c>
      <c r="AD24" s="3">
        <f t="shared" si="13"/>
        <v>13.882764771042796</v>
      </c>
      <c r="AE24" s="3">
        <f t="shared" si="13"/>
        <v>13.571510775251939</v>
      </c>
      <c r="AF24" s="3"/>
      <c r="AG24" s="3">
        <f t="shared" si="13"/>
        <v>12.942653502186346</v>
      </c>
      <c r="AH24" s="3">
        <f t="shared" si="13"/>
        <v>12.626626615619001</v>
      </c>
      <c r="AI24" s="3">
        <f t="shared" si="13"/>
        <v>12.310574161781263</v>
      </c>
      <c r="AJ24" s="3">
        <f t="shared" si="13"/>
        <v>11.995226490628589</v>
      </c>
      <c r="AK24" s="3">
        <f t="shared" ref="AK24:AT24" si="37">(100/AK$18)*AK10</f>
        <v>11.681255404098346</v>
      </c>
      <c r="AL24" s="102">
        <f t="shared" si="37"/>
        <v>2.056775575790037</v>
      </c>
      <c r="AM24" s="3">
        <f t="shared" si="37"/>
        <v>1.2206978502754673</v>
      </c>
      <c r="AN24" s="3">
        <f t="shared" si="37"/>
        <v>2.3275955396773842</v>
      </c>
      <c r="AO24" s="3">
        <f t="shared" si="37"/>
        <v>2.6068144943212546</v>
      </c>
      <c r="AP24" s="3">
        <f t="shared" si="37"/>
        <v>1.8129156833297575</v>
      </c>
      <c r="AQ24" s="3">
        <f t="shared" si="37"/>
        <v>0.93077992938910858</v>
      </c>
      <c r="AR24" s="3">
        <f t="shared" si="37"/>
        <v>2.0873269435569752</v>
      </c>
      <c r="AS24" s="3">
        <f t="shared" si="37"/>
        <v>1.0006525995214268</v>
      </c>
      <c r="AT24" s="3">
        <f t="shared" si="37"/>
        <v>0.9224498551968251</v>
      </c>
      <c r="AV24" s="3">
        <f t="shared" si="15"/>
        <v>6.9351453982212448</v>
      </c>
      <c r="AW24" s="3">
        <f t="shared" ref="AW24:BH24" si="38">(100/AW$18)*AW10</f>
        <v>8.279172082791721</v>
      </c>
      <c r="AX24" s="3">
        <f t="shared" si="38"/>
        <v>8.4623838545309216</v>
      </c>
      <c r="AY24" s="3">
        <f t="shared" si="38"/>
        <v>5.41</v>
      </c>
      <c r="AZ24" s="3">
        <f t="shared" si="38"/>
        <v>6.34</v>
      </c>
      <c r="BA24" s="3">
        <f t="shared" si="38"/>
        <v>4.4270833333333339</v>
      </c>
      <c r="BB24" s="3">
        <f t="shared" si="38"/>
        <v>4.3595640435956415</v>
      </c>
      <c r="BC24" s="3">
        <f t="shared" si="38"/>
        <v>2.4995000999800037</v>
      </c>
      <c r="BD24" s="3">
        <f t="shared" si="38"/>
        <v>2.3916741719203443</v>
      </c>
      <c r="BE24" s="3">
        <f t="shared" si="38"/>
        <v>1.8392642942822868</v>
      </c>
      <c r="BF24" s="3">
        <f t="shared" si="38"/>
        <v>2.2809123649459786</v>
      </c>
      <c r="BG24" s="3">
        <f t="shared" si="38"/>
        <v>2.3402340234023402</v>
      </c>
      <c r="BH24" s="3">
        <f t="shared" si="38"/>
        <v>4.1395860413958596</v>
      </c>
      <c r="BJ24" s="3">
        <f t="shared" ref="BJ24:BO24" si="39">(100/BJ$18)*BJ10</f>
        <v>11.382925611582623</v>
      </c>
      <c r="BK24" s="3">
        <f t="shared" si="39"/>
        <v>11.382925611582623</v>
      </c>
      <c r="BL24" s="3">
        <f t="shared" si="39"/>
        <v>11.382925611582623</v>
      </c>
      <c r="BM24" s="3">
        <f t="shared" si="39"/>
        <v>11.382925611582623</v>
      </c>
      <c r="BN24" s="3">
        <f t="shared" ref="BN24" si="40">(100/BN$18)*BN10</f>
        <v>11.382925611582623</v>
      </c>
      <c r="BO24" s="3">
        <f t="shared" si="39"/>
        <v>11.382925611582623</v>
      </c>
      <c r="BP24" s="3">
        <f t="shared" ref="BP24:BW24" si="41">(100/BP$18)*BP10</f>
        <v>2.1630781499202549</v>
      </c>
      <c r="BQ24" s="3">
        <f t="shared" si="41"/>
        <v>2.1630781499202549</v>
      </c>
      <c r="BR24" s="3">
        <f t="shared" ref="BR24" si="42">(100/BR$18)*BR10</f>
        <v>2.1630781499202549</v>
      </c>
      <c r="BS24" s="3">
        <f t="shared" si="41"/>
        <v>2.1630781499202549</v>
      </c>
      <c r="BT24" s="3">
        <f t="shared" si="41"/>
        <v>2.1630781499202549</v>
      </c>
      <c r="BU24" s="3">
        <f t="shared" si="41"/>
        <v>2.1630781499202549</v>
      </c>
      <c r="BV24" s="3">
        <f t="shared" ref="BV24" si="43">(100/BV$18)*BV10</f>
        <v>2.1630781499202549</v>
      </c>
      <c r="BW24" s="3">
        <f t="shared" si="41"/>
        <v>2.1630781499202549</v>
      </c>
    </row>
    <row r="25" spans="1:75">
      <c r="A25" s="1"/>
      <c r="B25" s="1"/>
      <c r="C25" s="2" t="s">
        <v>7</v>
      </c>
      <c r="D25" s="66">
        <f>(100/D$18)*D11</f>
        <v>6.5898421440454635</v>
      </c>
      <c r="E25" s="66">
        <f t="shared" si="13"/>
        <v>6.3487223576047178</v>
      </c>
      <c r="F25" s="3">
        <f t="shared" si="13"/>
        <v>6.1129319664343624</v>
      </c>
      <c r="G25" s="3">
        <f t="shared" si="13"/>
        <v>5.8824485658537071</v>
      </c>
      <c r="H25" s="3">
        <f t="shared" si="13"/>
        <v>5.6572335420840165</v>
      </c>
      <c r="I25" s="3">
        <f t="shared" si="13"/>
        <v>5.5004734129030295</v>
      </c>
      <c r="J25" s="3">
        <f t="shared" si="13"/>
        <v>5.3609469705484685</v>
      </c>
      <c r="K25" s="3">
        <f t="shared" si="13"/>
        <v>5.2200184460463648</v>
      </c>
      <c r="L25" s="3">
        <f t="shared" si="13"/>
        <v>5.0762406101416992</v>
      </c>
      <c r="M25" s="3">
        <f t="shared" si="13"/>
        <v>4.9264589304140722</v>
      </c>
      <c r="N25" s="3">
        <f t="shared" si="13"/>
        <v>4.6738244287616162</v>
      </c>
      <c r="O25" s="3">
        <f t="shared" si="13"/>
        <v>4.4857424192333015</v>
      </c>
      <c r="P25" s="3">
        <f t="shared" si="13"/>
        <v>4.3016225450015044</v>
      </c>
      <c r="Q25" s="3">
        <f t="shared" si="13"/>
        <v>4.1227770679669238</v>
      </c>
      <c r="R25" s="3">
        <f t="shared" si="13"/>
        <v>3.9489644573298635</v>
      </c>
      <c r="S25" s="3">
        <f t="shared" si="13"/>
        <v>3.7545517574256411</v>
      </c>
      <c r="T25" s="3">
        <f t="shared" si="13"/>
        <v>3.4346981436177719</v>
      </c>
      <c r="U25" s="3">
        <f t="shared" si="13"/>
        <v>3.1517284704826563</v>
      </c>
      <c r="V25" s="3"/>
      <c r="W25" s="3">
        <f t="shared" si="13"/>
        <v>2.6673812626369235</v>
      </c>
      <c r="X25" s="3">
        <f t="shared" si="13"/>
        <v>2.4568302529283561</v>
      </c>
      <c r="Y25" s="3">
        <f t="shared" si="13"/>
        <v>2.248758462281129</v>
      </c>
      <c r="Z25" s="3">
        <f t="shared" si="13"/>
        <v>2.0522350375959921</v>
      </c>
      <c r="AA25" s="3">
        <f t="shared" si="13"/>
        <v>1.8706986911608154</v>
      </c>
      <c r="AB25" s="3">
        <f t="shared" si="13"/>
        <v>1.7030805507584432</v>
      </c>
      <c r="AC25" s="3">
        <f t="shared" si="13"/>
        <v>1.548429552851744</v>
      </c>
      <c r="AD25" s="3">
        <f t="shared" si="13"/>
        <v>1.4058722481807988</v>
      </c>
      <c r="AE25" s="3">
        <f t="shared" si="13"/>
        <v>1.2745900543897026</v>
      </c>
      <c r="AF25" s="3"/>
      <c r="AG25" s="3">
        <f t="shared" si="13"/>
        <v>1.0427884306323085</v>
      </c>
      <c r="AH25" s="3">
        <f t="shared" si="13"/>
        <v>0.94083285004438344</v>
      </c>
      <c r="AI25" s="3">
        <f t="shared" si="13"/>
        <v>0.84727937582126489</v>
      </c>
      <c r="AJ25" s="3">
        <f t="shared" si="13"/>
        <v>0.76150478710296632</v>
      </c>
      <c r="AK25" s="3">
        <f t="shared" ref="AK25:AT25" si="44">(100/AK$18)*AK11</f>
        <v>0.68292492377316694</v>
      </c>
      <c r="AL25" s="102">
        <f t="shared" si="44"/>
        <v>0.1071237279057311</v>
      </c>
      <c r="AM25" s="3">
        <f t="shared" si="44"/>
        <v>0.1080263584314573</v>
      </c>
      <c r="AN25" s="3">
        <f t="shared" si="44"/>
        <v>0.12991230919129587</v>
      </c>
      <c r="AO25" s="3">
        <f t="shared" si="44"/>
        <v>9.7349918875067595E-2</v>
      </c>
      <c r="AP25" s="3">
        <f t="shared" si="44"/>
        <v>0.1072731173567904</v>
      </c>
      <c r="AQ25" s="3">
        <f t="shared" si="44"/>
        <v>6.4191719268214389E-2</v>
      </c>
      <c r="AR25" s="3">
        <f t="shared" si="44"/>
        <v>8.5197018104366348E-2</v>
      </c>
      <c r="AS25" s="3">
        <f t="shared" si="44"/>
        <v>6.5259952142701749E-2</v>
      </c>
      <c r="AT25" s="3">
        <f t="shared" si="44"/>
        <v>9.6535449962458442E-2</v>
      </c>
      <c r="AV25" s="3">
        <f t="shared" si="15"/>
        <v>0.10992305386229638</v>
      </c>
      <c r="AW25" s="3">
        <f t="shared" ref="AW25:BH25" si="45">(100/AW$18)*AW11</f>
        <v>4.999500049995001E-2</v>
      </c>
      <c r="AX25" s="3">
        <f t="shared" si="45"/>
        <v>7.9928064741732432E-2</v>
      </c>
      <c r="AY25" s="3">
        <f t="shared" si="45"/>
        <v>0.01</v>
      </c>
      <c r="AZ25" s="3">
        <f t="shared" si="45"/>
        <v>0.06</v>
      </c>
      <c r="BA25" s="3">
        <f t="shared" si="45"/>
        <v>8.0128205128205149E-2</v>
      </c>
      <c r="BB25" s="3">
        <f t="shared" si="45"/>
        <v>3.9996000399960006E-2</v>
      </c>
      <c r="BC25" s="3">
        <f t="shared" si="45"/>
        <v>9.9980003999200154E-3</v>
      </c>
      <c r="BD25" s="3">
        <f t="shared" si="45"/>
        <v>3.0021014710297205E-2</v>
      </c>
      <c r="BE25" s="3">
        <f t="shared" si="45"/>
        <v>3.9984006397441013E-2</v>
      </c>
      <c r="BF25" s="3">
        <f t="shared" si="45"/>
        <v>0.10004001600640258</v>
      </c>
      <c r="BG25" s="3">
        <f t="shared" si="45"/>
        <v>0.12001200120012002</v>
      </c>
      <c r="BH25" s="3">
        <f t="shared" si="45"/>
        <v>9.9990000999900019E-2</v>
      </c>
      <c r="BJ25" s="3">
        <f t="shared" ref="BJ25:BO25" si="46">(100/BJ$18)*BJ11</f>
        <v>0</v>
      </c>
      <c r="BK25" s="3">
        <f t="shared" si="46"/>
        <v>0</v>
      </c>
      <c r="BL25" s="3">
        <f t="shared" si="46"/>
        <v>0</v>
      </c>
      <c r="BM25" s="3">
        <f t="shared" si="46"/>
        <v>0</v>
      </c>
      <c r="BN25" s="3">
        <f t="shared" ref="BN25" si="47">(100/BN$18)*BN11</f>
        <v>0</v>
      </c>
      <c r="BO25" s="3">
        <f t="shared" si="46"/>
        <v>0</v>
      </c>
      <c r="BP25" s="3">
        <f t="shared" ref="BP25:BW25" si="48">(100/BP$18)*BP11</f>
        <v>0</v>
      </c>
      <c r="BQ25" s="3">
        <f t="shared" si="48"/>
        <v>0</v>
      </c>
      <c r="BR25" s="3">
        <f t="shared" ref="BR25" si="49">(100/BR$18)*BR11</f>
        <v>0</v>
      </c>
      <c r="BS25" s="3">
        <f t="shared" si="48"/>
        <v>0</v>
      </c>
      <c r="BT25" s="3">
        <f t="shared" si="48"/>
        <v>0</v>
      </c>
      <c r="BU25" s="3">
        <f t="shared" si="48"/>
        <v>0</v>
      </c>
      <c r="BV25" s="3">
        <f t="shared" ref="BV25" si="50">(100/BV$18)*BV11</f>
        <v>0</v>
      </c>
      <c r="BW25" s="3">
        <f t="shared" si="48"/>
        <v>0</v>
      </c>
    </row>
    <row r="26" spans="1:75">
      <c r="A26" s="1"/>
      <c r="B26" s="1"/>
      <c r="C26" s="2" t="s">
        <v>8</v>
      </c>
      <c r="D26" s="66">
        <f t="shared" si="13"/>
        <v>0.25043586492225256</v>
      </c>
      <c r="E26" s="66">
        <f t="shared" si="13"/>
        <v>0.25675264438801215</v>
      </c>
      <c r="F26" s="3">
        <f t="shared" si="13"/>
        <v>0.26304715372313625</v>
      </c>
      <c r="G26" s="3">
        <f t="shared" si="13"/>
        <v>0.26931925568053239</v>
      </c>
      <c r="H26" s="3">
        <f t="shared" si="13"/>
        <v>0.27556939904589101</v>
      </c>
      <c r="I26" s="3">
        <f t="shared" si="13"/>
        <v>0.28565429456722502</v>
      </c>
      <c r="J26" s="3">
        <f t="shared" si="13"/>
        <v>0.29685779646959054</v>
      </c>
      <c r="K26" s="3">
        <f t="shared" si="13"/>
        <v>0.3082136359768905</v>
      </c>
      <c r="L26" s="3">
        <f t="shared" si="13"/>
        <v>0.31979030803986752</v>
      </c>
      <c r="M26" s="3">
        <f t="shared" si="13"/>
        <v>0.33173371320072098</v>
      </c>
      <c r="N26" s="3">
        <f t="shared" ref="D26:AJ31" si="51">(100/N$18)*N12</f>
        <v>0.34808946729495727</v>
      </c>
      <c r="O26" s="3">
        <f t="shared" si="51"/>
        <v>0.36215895410698662</v>
      </c>
      <c r="P26" s="3">
        <f t="shared" si="51"/>
        <v>0.37630083622336696</v>
      </c>
      <c r="Q26" s="3">
        <f t="shared" si="51"/>
        <v>0.39050156786562318</v>
      </c>
      <c r="R26" s="3">
        <f t="shared" si="51"/>
        <v>0.40476777042570844</v>
      </c>
      <c r="S26" s="3">
        <f t="shared" si="51"/>
        <v>0.42168005726779351</v>
      </c>
      <c r="T26" s="3">
        <f t="shared" si="51"/>
        <v>0.45345768400026937</v>
      </c>
      <c r="U26" s="3">
        <f t="shared" si="51"/>
        <v>0.48384854956866657</v>
      </c>
      <c r="V26" s="3"/>
      <c r="W26" s="3">
        <f t="shared" si="51"/>
        <v>0.54162549763044898</v>
      </c>
      <c r="X26" s="3">
        <f t="shared" si="51"/>
        <v>0.56938655785803949</v>
      </c>
      <c r="Y26" s="3">
        <f t="shared" si="51"/>
        <v>0.58354360374954706</v>
      </c>
      <c r="Z26" s="3">
        <f t="shared" si="51"/>
        <v>0.59476772936176325</v>
      </c>
      <c r="AA26" s="3">
        <f t="shared" si="51"/>
        <v>0.60406277017427912</v>
      </c>
      <c r="AB26" s="3">
        <f t="shared" si="51"/>
        <v>0.61161678885559823</v>
      </c>
      <c r="AC26" s="3">
        <f t="shared" si="51"/>
        <v>0.61761061344094814</v>
      </c>
      <c r="AD26" s="3">
        <f t="shared" si="51"/>
        <v>0.62221621871751753</v>
      </c>
      <c r="AE26" s="3">
        <f t="shared" si="51"/>
        <v>0.62559524663798183</v>
      </c>
      <c r="AF26" s="3"/>
      <c r="AG26" s="3">
        <f t="shared" si="51"/>
        <v>0.62926227079288288</v>
      </c>
      <c r="AH26" s="3">
        <f t="shared" si="51"/>
        <v>0.62981415836216781</v>
      </c>
      <c r="AI26" s="3">
        <f t="shared" si="51"/>
        <v>0.62966726827028718</v>
      </c>
      <c r="AJ26" s="3">
        <f t="shared" si="51"/>
        <v>0.62892378395931703</v>
      </c>
      <c r="AK26" s="3">
        <f t="shared" ref="AK26:AT26" si="52">(100/AK$18)*AK12</f>
        <v>0.62767500819915378</v>
      </c>
      <c r="AL26" s="102">
        <f t="shared" si="52"/>
        <v>0.74986609534011772</v>
      </c>
      <c r="AM26" s="3">
        <f t="shared" si="52"/>
        <v>0.75618450902020096</v>
      </c>
      <c r="AN26" s="3">
        <f t="shared" si="52"/>
        <v>0.97434231893471912</v>
      </c>
      <c r="AO26" s="3">
        <f t="shared" si="52"/>
        <v>1.0059491617090319</v>
      </c>
      <c r="AP26" s="3">
        <f t="shared" si="52"/>
        <v>0.70800257455481663</v>
      </c>
      <c r="AQ26" s="3">
        <f t="shared" si="52"/>
        <v>0.7382047715844654</v>
      </c>
      <c r="AR26" s="3">
        <f t="shared" si="52"/>
        <v>0.91586794462193821</v>
      </c>
      <c r="AS26" s="3">
        <f t="shared" si="52"/>
        <v>1.4030889710680876</v>
      </c>
      <c r="AT26" s="3">
        <f t="shared" si="52"/>
        <v>1.1691515606564411</v>
      </c>
      <c r="AV26" s="3">
        <f t="shared" si="15"/>
        <v>1.7587688617967421</v>
      </c>
      <c r="AW26" s="3">
        <f t="shared" ref="AW26:BH26" si="53">(100/AW$18)*AW12</f>
        <v>1.6698330166983302</v>
      </c>
      <c r="AX26" s="3">
        <f t="shared" si="53"/>
        <v>1.4786691977220501</v>
      </c>
      <c r="AY26" s="3">
        <f t="shared" si="53"/>
        <v>0.77</v>
      </c>
      <c r="AZ26" s="3">
        <f t="shared" si="53"/>
        <v>1.57</v>
      </c>
      <c r="BA26" s="3">
        <f t="shared" si="53"/>
        <v>1.8329326923076927</v>
      </c>
      <c r="BB26" s="3">
        <f t="shared" si="53"/>
        <v>1.0198980101989803</v>
      </c>
      <c r="BC26" s="3">
        <f t="shared" si="53"/>
        <v>0.3999200159968006</v>
      </c>
      <c r="BD26" s="3">
        <f t="shared" si="53"/>
        <v>0.66046232362653856</v>
      </c>
      <c r="BE26" s="3">
        <f t="shared" si="53"/>
        <v>0.37984806077568967</v>
      </c>
      <c r="BF26" s="3">
        <f t="shared" si="53"/>
        <v>1.1104441776710687</v>
      </c>
      <c r="BG26" s="3">
        <f t="shared" si="53"/>
        <v>1.4701470147014704</v>
      </c>
      <c r="BH26" s="3">
        <f t="shared" si="53"/>
        <v>0.89991000899910012</v>
      </c>
      <c r="BJ26" s="3">
        <f t="shared" ref="BJ26:BO26" si="54">(100/BJ$18)*BJ12</f>
        <v>10.384423364952568</v>
      </c>
      <c r="BK26" s="3">
        <f t="shared" si="54"/>
        <v>10.384423364952568</v>
      </c>
      <c r="BL26" s="3">
        <f t="shared" si="54"/>
        <v>10.384423364952568</v>
      </c>
      <c r="BM26" s="3">
        <f t="shared" si="54"/>
        <v>10.384423364952568</v>
      </c>
      <c r="BN26" s="3">
        <f t="shared" ref="BN26" si="55">(100/BN$18)*BN12</f>
        <v>10.384423364952568</v>
      </c>
      <c r="BO26" s="3">
        <f t="shared" si="54"/>
        <v>10.384423364952568</v>
      </c>
      <c r="BP26" s="3">
        <f t="shared" ref="BP26:BW26" si="56">(100/BP$18)*BP12</f>
        <v>0.31897926634768736</v>
      </c>
      <c r="BQ26" s="3">
        <f t="shared" si="56"/>
        <v>0.31897926634768736</v>
      </c>
      <c r="BR26" s="3">
        <f t="shared" ref="BR26" si="57">(100/BR$18)*BR12</f>
        <v>0.31897926634768736</v>
      </c>
      <c r="BS26" s="3">
        <f t="shared" si="56"/>
        <v>0.31897926634768736</v>
      </c>
      <c r="BT26" s="3">
        <f t="shared" si="56"/>
        <v>0.31897926634768736</v>
      </c>
      <c r="BU26" s="3">
        <f t="shared" si="56"/>
        <v>0.31897926634768736</v>
      </c>
      <c r="BV26" s="3">
        <f t="shared" ref="BV26" si="58">(100/BV$18)*BV12</f>
        <v>0.31897926634768736</v>
      </c>
      <c r="BW26" s="3">
        <f t="shared" si="56"/>
        <v>0.31897926634768736</v>
      </c>
    </row>
    <row r="27" spans="1:75">
      <c r="A27" s="1"/>
      <c r="B27" s="1"/>
      <c r="C27" s="2" t="s">
        <v>9</v>
      </c>
      <c r="D27" s="66">
        <f t="shared" si="51"/>
        <v>11.285514611337675</v>
      </c>
      <c r="E27" s="66">
        <f t="shared" si="51"/>
        <v>11.076049073334996</v>
      </c>
      <c r="F27" s="3">
        <f t="shared" si="51"/>
        <v>10.868515749318803</v>
      </c>
      <c r="G27" s="3">
        <f t="shared" si="51"/>
        <v>10.66287350211593</v>
      </c>
      <c r="H27" s="3">
        <f t="shared" si="51"/>
        <v>10.459060821982831</v>
      </c>
      <c r="I27" s="3">
        <f t="shared" si="51"/>
        <v>10.199762308899105</v>
      </c>
      <c r="J27" s="3">
        <f t="shared" si="51"/>
        <v>9.9339640730915484</v>
      </c>
      <c r="K27" s="3">
        <f t="shared" si="51"/>
        <v>9.6785288178894753</v>
      </c>
      <c r="L27" s="3">
        <f t="shared" si="51"/>
        <v>9.4347105198158179</v>
      </c>
      <c r="M27" s="3">
        <f t="shared" si="51"/>
        <v>9.2063683588191019</v>
      </c>
      <c r="N27" s="3">
        <f t="shared" si="51"/>
        <v>9.1552356626876232</v>
      </c>
      <c r="O27" s="3">
        <f t="shared" si="51"/>
        <v>9.0290824676380073</v>
      </c>
      <c r="P27" s="3">
        <f t="shared" si="51"/>
        <v>8.8969525875201754</v>
      </c>
      <c r="Q27" s="3">
        <f t="shared" si="51"/>
        <v>8.7675886963322114</v>
      </c>
      <c r="R27" s="3">
        <f t="shared" si="51"/>
        <v>8.6407888850567645</v>
      </c>
      <c r="S27" s="3">
        <f t="shared" si="51"/>
        <v>8.5083326867819178</v>
      </c>
      <c r="T27" s="3">
        <f t="shared" si="51"/>
        <v>8.3366103319689078</v>
      </c>
      <c r="U27" s="3">
        <f t="shared" si="51"/>
        <v>8.177020312002842</v>
      </c>
      <c r="V27" s="3"/>
      <c r="W27" s="3">
        <f t="shared" si="51"/>
        <v>7.886871883194293</v>
      </c>
      <c r="X27" s="3">
        <f t="shared" si="51"/>
        <v>7.7539331291359632</v>
      </c>
      <c r="Y27" s="3">
        <f t="shared" si="51"/>
        <v>7.6395768191206859</v>
      </c>
      <c r="Z27" s="3">
        <f t="shared" si="51"/>
        <v>7.542025932004095</v>
      </c>
      <c r="AA27" s="3">
        <f t="shared" si="51"/>
        <v>7.452649011374838</v>
      </c>
      <c r="AB27" s="3">
        <f t="shared" si="51"/>
        <v>7.3704053569243415</v>
      </c>
      <c r="AC27" s="3">
        <f t="shared" si="51"/>
        <v>7.2943912214258644</v>
      </c>
      <c r="AD27" s="3">
        <f t="shared" si="51"/>
        <v>7.2238229739889617</v>
      </c>
      <c r="AE27" s="3">
        <f t="shared" si="51"/>
        <v>7.158022192605169</v>
      </c>
      <c r="AF27" s="3"/>
      <c r="AG27" s="3">
        <f t="shared" si="51"/>
        <v>7.0384548947569234</v>
      </c>
      <c r="AH27" s="3">
        <f t="shared" si="51"/>
        <v>6.983742243635457</v>
      </c>
      <c r="AI27" s="3">
        <f t="shared" si="51"/>
        <v>6.9318837789083556</v>
      </c>
      <c r="AJ27" s="3">
        <f t="shared" si="51"/>
        <v>6.882546938816553</v>
      </c>
      <c r="AK27" s="3">
        <f t="shared" ref="AK27:AT27" si="59">(100/AK$18)*AK13</f>
        <v>6.8354404517575427</v>
      </c>
      <c r="AL27" s="102">
        <f t="shared" si="59"/>
        <v>3.224424209962506</v>
      </c>
      <c r="AM27" s="3">
        <f t="shared" si="59"/>
        <v>3.0895538511396783</v>
      </c>
      <c r="AN27" s="3">
        <f t="shared" si="59"/>
        <v>3.626718631590343</v>
      </c>
      <c r="AO27" s="3">
        <f t="shared" si="59"/>
        <v>3.9588967009194156</v>
      </c>
      <c r="AP27" s="3">
        <f t="shared" si="59"/>
        <v>3.1645569620253169</v>
      </c>
      <c r="AQ27" s="3">
        <f t="shared" si="59"/>
        <v>3.0705039049962548</v>
      </c>
      <c r="AR27" s="3">
        <f t="shared" si="59"/>
        <v>3.3013844515441959</v>
      </c>
      <c r="AS27" s="3">
        <f t="shared" si="59"/>
        <v>3.8394605177289529</v>
      </c>
      <c r="AT27" s="3">
        <f t="shared" si="59"/>
        <v>3.2393006542958278</v>
      </c>
      <c r="AV27" s="3">
        <f t="shared" si="15"/>
        <v>8.2442290396722289</v>
      </c>
      <c r="AW27" s="3">
        <f t="shared" ref="AW27:BH27" si="60">(100/AW$18)*AW13</f>
        <v>8.1491850814918525</v>
      </c>
      <c r="AX27" s="3">
        <f t="shared" si="60"/>
        <v>6.8838045758817055</v>
      </c>
      <c r="AY27" s="3">
        <f t="shared" si="60"/>
        <v>4.6399999999999997</v>
      </c>
      <c r="AZ27" s="3">
        <f t="shared" si="60"/>
        <v>4.59</v>
      </c>
      <c r="BA27" s="3">
        <f t="shared" si="60"/>
        <v>4.4270833333333339</v>
      </c>
      <c r="BB27" s="3">
        <f t="shared" si="60"/>
        <v>4.0995900409959001</v>
      </c>
      <c r="BC27" s="3">
        <f t="shared" si="60"/>
        <v>3.0193961207758444</v>
      </c>
      <c r="BD27" s="3">
        <f t="shared" si="60"/>
        <v>2.79195436805764</v>
      </c>
      <c r="BE27" s="3">
        <f t="shared" si="60"/>
        <v>2.5589764094362248</v>
      </c>
      <c r="BF27" s="3">
        <f t="shared" si="60"/>
        <v>5.1020408163265314</v>
      </c>
      <c r="BG27" s="3">
        <f t="shared" si="60"/>
        <v>4.7704770477047704</v>
      </c>
      <c r="BH27" s="3">
        <f t="shared" si="60"/>
        <v>2.8697130286971304</v>
      </c>
      <c r="BJ27" s="3">
        <f t="shared" ref="BJ27:BO27" si="61">(100/BJ$18)*BJ13</f>
        <v>10.883674488267596</v>
      </c>
      <c r="BK27" s="3">
        <f t="shared" si="61"/>
        <v>10.883674488267596</v>
      </c>
      <c r="BL27" s="3">
        <f t="shared" si="61"/>
        <v>10.883674488267596</v>
      </c>
      <c r="BM27" s="3">
        <f t="shared" si="61"/>
        <v>10.883674488267596</v>
      </c>
      <c r="BN27" s="3">
        <f t="shared" ref="BN27" si="62">(100/BN$18)*BN13</f>
        <v>10.883674488267596</v>
      </c>
      <c r="BO27" s="3">
        <f t="shared" si="61"/>
        <v>10.883674488267596</v>
      </c>
      <c r="BP27" s="3">
        <f t="shared" ref="BP27:BW27" si="63">(100/BP$18)*BP13</f>
        <v>0.38875598086124402</v>
      </c>
      <c r="BQ27" s="3">
        <f t="shared" si="63"/>
        <v>0.38875598086124402</v>
      </c>
      <c r="BR27" s="3">
        <f t="shared" ref="BR27" si="64">(100/BR$18)*BR13</f>
        <v>0.38875598086124402</v>
      </c>
      <c r="BS27" s="3">
        <f t="shared" si="63"/>
        <v>0.38875598086124402</v>
      </c>
      <c r="BT27" s="3">
        <f t="shared" si="63"/>
        <v>0.38875598086124402</v>
      </c>
      <c r="BU27" s="3">
        <f t="shared" si="63"/>
        <v>0.38875598086124402</v>
      </c>
      <c r="BV27" s="3">
        <f t="shared" ref="BV27" si="65">(100/BV$18)*BV13</f>
        <v>0.38875598086124402</v>
      </c>
      <c r="BW27" s="3">
        <f t="shared" si="63"/>
        <v>0.38875598086124402</v>
      </c>
    </row>
    <row r="28" spans="1:75">
      <c r="A28" s="1"/>
      <c r="B28" s="1"/>
      <c r="C28" s="2" t="s">
        <v>10</v>
      </c>
      <c r="D28" s="66">
        <f t="shared" si="51"/>
        <v>2.4745448557793952</v>
      </c>
      <c r="E28" s="66">
        <f t="shared" si="51"/>
        <v>2.5326015026313993</v>
      </c>
      <c r="F28" s="3">
        <f t="shared" si="51"/>
        <v>2.5903092387011095</v>
      </c>
      <c r="G28" s="3">
        <f t="shared" si="51"/>
        <v>2.6476676758631363</v>
      </c>
      <c r="H28" s="3">
        <f t="shared" si="51"/>
        <v>2.7046816345844369</v>
      </c>
      <c r="I28" s="3">
        <f t="shared" si="51"/>
        <v>2.7570491861229942</v>
      </c>
      <c r="J28" s="3">
        <f t="shared" si="51"/>
        <v>2.8066458047722325</v>
      </c>
      <c r="K28" s="3">
        <f t="shared" si="51"/>
        <v>2.8548242035243407</v>
      </c>
      <c r="L28" s="3">
        <f t="shared" si="51"/>
        <v>2.9018098519168447</v>
      </c>
      <c r="M28" s="3">
        <f t="shared" si="51"/>
        <v>2.9479704315912216</v>
      </c>
      <c r="N28" s="3">
        <f t="shared" si="51"/>
        <v>3.0002310671440053</v>
      </c>
      <c r="O28" s="3">
        <f t="shared" si="51"/>
        <v>3.0454251161170878</v>
      </c>
      <c r="P28" s="3">
        <f t="shared" si="51"/>
        <v>3.0900108227041643</v>
      </c>
      <c r="Q28" s="3">
        <f t="shared" si="51"/>
        <v>3.1330223415828873</v>
      </c>
      <c r="R28" s="3">
        <f t="shared" si="51"/>
        <v>3.1745464645736758</v>
      </c>
      <c r="S28" s="3">
        <f t="shared" si="51"/>
        <v>3.2301019626270091</v>
      </c>
      <c r="T28" s="3">
        <f t="shared" si="51"/>
        <v>3.3694084007622593</v>
      </c>
      <c r="U28" s="3">
        <f t="shared" si="51"/>
        <v>3.4948412791776531</v>
      </c>
      <c r="V28" s="3"/>
      <c r="W28" s="3">
        <f t="shared" si="51"/>
        <v>3.7151347525288094</v>
      </c>
      <c r="X28" s="3">
        <f t="shared" si="51"/>
        <v>3.8134387909438199</v>
      </c>
      <c r="Y28" s="3">
        <f t="shared" si="51"/>
        <v>3.9047944738701181</v>
      </c>
      <c r="Z28" s="3">
        <f t="shared" si="51"/>
        <v>3.9916153390428302</v>
      </c>
      <c r="AA28" s="3">
        <f t="shared" si="51"/>
        <v>4.074103887384056</v>
      </c>
      <c r="AB28" s="3">
        <f t="shared" si="51"/>
        <v>4.1527175657900655</v>
      </c>
      <c r="AC28" s="3">
        <f t="shared" si="51"/>
        <v>4.2278036442767641</v>
      </c>
      <c r="AD28" s="3">
        <f t="shared" si="51"/>
        <v>4.2996288110470413</v>
      </c>
      <c r="AE28" s="3">
        <f t="shared" si="51"/>
        <v>4.3684015580570348</v>
      </c>
      <c r="AF28" s="3"/>
      <c r="AG28" s="3">
        <f t="shared" si="51"/>
        <v>4.4974287707875709</v>
      </c>
      <c r="AH28" s="3">
        <f t="shared" si="51"/>
        <v>4.5579382961204651</v>
      </c>
      <c r="AI28" s="3">
        <f t="shared" si="51"/>
        <v>4.6159202570960565</v>
      </c>
      <c r="AJ28" s="3">
        <f t="shared" si="51"/>
        <v>4.6714678132182721</v>
      </c>
      <c r="AK28" s="3">
        <f t="shared" ref="AK28:AT28" si="66">(100/AK$18)*AK14</f>
        <v>4.7246673674708237</v>
      </c>
      <c r="AL28" s="102">
        <f t="shared" si="66"/>
        <v>2.7209426888055699</v>
      </c>
      <c r="AM28" s="3">
        <f t="shared" si="66"/>
        <v>2.6034352381981209</v>
      </c>
      <c r="AN28" s="3">
        <f t="shared" si="66"/>
        <v>3.1720255494208076</v>
      </c>
      <c r="AO28" s="3">
        <f t="shared" si="66"/>
        <v>3.0286641427798808</v>
      </c>
      <c r="AP28" s="3">
        <f t="shared" si="66"/>
        <v>2.6281913752413648</v>
      </c>
      <c r="AQ28" s="3">
        <f t="shared" si="66"/>
        <v>2.6853535893869682</v>
      </c>
      <c r="AR28" s="3">
        <f t="shared" si="66"/>
        <v>2.4707135250266239</v>
      </c>
      <c r="AS28" s="3">
        <f t="shared" si="66"/>
        <v>2.6430280617794208</v>
      </c>
      <c r="AT28" s="3">
        <f t="shared" si="66"/>
        <v>2.4455647323822802</v>
      </c>
      <c r="AV28" s="3">
        <f t="shared" si="15"/>
        <v>3.8273208753872288</v>
      </c>
      <c r="AW28" s="3">
        <f t="shared" ref="AW28:BH28" si="67">(100/AW$18)*AW14</f>
        <v>4.5195480451954806</v>
      </c>
      <c r="AX28" s="3">
        <f t="shared" si="67"/>
        <v>4.5558996902787481</v>
      </c>
      <c r="AY28" s="3">
        <f t="shared" si="67"/>
        <v>4.5</v>
      </c>
      <c r="AZ28" s="3">
        <f t="shared" si="67"/>
        <v>4.78</v>
      </c>
      <c r="BA28" s="3">
        <f t="shared" si="67"/>
        <v>4.0865384615384626</v>
      </c>
      <c r="BB28" s="3">
        <f t="shared" si="67"/>
        <v>4.8395160483951605</v>
      </c>
      <c r="BC28" s="3">
        <f t="shared" si="67"/>
        <v>4.9590081983603271</v>
      </c>
      <c r="BD28" s="3">
        <f t="shared" si="67"/>
        <v>4.9434604222956064</v>
      </c>
      <c r="BE28" s="3">
        <f t="shared" si="67"/>
        <v>4.5581767293082756</v>
      </c>
      <c r="BF28" s="3">
        <f t="shared" si="67"/>
        <v>5.2220888355342145</v>
      </c>
      <c r="BG28" s="3">
        <f t="shared" si="67"/>
        <v>4.960496049604961</v>
      </c>
      <c r="BH28" s="3">
        <f t="shared" si="67"/>
        <v>5.029497050294971</v>
      </c>
      <c r="BJ28" s="3">
        <f t="shared" ref="BJ28:BO28" si="68">(100/BJ$18)*BJ14</f>
        <v>2.1467798302546175</v>
      </c>
      <c r="BK28" s="3">
        <f t="shared" si="68"/>
        <v>2.1467798302546175</v>
      </c>
      <c r="BL28" s="3">
        <f t="shared" si="68"/>
        <v>2.1467798302546175</v>
      </c>
      <c r="BM28" s="3">
        <f t="shared" si="68"/>
        <v>2.1467798302546175</v>
      </c>
      <c r="BN28" s="3">
        <f t="shared" ref="BN28" si="69">(100/BN$18)*BN14</f>
        <v>2.1467798302546175</v>
      </c>
      <c r="BO28" s="3">
        <f t="shared" si="68"/>
        <v>2.1467798302546175</v>
      </c>
      <c r="BP28" s="3">
        <f t="shared" ref="BP28:BW28" si="70">(100/BP$18)*BP14</f>
        <v>4.3859649122807021</v>
      </c>
      <c r="BQ28" s="3">
        <f t="shared" si="70"/>
        <v>4.3859649122807021</v>
      </c>
      <c r="BR28" s="3">
        <f t="shared" ref="BR28" si="71">(100/BR$18)*BR14</f>
        <v>4.3859649122807021</v>
      </c>
      <c r="BS28" s="3">
        <f t="shared" si="70"/>
        <v>4.3859649122807021</v>
      </c>
      <c r="BT28" s="3">
        <f t="shared" si="70"/>
        <v>4.3859649122807021</v>
      </c>
      <c r="BU28" s="3">
        <f t="shared" si="70"/>
        <v>4.3859649122807021</v>
      </c>
      <c r="BV28" s="3">
        <f t="shared" ref="BV28" si="72">(100/BV$18)*BV14</f>
        <v>4.3859649122807021</v>
      </c>
      <c r="BW28" s="3">
        <f t="shared" si="70"/>
        <v>4.3859649122807021</v>
      </c>
    </row>
    <row r="29" spans="1:75">
      <c r="A29" s="1"/>
      <c r="B29" s="1"/>
      <c r="C29" s="2" t="s">
        <v>11</v>
      </c>
      <c r="D29" s="66">
        <f t="shared" si="51"/>
        <v>0.24546689934839713</v>
      </c>
      <c r="E29" s="66">
        <f t="shared" si="51"/>
        <v>0.25165834588824981</v>
      </c>
      <c r="F29" s="3">
        <f t="shared" si="51"/>
        <v>0.25782796416513654</v>
      </c>
      <c r="G29" s="3">
        <f t="shared" si="51"/>
        <v>0.26397561965512284</v>
      </c>
      <c r="H29" s="3">
        <f t="shared" si="51"/>
        <v>0.27010175223942179</v>
      </c>
      <c r="I29" s="3">
        <f t="shared" si="51"/>
        <v>0.27956585791478489</v>
      </c>
      <c r="J29" s="3">
        <f t="shared" si="51"/>
        <v>0.28997637946181365</v>
      </c>
      <c r="K29" s="3">
        <f t="shared" si="51"/>
        <v>0.30049294517598524</v>
      </c>
      <c r="L29" s="3">
        <f t="shared" si="51"/>
        <v>0.31117646510657543</v>
      </c>
      <c r="M29" s="3">
        <f t="shared" si="51"/>
        <v>0.32215607157356485</v>
      </c>
      <c r="N29" s="3">
        <f t="shared" si="51"/>
        <v>0.33699526685396569</v>
      </c>
      <c r="O29" s="3">
        <f t="shared" si="51"/>
        <v>0.3497494932498259</v>
      </c>
      <c r="P29" s="3">
        <f t="shared" si="51"/>
        <v>0.36253633380221811</v>
      </c>
      <c r="Q29" s="3">
        <f t="shared" si="51"/>
        <v>0.37533021925654958</v>
      </c>
      <c r="R29" s="3">
        <f t="shared" si="51"/>
        <v>0.38813729962052634</v>
      </c>
      <c r="S29" s="3">
        <f t="shared" si="51"/>
        <v>0.4033770270285077</v>
      </c>
      <c r="T29" s="3">
        <f t="shared" si="51"/>
        <v>0.43244403521215979</v>
      </c>
      <c r="U29" s="3">
        <f t="shared" si="51"/>
        <v>0.46009490829809818</v>
      </c>
      <c r="V29" s="3"/>
      <c r="W29" s="3">
        <f t="shared" si="51"/>
        <v>0.51229043242441319</v>
      </c>
      <c r="X29" s="3">
        <f t="shared" si="51"/>
        <v>0.53720379809095187</v>
      </c>
      <c r="Y29" s="3">
        <f t="shared" si="51"/>
        <v>0.562301061416564</v>
      </c>
      <c r="Z29" s="3">
        <f t="shared" si="51"/>
        <v>0.58745185943836675</v>
      </c>
      <c r="AA29" s="3">
        <f t="shared" si="51"/>
        <v>0.61241741489263024</v>
      </c>
      <c r="AB29" s="3">
        <f t="shared" si="51"/>
        <v>0.6372315649419209</v>
      </c>
      <c r="AC29" s="3">
        <f t="shared" si="51"/>
        <v>0.66191332109361367</v>
      </c>
      <c r="AD29" s="3">
        <f t="shared" si="51"/>
        <v>0.68647092379708119</v>
      </c>
      <c r="AE29" s="3">
        <f t="shared" si="51"/>
        <v>0.71090509532062229</v>
      </c>
      <c r="AF29" s="3"/>
      <c r="AG29" s="3">
        <f t="shared" si="51"/>
        <v>0.75938303728681511</v>
      </c>
      <c r="AH29" s="3">
        <f t="shared" si="51"/>
        <v>0.78341118291632061</v>
      </c>
      <c r="AI29" s="3">
        <f t="shared" si="51"/>
        <v>0.80728712788840484</v>
      </c>
      <c r="AJ29" s="3">
        <f t="shared" si="51"/>
        <v>0.83100125016986792</v>
      </c>
      <c r="AK29" s="3">
        <f t="shared" ref="AK29:AT29" si="73">(100/AK$18)*AK15</f>
        <v>0.85454430709125062</v>
      </c>
      <c r="AL29" s="102">
        <f t="shared" si="73"/>
        <v>2.988752008569898</v>
      </c>
      <c r="AM29" s="3">
        <f t="shared" si="73"/>
        <v>3.1003564869828244</v>
      </c>
      <c r="AN29" s="3">
        <f t="shared" si="73"/>
        <v>2.8797228537403918</v>
      </c>
      <c r="AO29" s="3">
        <f t="shared" si="73"/>
        <v>2.6176311519740398</v>
      </c>
      <c r="AP29" s="3">
        <f t="shared" si="73"/>
        <v>3.0358292211971682</v>
      </c>
      <c r="AQ29" s="3">
        <f t="shared" si="73"/>
        <v>3.0491066652401835</v>
      </c>
      <c r="AR29" s="3">
        <f t="shared" si="73"/>
        <v>2.6730564430244939</v>
      </c>
      <c r="AS29" s="3">
        <f t="shared" si="73"/>
        <v>2.2079617141614092</v>
      </c>
      <c r="AT29" s="3">
        <f t="shared" si="73"/>
        <v>2.6064571489863781</v>
      </c>
      <c r="AV29" s="3">
        <f t="shared" si="15"/>
        <v>2.1285100429699209</v>
      </c>
      <c r="AW29" s="3">
        <f t="shared" ref="AW29:BH29" si="74">(100/AW$18)*AW15</f>
        <v>2.1897810218978102</v>
      </c>
      <c r="AX29" s="3">
        <f t="shared" si="74"/>
        <v>2.4178239584374062</v>
      </c>
      <c r="AY29" s="3">
        <f t="shared" si="74"/>
        <v>1.32</v>
      </c>
      <c r="AZ29" s="3">
        <f t="shared" si="74"/>
        <v>1.31</v>
      </c>
      <c r="BA29" s="3">
        <f t="shared" si="74"/>
        <v>1.4923878205128209</v>
      </c>
      <c r="BB29" s="3">
        <f t="shared" si="74"/>
        <v>1.3798620137986202</v>
      </c>
      <c r="BC29" s="3">
        <f t="shared" si="74"/>
        <v>4.2791441711657665</v>
      </c>
      <c r="BD29" s="3">
        <f t="shared" si="74"/>
        <v>1.8312818973281295</v>
      </c>
      <c r="BE29" s="3">
        <f t="shared" si="74"/>
        <v>4.6081567373050776</v>
      </c>
      <c r="BF29" s="3">
        <f t="shared" si="74"/>
        <v>3.221288515406163</v>
      </c>
      <c r="BG29" s="3">
        <f t="shared" si="74"/>
        <v>3.3003300330033007</v>
      </c>
      <c r="BH29" s="3">
        <f t="shared" si="74"/>
        <v>4.5295470452954705</v>
      </c>
      <c r="BJ29" s="3">
        <f t="shared" ref="BJ29:BO29" si="75">(100/BJ$18)*BJ15</f>
        <v>0.50923614578132781</v>
      </c>
      <c r="BK29" s="3">
        <f t="shared" si="75"/>
        <v>0.50923614578132781</v>
      </c>
      <c r="BL29" s="3">
        <f t="shared" si="75"/>
        <v>0.50923614578132781</v>
      </c>
      <c r="BM29" s="3">
        <f t="shared" si="75"/>
        <v>0.50923614578132781</v>
      </c>
      <c r="BN29" s="3">
        <f t="shared" ref="BN29" si="76">(100/BN$18)*BN15</f>
        <v>0.50923614578132781</v>
      </c>
      <c r="BO29" s="3">
        <f t="shared" si="75"/>
        <v>0.50923614578132781</v>
      </c>
      <c r="BP29" s="3">
        <f t="shared" ref="BP29:BW29" si="77">(100/BP$18)*BP15</f>
        <v>2.0035885167464111</v>
      </c>
      <c r="BQ29" s="3">
        <f t="shared" si="77"/>
        <v>2.0035885167464111</v>
      </c>
      <c r="BR29" s="3">
        <f t="shared" ref="BR29" si="78">(100/BR$18)*BR15</f>
        <v>2.0035885167464111</v>
      </c>
      <c r="BS29" s="3">
        <f t="shared" si="77"/>
        <v>2.0035885167464111</v>
      </c>
      <c r="BT29" s="3">
        <f t="shared" si="77"/>
        <v>2.0035885167464111</v>
      </c>
      <c r="BU29" s="3">
        <f t="shared" si="77"/>
        <v>2.0035885167464111</v>
      </c>
      <c r="BV29" s="3">
        <f t="shared" ref="BV29" si="79">(100/BV$18)*BV15</f>
        <v>2.0035885167464111</v>
      </c>
      <c r="BW29" s="3">
        <f t="shared" si="77"/>
        <v>2.0035885167464111</v>
      </c>
    </row>
    <row r="30" spans="1:75">
      <c r="A30" s="1"/>
      <c r="B30" s="1"/>
      <c r="C30" s="2" t="s">
        <v>12</v>
      </c>
      <c r="D30" s="66">
        <f t="shared" si="51"/>
        <v>0.18782689869168967</v>
      </c>
      <c r="E30" s="66">
        <f t="shared" si="51"/>
        <v>0.19256448329100687</v>
      </c>
      <c r="F30" s="3">
        <f t="shared" si="51"/>
        <v>0.19728536529234739</v>
      </c>
      <c r="G30" s="3">
        <f t="shared" si="51"/>
        <v>0.20198944176038947</v>
      </c>
      <c r="H30" s="3">
        <f t="shared" si="51"/>
        <v>0.20667704928440492</v>
      </c>
      <c r="I30" s="3">
        <f t="shared" si="51"/>
        <v>0.21424072092540214</v>
      </c>
      <c r="J30" s="3">
        <f t="shared" si="51"/>
        <v>0.22264334735217525</v>
      </c>
      <c r="K30" s="3">
        <f t="shared" si="51"/>
        <v>0.23116022698264946</v>
      </c>
      <c r="L30" s="3">
        <f t="shared" si="51"/>
        <v>0.23984273102988068</v>
      </c>
      <c r="M30" s="3">
        <f t="shared" si="51"/>
        <v>0.24880028490052233</v>
      </c>
      <c r="N30" s="3">
        <f t="shared" si="51"/>
        <v>0.26106710047119924</v>
      </c>
      <c r="O30" s="3">
        <f t="shared" si="51"/>
        <v>0.27161921558021551</v>
      </c>
      <c r="P30" s="3">
        <f t="shared" si="51"/>
        <v>0.28222562716750044</v>
      </c>
      <c r="Q30" s="3">
        <f t="shared" ref="Q30:U30" si="80">(100/Q$18)*Q16</f>
        <v>0.29287617589919135</v>
      </c>
      <c r="R30" s="3">
        <f t="shared" si="80"/>
        <v>0.30357582781925885</v>
      </c>
      <c r="S30" s="3">
        <f t="shared" si="80"/>
        <v>0.31626004295082188</v>
      </c>
      <c r="T30" s="3">
        <f t="shared" si="80"/>
        <v>0.34009326300017978</v>
      </c>
      <c r="U30" s="3">
        <f t="shared" si="80"/>
        <v>0.36288641217647866</v>
      </c>
      <c r="V30" s="3"/>
      <c r="W30" s="3">
        <f t="shared" si="51"/>
        <v>0.40621912322281306</v>
      </c>
      <c r="X30" s="3">
        <f t="shared" si="51"/>
        <v>0.42703991839350042</v>
      </c>
      <c r="Y30" s="3">
        <f t="shared" si="51"/>
        <v>0.44815299082813764</v>
      </c>
      <c r="Z30" s="3">
        <f t="shared" si="51"/>
        <v>0.46940819627644526</v>
      </c>
      <c r="AA30" s="3">
        <f t="shared" si="51"/>
        <v>0.49058772302997189</v>
      </c>
      <c r="AB30" s="3">
        <f t="shared" si="51"/>
        <v>0.51171537683635426</v>
      </c>
      <c r="AC30" s="3">
        <f t="shared" si="51"/>
        <v>0.53280321216631843</v>
      </c>
      <c r="AD30" s="3">
        <f t="shared" si="51"/>
        <v>0.55385473704064714</v>
      </c>
      <c r="AE30" s="3">
        <f t="shared" si="51"/>
        <v>0.57486750674482945</v>
      </c>
      <c r="AF30" s="3"/>
      <c r="AG30" s="3">
        <f t="shared" si="51"/>
        <v>0.61674895783779504</v>
      </c>
      <c r="AH30" s="3">
        <f t="shared" si="51"/>
        <v>0.63759957012133428</v>
      </c>
      <c r="AI30" s="3">
        <f t="shared" si="51"/>
        <v>0.65837731845909853</v>
      </c>
      <c r="AJ30" s="3">
        <f t="shared" si="51"/>
        <v>0.67907196687936366</v>
      </c>
      <c r="AK30" s="3">
        <f t="shared" ref="AK30:AT30" si="81">(100/AK$18)*AK16</f>
        <v>0.69967369543361546</v>
      </c>
      <c r="AL30" s="102">
        <f t="shared" si="81"/>
        <v>0</v>
      </c>
      <c r="AM30" s="3">
        <f t="shared" si="81"/>
        <v>0</v>
      </c>
      <c r="AN30" s="3">
        <f t="shared" si="81"/>
        <v>0</v>
      </c>
      <c r="AO30" s="3">
        <f t="shared" si="81"/>
        <v>0</v>
      </c>
      <c r="AP30" s="3">
        <f t="shared" si="81"/>
        <v>0</v>
      </c>
      <c r="AQ30" s="3">
        <f t="shared" si="81"/>
        <v>0</v>
      </c>
      <c r="AR30" s="3">
        <f t="shared" si="81"/>
        <v>0</v>
      </c>
      <c r="AS30" s="3">
        <f t="shared" si="81"/>
        <v>0</v>
      </c>
      <c r="AT30" s="3">
        <f t="shared" si="81"/>
        <v>0</v>
      </c>
      <c r="AV30" s="3">
        <f t="shared" si="15"/>
        <v>0.42969921055261312</v>
      </c>
      <c r="AW30" s="3">
        <f t="shared" ref="AW30:BH30" si="82">(100/AW$18)*AW16</f>
        <v>0.45995400459954011</v>
      </c>
      <c r="AX30" s="3">
        <f t="shared" si="82"/>
        <v>0.32970326705964631</v>
      </c>
      <c r="AY30" s="3">
        <f t="shared" si="82"/>
        <v>0</v>
      </c>
      <c r="AZ30" s="3">
        <f t="shared" si="82"/>
        <v>0</v>
      </c>
      <c r="BA30" s="3">
        <f t="shared" si="82"/>
        <v>0</v>
      </c>
      <c r="BB30" s="3">
        <f t="shared" si="82"/>
        <v>0</v>
      </c>
      <c r="BC30" s="3">
        <f t="shared" si="82"/>
        <v>2.9994001199760045E-2</v>
      </c>
      <c r="BD30" s="3">
        <f t="shared" si="82"/>
        <v>0</v>
      </c>
      <c r="BE30" s="3">
        <f t="shared" si="82"/>
        <v>5.997600959616152E-2</v>
      </c>
      <c r="BF30" s="3">
        <f t="shared" si="82"/>
        <v>0</v>
      </c>
      <c r="BG30" s="3">
        <f t="shared" si="82"/>
        <v>0</v>
      </c>
      <c r="BH30" s="3">
        <f t="shared" si="82"/>
        <v>0</v>
      </c>
      <c r="BJ30" s="3">
        <f t="shared" ref="BJ30:BO30" si="83">(100/BJ$18)*BJ16</f>
        <v>0</v>
      </c>
      <c r="BK30" s="3">
        <f t="shared" si="83"/>
        <v>0</v>
      </c>
      <c r="BL30" s="3">
        <f t="shared" si="83"/>
        <v>0</v>
      </c>
      <c r="BM30" s="3">
        <f t="shared" si="83"/>
        <v>0</v>
      </c>
      <c r="BN30" s="3">
        <f t="shared" ref="BN30" si="84">(100/BN$18)*BN16</f>
        <v>0</v>
      </c>
      <c r="BO30" s="3">
        <f t="shared" si="83"/>
        <v>0</v>
      </c>
      <c r="BP30" s="3">
        <f t="shared" ref="BP30:BW30" si="85">(100/BP$18)*BP16</f>
        <v>0</v>
      </c>
      <c r="BQ30" s="3">
        <f t="shared" si="85"/>
        <v>0</v>
      </c>
      <c r="BR30" s="3">
        <f t="shared" ref="BR30" si="86">(100/BR$18)*BR16</f>
        <v>0</v>
      </c>
      <c r="BS30" s="3">
        <f t="shared" si="85"/>
        <v>0</v>
      </c>
      <c r="BT30" s="3">
        <f t="shared" si="85"/>
        <v>0</v>
      </c>
      <c r="BU30" s="3">
        <f t="shared" si="85"/>
        <v>0</v>
      </c>
      <c r="BV30" s="3">
        <f t="shared" ref="BV30" si="87">(100/BV$18)*BV16</f>
        <v>0</v>
      </c>
      <c r="BW30" s="3">
        <f t="shared" si="85"/>
        <v>0</v>
      </c>
    </row>
    <row r="31" spans="1:75">
      <c r="A31" s="1"/>
      <c r="B31" s="1"/>
      <c r="C31" s="4" t="s">
        <v>16</v>
      </c>
      <c r="D31" s="66">
        <f>(100/D$18)*D17</f>
        <v>0</v>
      </c>
      <c r="E31" s="66">
        <f t="shared" si="51"/>
        <v>0</v>
      </c>
      <c r="F31" s="4">
        <f t="shared" si="51"/>
        <v>0</v>
      </c>
      <c r="G31" s="4">
        <f t="shared" si="51"/>
        <v>0</v>
      </c>
      <c r="H31" s="4">
        <f t="shared" si="51"/>
        <v>0</v>
      </c>
      <c r="I31" s="4">
        <f t="shared" ref="I31:AJ31" si="88">(100/I$18)*I17</f>
        <v>0</v>
      </c>
      <c r="J31" s="4">
        <f t="shared" si="88"/>
        <v>0</v>
      </c>
      <c r="K31" s="4">
        <f t="shared" si="88"/>
        <v>0</v>
      </c>
      <c r="L31" s="4">
        <f t="shared" si="88"/>
        <v>0</v>
      </c>
      <c r="M31" s="4">
        <f t="shared" si="88"/>
        <v>0</v>
      </c>
      <c r="N31" s="4">
        <f t="shared" si="88"/>
        <v>0</v>
      </c>
      <c r="O31" s="4">
        <f t="shared" si="88"/>
        <v>0</v>
      </c>
      <c r="P31" s="4">
        <f t="shared" si="88"/>
        <v>0</v>
      </c>
      <c r="Q31" s="4">
        <f t="shared" si="88"/>
        <v>0</v>
      </c>
      <c r="R31" s="4">
        <f t="shared" si="88"/>
        <v>0</v>
      </c>
      <c r="S31" s="4">
        <f t="shared" si="88"/>
        <v>0</v>
      </c>
      <c r="T31" s="4">
        <f t="shared" si="88"/>
        <v>0</v>
      </c>
      <c r="U31" s="4">
        <f t="shared" si="88"/>
        <v>0</v>
      </c>
      <c r="V31" s="4"/>
      <c r="W31" s="4">
        <f t="shared" si="88"/>
        <v>0</v>
      </c>
      <c r="X31" s="4">
        <f t="shared" si="88"/>
        <v>0</v>
      </c>
      <c r="Y31" s="4">
        <f t="shared" si="88"/>
        <v>0</v>
      </c>
      <c r="Z31" s="4">
        <f t="shared" si="88"/>
        <v>0</v>
      </c>
      <c r="AA31" s="4">
        <f t="shared" si="88"/>
        <v>0</v>
      </c>
      <c r="AB31" s="4">
        <f t="shared" si="88"/>
        <v>0</v>
      </c>
      <c r="AC31" s="4">
        <f t="shared" si="88"/>
        <v>0</v>
      </c>
      <c r="AD31" s="4">
        <f t="shared" si="88"/>
        <v>0</v>
      </c>
      <c r="AE31" s="4">
        <f t="shared" si="88"/>
        <v>0</v>
      </c>
      <c r="AF31" s="4"/>
      <c r="AG31" s="4">
        <f t="shared" si="88"/>
        <v>0</v>
      </c>
      <c r="AH31" s="4">
        <f t="shared" si="88"/>
        <v>0</v>
      </c>
      <c r="AI31" s="4">
        <f t="shared" si="88"/>
        <v>0</v>
      </c>
      <c r="AJ31" s="4">
        <f t="shared" si="88"/>
        <v>0</v>
      </c>
      <c r="AK31" s="4">
        <f t="shared" ref="AK31:AT31" si="89">(100/AK$18)*AK17</f>
        <v>0</v>
      </c>
      <c r="AL31" s="103">
        <f t="shared" si="89"/>
        <v>0</v>
      </c>
      <c r="AM31" s="4">
        <f t="shared" si="89"/>
        <v>0</v>
      </c>
      <c r="AN31" s="4">
        <f t="shared" si="89"/>
        <v>0</v>
      </c>
      <c r="AO31" s="4">
        <f t="shared" si="89"/>
        <v>0</v>
      </c>
      <c r="AP31" s="4">
        <f t="shared" si="89"/>
        <v>0</v>
      </c>
      <c r="AQ31" s="4">
        <f t="shared" si="89"/>
        <v>0</v>
      </c>
      <c r="AR31" s="4">
        <f t="shared" si="89"/>
        <v>0</v>
      </c>
      <c r="AS31" s="4">
        <f t="shared" si="89"/>
        <v>0</v>
      </c>
      <c r="AT31" s="4">
        <f t="shared" si="89"/>
        <v>0</v>
      </c>
      <c r="AV31" s="4">
        <f t="shared" si="15"/>
        <v>0</v>
      </c>
      <c r="AW31" s="4">
        <f t="shared" ref="AW31:BH31" si="90">(100/AW$18)*AW17</f>
        <v>0</v>
      </c>
      <c r="AX31" s="4">
        <f t="shared" si="90"/>
        <v>0</v>
      </c>
      <c r="AY31" s="4">
        <f t="shared" si="90"/>
        <v>0</v>
      </c>
      <c r="AZ31" s="4">
        <f t="shared" si="90"/>
        <v>0</v>
      </c>
      <c r="BA31" s="4">
        <f t="shared" si="90"/>
        <v>0</v>
      </c>
      <c r="BB31" s="4">
        <f t="shared" si="90"/>
        <v>0</v>
      </c>
      <c r="BC31" s="4">
        <f t="shared" si="90"/>
        <v>0</v>
      </c>
      <c r="BD31" s="4">
        <f t="shared" si="90"/>
        <v>0</v>
      </c>
      <c r="BE31" s="4">
        <f t="shared" si="90"/>
        <v>0</v>
      </c>
      <c r="BF31" s="4">
        <f t="shared" si="90"/>
        <v>0</v>
      </c>
      <c r="BG31" s="4">
        <f t="shared" si="90"/>
        <v>0</v>
      </c>
      <c r="BH31" s="4">
        <f t="shared" si="90"/>
        <v>0</v>
      </c>
      <c r="BJ31" s="4">
        <f t="shared" ref="BJ31:BO31" si="91">(100/BJ$18)*BJ17</f>
        <v>0</v>
      </c>
      <c r="BK31" s="4">
        <f t="shared" si="91"/>
        <v>0</v>
      </c>
      <c r="BL31" s="4">
        <f t="shared" si="91"/>
        <v>0</v>
      </c>
      <c r="BM31" s="4">
        <f t="shared" si="91"/>
        <v>0</v>
      </c>
      <c r="BN31" s="4">
        <f t="shared" ref="BN31" si="92">(100/BN$18)*BN17</f>
        <v>0</v>
      </c>
      <c r="BO31" s="4">
        <f t="shared" si="91"/>
        <v>0</v>
      </c>
      <c r="BP31" s="4">
        <f t="shared" ref="BP31:BW31" si="93">(100/BP$18)*BP17</f>
        <v>0</v>
      </c>
      <c r="BQ31" s="4">
        <f t="shared" si="93"/>
        <v>0</v>
      </c>
      <c r="BR31" s="4">
        <f t="shared" ref="BR31" si="94">(100/BR$18)*BR17</f>
        <v>0</v>
      </c>
      <c r="BS31" s="4">
        <f t="shared" si="93"/>
        <v>0</v>
      </c>
      <c r="BT31" s="4">
        <f t="shared" si="93"/>
        <v>0</v>
      </c>
      <c r="BU31" s="4">
        <f t="shared" si="93"/>
        <v>0</v>
      </c>
      <c r="BV31" s="4">
        <f t="shared" ref="BV31" si="95">(100/BV$18)*BV17</f>
        <v>0</v>
      </c>
      <c r="BW31" s="4">
        <f t="shared" si="93"/>
        <v>0</v>
      </c>
    </row>
    <row r="32" spans="1:75">
      <c r="A32" s="1"/>
      <c r="B32" s="1"/>
      <c r="C32" s="2" t="s">
        <v>17</v>
      </c>
      <c r="D32" s="66">
        <f t="shared" ref="D32:AJ32" si="96">SUM(D21:D31)</f>
        <v>100.00000000000003</v>
      </c>
      <c r="E32" s="66">
        <f t="shared" si="96"/>
        <v>99.999999999999986</v>
      </c>
      <c r="F32" s="3">
        <f t="shared" si="96"/>
        <v>99.999999999999986</v>
      </c>
      <c r="G32" s="3">
        <f t="shared" si="96"/>
        <v>99.999999999999986</v>
      </c>
      <c r="H32" s="3">
        <f t="shared" si="96"/>
        <v>100.00000000000003</v>
      </c>
      <c r="I32" s="3">
        <f t="shared" si="96"/>
        <v>100</v>
      </c>
      <c r="J32" s="3">
        <f t="shared" si="96"/>
        <v>99.999999999999986</v>
      </c>
      <c r="K32" s="3">
        <f t="shared" si="96"/>
        <v>100.00000000000003</v>
      </c>
      <c r="L32" s="3">
        <f t="shared" si="96"/>
        <v>100</v>
      </c>
      <c r="M32" s="3">
        <f t="shared" si="96"/>
        <v>100</v>
      </c>
      <c r="N32" s="3">
        <f t="shared" si="96"/>
        <v>99.999999999999972</v>
      </c>
      <c r="O32" s="3">
        <f t="shared" si="96"/>
        <v>100.00000000000001</v>
      </c>
      <c r="P32" s="3">
        <f t="shared" si="96"/>
        <v>99.999999999999986</v>
      </c>
      <c r="Q32" s="3">
        <f t="shared" si="96"/>
        <v>100.00000000000001</v>
      </c>
      <c r="R32" s="3">
        <f t="shared" si="96"/>
        <v>100</v>
      </c>
      <c r="S32" s="3">
        <f t="shared" si="96"/>
        <v>99.999999999999972</v>
      </c>
      <c r="T32" s="3">
        <f t="shared" si="96"/>
        <v>99.999999999999986</v>
      </c>
      <c r="U32" s="3">
        <f t="shared" si="96"/>
        <v>100.00000000000001</v>
      </c>
      <c r="V32" s="3"/>
      <c r="W32" s="3">
        <f t="shared" si="96"/>
        <v>99.999999999999972</v>
      </c>
      <c r="X32" s="3">
        <f t="shared" si="96"/>
        <v>100</v>
      </c>
      <c r="Y32" s="3">
        <f t="shared" si="96"/>
        <v>100.00000000000001</v>
      </c>
      <c r="Z32" s="3">
        <f t="shared" si="96"/>
        <v>99.999999999999972</v>
      </c>
      <c r="AA32" s="3">
        <f t="shared" si="96"/>
        <v>100.00000000000003</v>
      </c>
      <c r="AB32" s="3">
        <f t="shared" si="96"/>
        <v>100.00000000000001</v>
      </c>
      <c r="AC32" s="3">
        <f t="shared" si="96"/>
        <v>99.999999999999986</v>
      </c>
      <c r="AD32" s="3">
        <f t="shared" si="96"/>
        <v>99.999999999999972</v>
      </c>
      <c r="AE32" s="3">
        <f t="shared" si="96"/>
        <v>100.00000000000001</v>
      </c>
      <c r="AF32" s="3"/>
      <c r="AG32" s="3">
        <f t="shared" si="96"/>
        <v>100</v>
      </c>
      <c r="AH32" s="3">
        <f t="shared" si="96"/>
        <v>100.00000000000001</v>
      </c>
      <c r="AI32" s="3">
        <f t="shared" si="96"/>
        <v>99.999999999999986</v>
      </c>
      <c r="AJ32" s="3">
        <f t="shared" si="96"/>
        <v>100.00000000000001</v>
      </c>
      <c r="AK32" s="3">
        <f t="shared" ref="AK32:AT32" si="97">SUM(AK21:AK31)</f>
        <v>100.00000000000001</v>
      </c>
      <c r="AL32" s="102">
        <f t="shared" si="97"/>
        <v>99.999999999999986</v>
      </c>
      <c r="AM32" s="3">
        <f t="shared" si="97"/>
        <v>100.00000000000001</v>
      </c>
      <c r="AN32" s="3">
        <f t="shared" si="97"/>
        <v>99.999999999999986</v>
      </c>
      <c r="AO32" s="3">
        <f t="shared" si="97"/>
        <v>99.999999999999986</v>
      </c>
      <c r="AP32" s="3">
        <f t="shared" si="97"/>
        <v>100.00000000000001</v>
      </c>
      <c r="AQ32" s="3">
        <f t="shared" si="97"/>
        <v>99.999999999999972</v>
      </c>
      <c r="AR32" s="3">
        <f t="shared" si="97"/>
        <v>100</v>
      </c>
      <c r="AS32" s="3">
        <f t="shared" si="97"/>
        <v>99.999999999999986</v>
      </c>
      <c r="AT32" s="3">
        <f t="shared" si="97"/>
        <v>100.00000000000001</v>
      </c>
      <c r="AV32" s="3">
        <f t="shared" ref="AV32" si="98">SUM(AV21:AV31)</f>
        <v>99.999999999999986</v>
      </c>
      <c r="AW32" s="3">
        <f t="shared" ref="AW32:BH32" si="99">SUM(AW21:AW31)</f>
        <v>100</v>
      </c>
      <c r="AX32" s="3">
        <f t="shared" si="99"/>
        <v>100.00000000000001</v>
      </c>
      <c r="AY32" s="3">
        <f t="shared" si="99"/>
        <v>100</v>
      </c>
      <c r="AZ32" s="3">
        <f t="shared" si="99"/>
        <v>100</v>
      </c>
      <c r="BA32" s="3">
        <f t="shared" si="99"/>
        <v>100</v>
      </c>
      <c r="BB32" s="3">
        <f t="shared" si="99"/>
        <v>100.00000000000001</v>
      </c>
      <c r="BC32" s="3">
        <f t="shared" si="99"/>
        <v>99.999999999999972</v>
      </c>
      <c r="BD32" s="3">
        <f t="shared" si="99"/>
        <v>99.999999999999986</v>
      </c>
      <c r="BE32" s="3">
        <f t="shared" si="99"/>
        <v>99.999999999999957</v>
      </c>
      <c r="BF32" s="3">
        <f t="shared" si="99"/>
        <v>100.00000000000001</v>
      </c>
      <c r="BG32" s="3">
        <f t="shared" si="99"/>
        <v>100.00000000000001</v>
      </c>
      <c r="BH32" s="3">
        <f t="shared" si="99"/>
        <v>100.00000000000001</v>
      </c>
      <c r="BJ32" s="3">
        <f t="shared" ref="BJ32:BO32" si="100">SUM(BJ21:BJ31)</f>
        <v>99.999999999999972</v>
      </c>
      <c r="BK32" s="3">
        <f t="shared" si="100"/>
        <v>99.999999999999972</v>
      </c>
      <c r="BL32" s="3">
        <f t="shared" si="100"/>
        <v>99.999999999999972</v>
      </c>
      <c r="BM32" s="3">
        <f t="shared" si="100"/>
        <v>99.999999999999972</v>
      </c>
      <c r="BN32" s="3">
        <f t="shared" ref="BN32" si="101">SUM(BN21:BN31)</f>
        <v>99.999999999999972</v>
      </c>
      <c r="BO32" s="3">
        <f t="shared" si="100"/>
        <v>99.999999999999972</v>
      </c>
      <c r="BP32" s="3">
        <f t="shared" ref="BP32:BW32" si="102">SUM(BP21:BP31)</f>
        <v>99.999999999999972</v>
      </c>
      <c r="BQ32" s="3">
        <f t="shared" si="102"/>
        <v>99.999999999999972</v>
      </c>
      <c r="BR32" s="3">
        <f t="shared" ref="BR32" si="103">SUM(BR21:BR31)</f>
        <v>99.999999999999972</v>
      </c>
      <c r="BS32" s="3">
        <f t="shared" si="102"/>
        <v>99.999999999999972</v>
      </c>
      <c r="BT32" s="3">
        <f t="shared" si="102"/>
        <v>99.999999999999972</v>
      </c>
      <c r="BU32" s="3">
        <f t="shared" si="102"/>
        <v>99.999999999999972</v>
      </c>
      <c r="BV32" s="3">
        <f t="shared" ref="BV32" si="104">SUM(BV21:BV31)</f>
        <v>99.999999999999972</v>
      </c>
      <c r="BW32" s="3">
        <f t="shared" si="102"/>
        <v>99.999999999999972</v>
      </c>
    </row>
    <row r="33" spans="1:75">
      <c r="A33" s="1"/>
      <c r="B33" s="1"/>
      <c r="C33" s="2"/>
    </row>
    <row r="34" spans="1:75">
      <c r="A34" s="1" t="s">
        <v>18</v>
      </c>
      <c r="B34" s="1">
        <v>60.084299999999999</v>
      </c>
      <c r="C34" s="2" t="s">
        <v>3</v>
      </c>
      <c r="D34" s="66">
        <f>D21/$B34</f>
        <v>0.84059485887134866</v>
      </c>
      <c r="E34" s="66">
        <f t="shared" ref="D34:AJ39" si="105">E21/$B34</f>
        <v>0.84027423446575733</v>
      </c>
      <c r="F34" s="5">
        <f t="shared" si="105"/>
        <v>0.84002623973396962</v>
      </c>
      <c r="G34" s="5">
        <f t="shared" si="105"/>
        <v>0.83985090575162835</v>
      </c>
      <c r="H34" s="5">
        <f t="shared" si="105"/>
        <v>0.83974836711270839</v>
      </c>
      <c r="I34" s="5">
        <f t="shared" si="105"/>
        <v>0.83974059333915274</v>
      </c>
      <c r="J34" s="5">
        <f t="shared" si="105"/>
        <v>0.83969722809797442</v>
      </c>
      <c r="K34" s="5">
        <f t="shared" si="105"/>
        <v>0.83959594060897214</v>
      </c>
      <c r="L34" s="5">
        <f t="shared" si="105"/>
        <v>0.83942982452429471</v>
      </c>
      <c r="M34" s="5">
        <f t="shared" si="105"/>
        <v>0.83918081584974746</v>
      </c>
      <c r="N34" s="5">
        <f t="shared" si="105"/>
        <v>0.83837901916574376</v>
      </c>
      <c r="O34" s="5">
        <f t="shared" si="105"/>
        <v>0.83784248802576733</v>
      </c>
      <c r="P34" s="5">
        <f t="shared" si="105"/>
        <v>0.83731238958275422</v>
      </c>
      <c r="Q34" s="5">
        <f t="shared" si="105"/>
        <v>0.83677065680696416</v>
      </c>
      <c r="R34" s="5">
        <f t="shared" si="105"/>
        <v>0.83621948372120847</v>
      </c>
      <c r="S34" s="5">
        <f t="shared" si="105"/>
        <v>0.83796824824777427</v>
      </c>
      <c r="T34" s="5">
        <f t="shared" si="105"/>
        <v>0.85246311495213134</v>
      </c>
      <c r="U34" s="5">
        <f t="shared" si="105"/>
        <v>0.86522285819006672</v>
      </c>
      <c r="V34" s="5"/>
      <c r="W34" s="5">
        <f t="shared" si="105"/>
        <v>0.88716170942234451</v>
      </c>
      <c r="X34" s="5">
        <f t="shared" si="105"/>
        <v>0.89682878129339472</v>
      </c>
      <c r="Y34" s="5">
        <f t="shared" si="105"/>
        <v>0.90797927523802202</v>
      </c>
      <c r="Z34" s="5">
        <f t="shared" si="105"/>
        <v>0.91898826042269688</v>
      </c>
      <c r="AA34" s="5">
        <f t="shared" si="105"/>
        <v>0.92972916919416715</v>
      </c>
      <c r="AB34" s="5">
        <f t="shared" si="105"/>
        <v>0.9402396828323426</v>
      </c>
      <c r="AC34" s="5">
        <f t="shared" si="105"/>
        <v>0.95054510265850078</v>
      </c>
      <c r="AD34" s="5">
        <f t="shared" si="105"/>
        <v>0.96066211518192557</v>
      </c>
      <c r="AE34" s="5">
        <f t="shared" si="105"/>
        <v>0.9706015024045026</v>
      </c>
      <c r="AF34" s="5"/>
      <c r="AG34" s="5">
        <f t="shared" si="105"/>
        <v>0.98997212217877051</v>
      </c>
      <c r="AH34" s="5">
        <f t="shared" si="105"/>
        <v>0.99941044885940922</v>
      </c>
      <c r="AI34" s="5">
        <f t="shared" si="105"/>
        <v>1.0086869788928734</v>
      </c>
      <c r="AJ34" s="5">
        <f t="shared" si="105"/>
        <v>1.0178028987081154</v>
      </c>
      <c r="AK34" s="5">
        <f t="shared" ref="AK34:AT43" si="106">AK21/$B34</f>
        <v>1.0267591732188295</v>
      </c>
      <c r="AL34" s="104">
        <f t="shared" si="106"/>
        <v>1.211295808375128</v>
      </c>
      <c r="AM34" s="5">
        <f t="shared" si="106"/>
        <v>1.2272555770028568</v>
      </c>
      <c r="AN34" s="5">
        <f t="shared" si="106"/>
        <v>1.1890118388571853</v>
      </c>
      <c r="AO34" s="5">
        <f t="shared" si="106"/>
        <v>1.1872628493652915</v>
      </c>
      <c r="AP34" s="5">
        <f t="shared" si="106"/>
        <v>1.2269109608930513</v>
      </c>
      <c r="AQ34" s="5">
        <f t="shared" si="106"/>
        <v>1.2451746763647722</v>
      </c>
      <c r="AR34" s="5">
        <f t="shared" si="106"/>
        <v>1.2279516891830522</v>
      </c>
      <c r="AS34" s="5">
        <f t="shared" si="106"/>
        <v>1.2190109499734916</v>
      </c>
      <c r="AT34" s="5">
        <f t="shared" si="106"/>
        <v>1.2419534357724125</v>
      </c>
      <c r="AV34" s="5">
        <f t="shared" ref="AV34:AV44" si="107">AV21/$B34</f>
        <v>0.94467719208730427</v>
      </c>
      <c r="AW34" s="5">
        <f t="shared" ref="AW34:BH34" si="108">AW21/$B34</f>
        <v>0.92078076224978378</v>
      </c>
      <c r="AX34" s="5">
        <f t="shared" si="108"/>
        <v>0.92935665773243292</v>
      </c>
      <c r="AY34" s="5">
        <f t="shared" si="108"/>
        <v>1.0776525648131043</v>
      </c>
      <c r="AZ34" s="5">
        <f t="shared" si="108"/>
        <v>1.0586792223592518</v>
      </c>
      <c r="BA34" s="5">
        <f t="shared" si="108"/>
        <v>1.0820467648936152</v>
      </c>
      <c r="BB34" s="5">
        <f t="shared" si="108"/>
        <v>1.1048370649875863</v>
      </c>
      <c r="BC34" s="5">
        <f t="shared" si="108"/>
        <v>1.0909154408368844</v>
      </c>
      <c r="BD34" s="5">
        <f t="shared" si="108"/>
        <v>1.1771712520152557</v>
      </c>
      <c r="BE34" s="5">
        <f t="shared" si="108"/>
        <v>1.1196450780602336</v>
      </c>
      <c r="BF34" s="5">
        <f t="shared" si="108"/>
        <v>1.0517768886588428</v>
      </c>
      <c r="BG34" s="5">
        <f t="shared" si="108"/>
        <v>1.0539580661381316</v>
      </c>
      <c r="BH34" s="5">
        <f t="shared" si="108"/>
        <v>1.0728851570982028</v>
      </c>
      <c r="BJ34" s="5">
        <f t="shared" ref="BJ34:BO34" si="109">BJ21/$B34</f>
        <v>0.8176230818067064</v>
      </c>
      <c r="BK34" s="5">
        <f t="shared" si="109"/>
        <v>0.8176230818067064</v>
      </c>
      <c r="BL34" s="5">
        <f t="shared" si="109"/>
        <v>0.8176230818067064</v>
      </c>
      <c r="BM34" s="5">
        <f t="shared" si="109"/>
        <v>0.8176230818067064</v>
      </c>
      <c r="BN34" s="5">
        <f t="shared" ref="BN34" si="110">BN21/$B34</f>
        <v>0.8176230818067064</v>
      </c>
      <c r="BO34" s="5">
        <f t="shared" si="109"/>
        <v>0.8176230818067064</v>
      </c>
      <c r="BP34" s="5">
        <f t="shared" ref="BP34:BW34" si="111">BP21/$B34</f>
        <v>1.2824220141886187</v>
      </c>
      <c r="BQ34" s="5">
        <f t="shared" si="111"/>
        <v>1.2824220141886187</v>
      </c>
      <c r="BR34" s="5">
        <f t="shared" ref="BR34" si="112">BR21/$B34</f>
        <v>1.2824220141886187</v>
      </c>
      <c r="BS34" s="5">
        <f t="shared" si="111"/>
        <v>1.2824220141886187</v>
      </c>
      <c r="BT34" s="5">
        <f t="shared" si="111"/>
        <v>1.2824220141886187</v>
      </c>
      <c r="BU34" s="5">
        <f t="shared" si="111"/>
        <v>1.2824220141886187</v>
      </c>
      <c r="BV34" s="5">
        <f t="shared" ref="BV34" si="113">BV21/$B34</f>
        <v>1.2824220141886187</v>
      </c>
      <c r="BW34" s="5">
        <f t="shared" si="111"/>
        <v>1.2824220141886187</v>
      </c>
    </row>
    <row r="35" spans="1:75">
      <c r="A35" s="1"/>
      <c r="B35" s="1">
        <v>79.865799999999993</v>
      </c>
      <c r="C35" s="2" t="s">
        <v>4</v>
      </c>
      <c r="D35" s="66">
        <f t="shared" ref="D35:R35" si="114">D22/$B35</f>
        <v>2.5583399201771641E-2</v>
      </c>
      <c r="E35" s="66">
        <f t="shared" si="114"/>
        <v>2.6061062163650509E-2</v>
      </c>
      <c r="F35" s="5">
        <f t="shared" si="114"/>
        <v>2.6524048595138169E-2</v>
      </c>
      <c r="G35" s="5">
        <f t="shared" si="114"/>
        <v>2.6971861237283137E-2</v>
      </c>
      <c r="H35" s="5">
        <f t="shared" si="114"/>
        <v>2.7404000166453796E-2</v>
      </c>
      <c r="I35" s="5">
        <f t="shared" si="114"/>
        <v>2.8204725687606569E-2</v>
      </c>
      <c r="J35" s="5">
        <f t="shared" si="114"/>
        <v>2.9110495973499188E-2</v>
      </c>
      <c r="K35" s="5">
        <f t="shared" si="114"/>
        <v>3.0028181226652677E-2</v>
      </c>
      <c r="L35" s="5">
        <f t="shared" si="114"/>
        <v>3.0966647246167323E-2</v>
      </c>
      <c r="M35" s="5">
        <f t="shared" si="114"/>
        <v>3.1945011750104592E-2</v>
      </c>
      <c r="N35" s="5">
        <f t="shared" si="114"/>
        <v>3.343665985878818E-2</v>
      </c>
      <c r="O35" s="5">
        <f t="shared" si="114"/>
        <v>3.4652016085921028E-2</v>
      </c>
      <c r="P35" s="5">
        <f t="shared" si="114"/>
        <v>3.5856053689878646E-2</v>
      </c>
      <c r="Q35" s="5">
        <f t="shared" si="114"/>
        <v>3.7055480985598827E-2</v>
      </c>
      <c r="R35" s="5">
        <f t="shared" si="114"/>
        <v>3.8250097355272954E-2</v>
      </c>
      <c r="S35" s="5">
        <f t="shared" si="105"/>
        <v>3.869460940990245E-2</v>
      </c>
      <c r="T35" s="5">
        <f t="shared" si="105"/>
        <v>3.5080450692085929E-2</v>
      </c>
      <c r="U35" s="5">
        <f t="shared" si="105"/>
        <v>3.2076623766220475E-2</v>
      </c>
      <c r="V35" s="5"/>
      <c r="W35" s="5">
        <f t="shared" si="105"/>
        <v>2.7290321700846092E-2</v>
      </c>
      <c r="X35" s="5">
        <f t="shared" si="105"/>
        <v>2.5329796716344135E-2</v>
      </c>
      <c r="Y35" s="5">
        <f t="shared" si="105"/>
        <v>2.3613154611327767E-2</v>
      </c>
      <c r="Z35" s="5">
        <f t="shared" si="105"/>
        <v>2.2105160993985656E-2</v>
      </c>
      <c r="AA35" s="5">
        <f t="shared" si="105"/>
        <v>2.0756929514699249E-2</v>
      </c>
      <c r="AB35" s="5">
        <f t="shared" si="105"/>
        <v>1.9544862092429012E-2</v>
      </c>
      <c r="AC35" s="5">
        <f t="shared" si="105"/>
        <v>1.8450028117386639E-2</v>
      </c>
      <c r="AD35" s="5">
        <f t="shared" si="105"/>
        <v>1.7456970650288371E-2</v>
      </c>
      <c r="AE35" s="5">
        <f t="shared" si="105"/>
        <v>1.6552882524465018E-2</v>
      </c>
      <c r="AF35" s="5"/>
      <c r="AG35" s="5">
        <f t="shared" si="105"/>
        <v>1.4970295034232538E-2</v>
      </c>
      <c r="AH35" s="5">
        <f t="shared" si="105"/>
        <v>1.4274930663017604E-2</v>
      </c>
      <c r="AI35" s="5">
        <f t="shared" si="105"/>
        <v>1.3634252029166221E-2</v>
      </c>
      <c r="AJ35" s="5">
        <f t="shared" si="105"/>
        <v>1.3042484123856463E-2</v>
      </c>
      <c r="AK35" s="5">
        <f t="shared" si="106"/>
        <v>1.2494608892194657E-2</v>
      </c>
      <c r="AL35" s="104">
        <f t="shared" si="106"/>
        <v>5.9017051451962779E-3</v>
      </c>
      <c r="AM35" s="5">
        <f t="shared" si="106"/>
        <v>6.3572127822904079E-3</v>
      </c>
      <c r="AN35" s="5">
        <f t="shared" si="106"/>
        <v>6.2354247404183133E-3</v>
      </c>
      <c r="AO35" s="5">
        <f t="shared" si="106"/>
        <v>6.636335264737587E-3</v>
      </c>
      <c r="AP35" s="5">
        <f t="shared" si="106"/>
        <v>5.7756186582266587E-3</v>
      </c>
      <c r="AQ35" s="5">
        <f t="shared" si="106"/>
        <v>6.1620432574348936E-3</v>
      </c>
      <c r="AR35" s="5">
        <f t="shared" si="106"/>
        <v>6.8005452949239297E-3</v>
      </c>
      <c r="AS35" s="5">
        <f t="shared" si="106"/>
        <v>6.4007742794933969E-3</v>
      </c>
      <c r="AT35" s="5">
        <f t="shared" si="106"/>
        <v>6.7151152977493666E-3</v>
      </c>
      <c r="AV35" s="5">
        <f t="shared" si="107"/>
        <v>1.0260041238163729E-2</v>
      </c>
      <c r="AW35" s="5">
        <f t="shared" ref="AW35:BH35" si="115">AW22/$B35</f>
        <v>8.1378388058386715E-3</v>
      </c>
      <c r="AX35" s="5">
        <f t="shared" si="115"/>
        <v>7.5058471280947956E-3</v>
      </c>
      <c r="AY35" s="5">
        <f t="shared" si="115"/>
        <v>6.3857120319335695E-3</v>
      </c>
      <c r="AZ35" s="5">
        <f t="shared" si="115"/>
        <v>7.512602390510081E-3</v>
      </c>
      <c r="BA35" s="5">
        <f t="shared" si="115"/>
        <v>4.5147850904507705E-3</v>
      </c>
      <c r="BB35" s="5">
        <f t="shared" si="115"/>
        <v>4.7575057634133772E-3</v>
      </c>
      <c r="BC35" s="5">
        <f t="shared" si="115"/>
        <v>5.3829551221744563E-3</v>
      </c>
      <c r="BD35" s="5">
        <f t="shared" si="115"/>
        <v>4.6360166858279627E-3</v>
      </c>
      <c r="BE35" s="5">
        <f t="shared" si="115"/>
        <v>4.6309191065052801E-3</v>
      </c>
      <c r="BF35" s="5">
        <f t="shared" si="115"/>
        <v>8.5176897851588253E-3</v>
      </c>
      <c r="BG35" s="5">
        <f t="shared" si="115"/>
        <v>8.6403567847650707E-3</v>
      </c>
      <c r="BH35" s="5">
        <f t="shared" si="115"/>
        <v>4.5071107232337254E-3</v>
      </c>
      <c r="BJ35" s="5">
        <f t="shared" ref="BJ35:BO35" si="116">BJ22/$B35</f>
        <v>2.8630153892940723E-2</v>
      </c>
      <c r="BK35" s="5">
        <f t="shared" si="116"/>
        <v>2.8630153892940723E-2</v>
      </c>
      <c r="BL35" s="5">
        <f t="shared" si="116"/>
        <v>2.8630153892940723E-2</v>
      </c>
      <c r="BM35" s="5">
        <f t="shared" si="116"/>
        <v>2.8630153892940723E-2</v>
      </c>
      <c r="BN35" s="5">
        <f t="shared" ref="BN35" si="117">BN22/$B35</f>
        <v>2.8630153892940723E-2</v>
      </c>
      <c r="BO35" s="5">
        <f t="shared" si="116"/>
        <v>2.8630153892940723E-2</v>
      </c>
      <c r="BP35" s="5">
        <f t="shared" ref="BP35:BW35" si="118">BP22/$B35</f>
        <v>0</v>
      </c>
      <c r="BQ35" s="5">
        <f t="shared" si="118"/>
        <v>0</v>
      </c>
      <c r="BR35" s="5">
        <f t="shared" ref="BR35" si="119">BR22/$B35</f>
        <v>0</v>
      </c>
      <c r="BS35" s="5">
        <f t="shared" si="118"/>
        <v>0</v>
      </c>
      <c r="BT35" s="5">
        <f t="shared" si="118"/>
        <v>0</v>
      </c>
      <c r="BU35" s="5">
        <f t="shared" si="118"/>
        <v>0</v>
      </c>
      <c r="BV35" s="5">
        <f t="shared" ref="BV35" si="120">BV22/$B35</f>
        <v>0</v>
      </c>
      <c r="BW35" s="5">
        <f t="shared" si="118"/>
        <v>0</v>
      </c>
    </row>
    <row r="36" spans="1:75">
      <c r="A36" s="1"/>
      <c r="B36" s="1">
        <v>101.9612772</v>
      </c>
      <c r="C36" s="2" t="s">
        <v>5</v>
      </c>
      <c r="D36" s="66">
        <f t="shared" si="105"/>
        <v>0.12899850056009374</v>
      </c>
      <c r="E36" s="66">
        <f t="shared" si="105"/>
        <v>0.1312623166486257</v>
      </c>
      <c r="F36" s="5">
        <f t="shared" si="105"/>
        <v>0.1334837721789747</v>
      </c>
      <c r="G36" s="5">
        <f t="shared" si="105"/>
        <v>0.13566313681223433</v>
      </c>
      <c r="H36" s="5">
        <f t="shared" si="105"/>
        <v>0.13780084077170168</v>
      </c>
      <c r="I36" s="5">
        <f t="shared" si="105"/>
        <v>0.13767765566803145</v>
      </c>
      <c r="J36" s="5">
        <f t="shared" si="105"/>
        <v>0.13695885978691297</v>
      </c>
      <c r="K36" s="5">
        <f t="shared" si="105"/>
        <v>0.13623256685232296</v>
      </c>
      <c r="L36" s="5">
        <f t="shared" si="105"/>
        <v>0.13549094017484403</v>
      </c>
      <c r="M36" s="5">
        <f t="shared" si="105"/>
        <v>0.13471210291541275</v>
      </c>
      <c r="N36" s="5">
        <f t="shared" si="105"/>
        <v>0.13297695074182489</v>
      </c>
      <c r="O36" s="5">
        <f t="shared" si="105"/>
        <v>0.13164518594606314</v>
      </c>
      <c r="P36" s="5">
        <f t="shared" si="105"/>
        <v>0.13038906206362724</v>
      </c>
      <c r="Q36" s="5">
        <f t="shared" si="105"/>
        <v>0.12913944988625933</v>
      </c>
      <c r="R36" s="5">
        <f t="shared" si="105"/>
        <v>0.12789693137945168</v>
      </c>
      <c r="S36" s="5">
        <f t="shared" si="105"/>
        <v>0.12693703048126054</v>
      </c>
      <c r="T36" s="5">
        <f t="shared" si="105"/>
        <v>0.12738848322246157</v>
      </c>
      <c r="U36" s="5">
        <f t="shared" si="105"/>
        <v>0.12744847218204799</v>
      </c>
      <c r="V36" s="5"/>
      <c r="W36" s="5">
        <f t="shared" si="105"/>
        <v>0.12679190894132092</v>
      </c>
      <c r="X36" s="5">
        <f t="shared" si="105"/>
        <v>0.1261930485116875</v>
      </c>
      <c r="Y36" s="5">
        <f t="shared" si="105"/>
        <v>0.12539289230353731</v>
      </c>
      <c r="Z36" s="5">
        <f t="shared" si="105"/>
        <v>0.12443414403543887</v>
      </c>
      <c r="AA36" s="5">
        <f t="shared" si="105"/>
        <v>0.1233755860517958</v>
      </c>
      <c r="AB36" s="5">
        <f t="shared" si="105"/>
        <v>0.12223426362915737</v>
      </c>
      <c r="AC36" s="5">
        <f t="shared" si="105"/>
        <v>0.1210238966239665</v>
      </c>
      <c r="AD36" s="5">
        <f t="shared" si="105"/>
        <v>0.11975569547296694</v>
      </c>
      <c r="AE36" s="5">
        <f t="shared" si="105"/>
        <v>0.11843894904591742</v>
      </c>
      <c r="AF36" s="5"/>
      <c r="AG36" s="5">
        <f t="shared" si="105"/>
        <v>0.11568983725861431</v>
      </c>
      <c r="AH36" s="5">
        <f t="shared" si="105"/>
        <v>0.11426964641269746</v>
      </c>
      <c r="AI36" s="5">
        <f t="shared" si="105"/>
        <v>0.11282566809756683</v>
      </c>
      <c r="AJ36" s="5">
        <f t="shared" si="105"/>
        <v>0.11136221657527427</v>
      </c>
      <c r="AK36" s="5">
        <f t="shared" si="106"/>
        <v>0.10988309506858311</v>
      </c>
      <c r="AL36" s="104">
        <f t="shared" si="106"/>
        <v>0.1461428393296666</v>
      </c>
      <c r="AM36" s="5">
        <f t="shared" si="106"/>
        <v>0.14589096924348519</v>
      </c>
      <c r="AN36" s="5">
        <f t="shared" si="106"/>
        <v>0.14663156438731789</v>
      </c>
      <c r="AO36" s="5">
        <f t="shared" si="106"/>
        <v>0.14533773400315789</v>
      </c>
      <c r="AP36" s="5">
        <f t="shared" si="106"/>
        <v>0.14087574036463948</v>
      </c>
      <c r="AQ36" s="5">
        <f t="shared" si="106"/>
        <v>0.13882009413119897</v>
      </c>
      <c r="AR36" s="5">
        <f t="shared" si="106"/>
        <v>0.13870662857217339</v>
      </c>
      <c r="AS36" s="5">
        <f t="shared" si="106"/>
        <v>0.14795740125992218</v>
      </c>
      <c r="AT36" s="5">
        <f t="shared" si="106"/>
        <v>0.14086062980576738</v>
      </c>
      <c r="AV36" s="5">
        <f t="shared" si="107"/>
        <v>0.18621490260704149</v>
      </c>
      <c r="AW36" s="5">
        <f t="shared" ref="AW36:BH36" si="121">AW23/$B36</f>
        <v>0.18348268775002452</v>
      </c>
      <c r="AX36" s="5">
        <f t="shared" si="121"/>
        <v>0.18980325871782988</v>
      </c>
      <c r="AY36" s="5">
        <f t="shared" si="121"/>
        <v>0.1774202961827944</v>
      </c>
      <c r="AZ36" s="5">
        <f t="shared" si="121"/>
        <v>0.16810303353085107</v>
      </c>
      <c r="BA36" s="5">
        <f t="shared" si="121"/>
        <v>0.17927636154475121</v>
      </c>
      <c r="BB36" s="5">
        <f t="shared" si="121"/>
        <v>0.17161662403128961</v>
      </c>
      <c r="BC36" s="5">
        <f t="shared" si="121"/>
        <v>0.1846410252013731</v>
      </c>
      <c r="BD36" s="5">
        <f t="shared" si="121"/>
        <v>0.15938772453091848</v>
      </c>
      <c r="BE36" s="5">
        <f t="shared" si="121"/>
        <v>0.17960421282392475</v>
      </c>
      <c r="BF36" s="5">
        <f t="shared" si="121"/>
        <v>0.18720474652922073</v>
      </c>
      <c r="BG36" s="5">
        <f t="shared" si="121"/>
        <v>0.18656006194299637</v>
      </c>
      <c r="BH36" s="5">
        <f t="shared" si="121"/>
        <v>0.17269535709662917</v>
      </c>
      <c r="BJ36" s="5">
        <f t="shared" ref="BJ36:BO36" si="122">BJ23/$B36</f>
        <v>0.13024630766570788</v>
      </c>
      <c r="BK36" s="5">
        <f t="shared" si="122"/>
        <v>0.13024630766570788</v>
      </c>
      <c r="BL36" s="5">
        <f t="shared" si="122"/>
        <v>0.13024630766570788</v>
      </c>
      <c r="BM36" s="5">
        <f t="shared" si="122"/>
        <v>0.13024630766570788</v>
      </c>
      <c r="BN36" s="5">
        <f t="shared" ref="BN36" si="123">BN23/$B36</f>
        <v>0.13024630766570788</v>
      </c>
      <c r="BO36" s="5">
        <f t="shared" si="122"/>
        <v>0.13024630766570788</v>
      </c>
      <c r="BP36" s="5">
        <f t="shared" ref="BP36:BW36" si="124">BP23/$B36</f>
        <v>0.13422943025600373</v>
      </c>
      <c r="BQ36" s="5">
        <f t="shared" si="124"/>
        <v>0.13422943025600373</v>
      </c>
      <c r="BR36" s="5">
        <f t="shared" ref="BR36" si="125">BR23/$B36</f>
        <v>0.13422943025600373</v>
      </c>
      <c r="BS36" s="5">
        <f t="shared" si="124"/>
        <v>0.13422943025600373</v>
      </c>
      <c r="BT36" s="5">
        <f t="shared" si="124"/>
        <v>0.13422943025600373</v>
      </c>
      <c r="BU36" s="5">
        <f t="shared" si="124"/>
        <v>0.13422943025600373</v>
      </c>
      <c r="BV36" s="5">
        <f t="shared" ref="BV36" si="126">BV23/$B36</f>
        <v>0.13422943025600373</v>
      </c>
      <c r="BW36" s="5">
        <f t="shared" si="124"/>
        <v>0.13422943025600373</v>
      </c>
    </row>
    <row r="37" spans="1:75">
      <c r="A37" s="1"/>
      <c r="B37" s="1">
        <v>71.844399999999993</v>
      </c>
      <c r="C37" s="2" t="s">
        <v>6</v>
      </c>
      <c r="D37" s="81">
        <f>D24/$B37</f>
        <v>0.18461737489672733</v>
      </c>
      <c r="E37" s="66">
        <f t="shared" si="105"/>
        <v>0.18636527515959941</v>
      </c>
      <c r="F37" s="5">
        <f t="shared" si="105"/>
        <v>0.1880334961275435</v>
      </c>
      <c r="G37" s="5">
        <f t="shared" si="105"/>
        <v>0.18962307694239575</v>
      </c>
      <c r="H37" s="5">
        <f t="shared" si="105"/>
        <v>0.19113515967644548</v>
      </c>
      <c r="I37" s="5">
        <f t="shared" si="105"/>
        <v>0.1951111832190712</v>
      </c>
      <c r="J37" s="5">
        <f t="shared" si="105"/>
        <v>0.19969423015638485</v>
      </c>
      <c r="K37" s="5">
        <f t="shared" si="105"/>
        <v>0.20421293964962936</v>
      </c>
      <c r="L37" s="5">
        <f t="shared" si="105"/>
        <v>0.20867138904904764</v>
      </c>
      <c r="M37" s="5">
        <f t="shared" si="105"/>
        <v>0.21307420381762524</v>
      </c>
      <c r="N37" s="5">
        <f t="shared" si="105"/>
        <v>0.21744485555977064</v>
      </c>
      <c r="O37" s="5">
        <f t="shared" si="105"/>
        <v>0.22165709015846641</v>
      </c>
      <c r="P37" s="5">
        <f t="shared" si="105"/>
        <v>0.22580346866939352</v>
      </c>
      <c r="Q37" s="5">
        <f t="shared" si="105"/>
        <v>0.22986392642574668</v>
      </c>
      <c r="R37" s="5">
        <f t="shared" si="105"/>
        <v>0.23384074292022175</v>
      </c>
      <c r="S37" s="5">
        <f t="shared" si="105"/>
        <v>0.2363987055312663</v>
      </c>
      <c r="T37" s="5">
        <f t="shared" si="105"/>
        <v>0.23137806001446401</v>
      </c>
      <c r="U37" s="5">
        <f t="shared" si="105"/>
        <v>0.22724994669989176</v>
      </c>
      <c r="V37" s="5"/>
      <c r="W37" s="5">
        <f t="shared" si="105"/>
        <v>0.22073478798262208</v>
      </c>
      <c r="X37" s="5">
        <f t="shared" si="105"/>
        <v>0.21806917630575581</v>
      </c>
      <c r="Y37" s="5">
        <f t="shared" si="105"/>
        <v>0.21416381077609203</v>
      </c>
      <c r="Z37" s="5">
        <f t="shared" si="105"/>
        <v>0.21007648404760132</v>
      </c>
      <c r="AA37" s="5">
        <f t="shared" si="105"/>
        <v>0.20594580887300401</v>
      </c>
      <c r="AB37" s="5">
        <f t="shared" si="105"/>
        <v>0.20176189009245069</v>
      </c>
      <c r="AC37" s="5">
        <f t="shared" si="105"/>
        <v>0.19752317502773523</v>
      </c>
      <c r="AD37" s="5">
        <f t="shared" si="105"/>
        <v>0.19323377703819361</v>
      </c>
      <c r="AE37" s="5">
        <f t="shared" si="105"/>
        <v>0.18890144221751368</v>
      </c>
      <c r="AF37" s="5"/>
      <c r="AG37" s="5">
        <f t="shared" si="105"/>
        <v>0.18014839712192388</v>
      </c>
      <c r="AH37" s="5">
        <f t="shared" si="105"/>
        <v>0.17574962858091936</v>
      </c>
      <c r="AI37" s="5">
        <f t="shared" si="105"/>
        <v>0.17135050416986242</v>
      </c>
      <c r="AJ37" s="5">
        <f t="shared" si="105"/>
        <v>0.16696118960738193</v>
      </c>
      <c r="AK37" s="5">
        <f t="shared" si="106"/>
        <v>0.16259103568403865</v>
      </c>
      <c r="AL37" s="104">
        <f t="shared" si="106"/>
        <v>2.8628196154328482E-2</v>
      </c>
      <c r="AM37" s="5">
        <f t="shared" si="106"/>
        <v>1.6990855936934088E-2</v>
      </c>
      <c r="AN37" s="5">
        <f t="shared" si="106"/>
        <v>3.2397730925129646E-2</v>
      </c>
      <c r="AO37" s="5">
        <f t="shared" si="106"/>
        <v>3.6284170990658351E-2</v>
      </c>
      <c r="AP37" s="5">
        <f t="shared" si="106"/>
        <v>2.5233917790805652E-2</v>
      </c>
      <c r="AQ37" s="5">
        <f t="shared" si="106"/>
        <v>1.2955497288433178E-2</v>
      </c>
      <c r="AR37" s="5">
        <f t="shared" si="106"/>
        <v>2.9053439705209808E-2</v>
      </c>
      <c r="AS37" s="5">
        <f t="shared" si="106"/>
        <v>1.3928052840881501E-2</v>
      </c>
      <c r="AT37" s="5">
        <f t="shared" si="106"/>
        <v>1.2839551241249494E-2</v>
      </c>
      <c r="AV37" s="5">
        <f t="shared" si="107"/>
        <v>9.6530076084165861E-2</v>
      </c>
      <c r="AW37" s="5">
        <f t="shared" ref="AW37:BH37" si="127">AW24/$B37</f>
        <v>0.1152375422829298</v>
      </c>
      <c r="AX37" s="5">
        <f t="shared" si="127"/>
        <v>0.11778766131432544</v>
      </c>
      <c r="AY37" s="5">
        <f t="shared" si="127"/>
        <v>7.5301624065341216E-2</v>
      </c>
      <c r="AZ37" s="5">
        <f t="shared" si="127"/>
        <v>8.8246265540529265E-2</v>
      </c>
      <c r="BA37" s="5">
        <f t="shared" si="127"/>
        <v>6.1620437129871419E-2</v>
      </c>
      <c r="BB37" s="5">
        <f t="shared" si="127"/>
        <v>6.0680638206953387E-2</v>
      </c>
      <c r="BC37" s="5">
        <f t="shared" si="127"/>
        <v>3.4790465227352498E-2</v>
      </c>
      <c r="BD37" s="5">
        <f t="shared" si="127"/>
        <v>3.3289639441909803E-2</v>
      </c>
      <c r="BE37" s="5">
        <f t="shared" si="127"/>
        <v>2.5600663298493507E-2</v>
      </c>
      <c r="BF37" s="5">
        <f t="shared" si="127"/>
        <v>3.1747949247902113E-2</v>
      </c>
      <c r="BG37" s="5">
        <f t="shared" si="127"/>
        <v>3.2573645592451746E-2</v>
      </c>
      <c r="BH37" s="5">
        <f t="shared" si="127"/>
        <v>5.7618771141464888E-2</v>
      </c>
      <c r="BJ37" s="5">
        <f t="shared" ref="BJ37:BO37" si="128">BJ24/$B37</f>
        <v>0.15843859245233621</v>
      </c>
      <c r="BK37" s="5">
        <f t="shared" si="128"/>
        <v>0.15843859245233621</v>
      </c>
      <c r="BL37" s="5">
        <f t="shared" si="128"/>
        <v>0.15843859245233621</v>
      </c>
      <c r="BM37" s="5">
        <f t="shared" si="128"/>
        <v>0.15843859245233621</v>
      </c>
      <c r="BN37" s="5">
        <f t="shared" ref="BN37" si="129">BN24/$B37</f>
        <v>0.15843859245233621</v>
      </c>
      <c r="BO37" s="5">
        <f t="shared" si="128"/>
        <v>0.15843859245233621</v>
      </c>
      <c r="BP37" s="5">
        <f t="shared" ref="BP37:BW37" si="130">BP24/$B37</f>
        <v>3.0107818423151356E-2</v>
      </c>
      <c r="BQ37" s="5">
        <f t="shared" si="130"/>
        <v>3.0107818423151356E-2</v>
      </c>
      <c r="BR37" s="5">
        <f t="shared" ref="BR37" si="131">BR24/$B37</f>
        <v>3.0107818423151356E-2</v>
      </c>
      <c r="BS37" s="5">
        <f t="shared" si="130"/>
        <v>3.0107818423151356E-2</v>
      </c>
      <c r="BT37" s="5">
        <f t="shared" si="130"/>
        <v>3.0107818423151356E-2</v>
      </c>
      <c r="BU37" s="5">
        <f t="shared" si="130"/>
        <v>3.0107818423151356E-2</v>
      </c>
      <c r="BV37" s="5">
        <f t="shared" ref="BV37" si="132">BV24/$B37</f>
        <v>3.0107818423151356E-2</v>
      </c>
      <c r="BW37" s="5">
        <f t="shared" si="130"/>
        <v>3.0107818423151356E-2</v>
      </c>
    </row>
    <row r="38" spans="1:75">
      <c r="A38" s="1"/>
      <c r="B38" s="1">
        <v>70.83</v>
      </c>
      <c r="C38" s="2" t="s">
        <v>7</v>
      </c>
      <c r="D38" s="66">
        <f>D25/$B38</f>
        <v>9.3037443795643993E-2</v>
      </c>
      <c r="E38" s="66">
        <f t="shared" si="105"/>
        <v>8.9633239553927962E-2</v>
      </c>
      <c r="F38" s="5">
        <f t="shared" si="105"/>
        <v>8.630427737447921E-2</v>
      </c>
      <c r="G38" s="5">
        <f t="shared" si="105"/>
        <v>8.3050240941037801E-2</v>
      </c>
      <c r="H38" s="5">
        <f t="shared" si="105"/>
        <v>7.9870585092249285E-2</v>
      </c>
      <c r="I38" s="5">
        <f t="shared" si="105"/>
        <v>7.7657396765537623E-2</v>
      </c>
      <c r="J38" s="5">
        <f t="shared" si="105"/>
        <v>7.5687518996872344E-2</v>
      </c>
      <c r="K38" s="5">
        <f t="shared" si="105"/>
        <v>7.3697846195769662E-2</v>
      </c>
      <c r="L38" s="5">
        <f t="shared" si="105"/>
        <v>7.1667945928867702E-2</v>
      </c>
      <c r="M38" s="5">
        <f t="shared" si="105"/>
        <v>6.9553281524976321E-2</v>
      </c>
      <c r="N38" s="5">
        <f t="shared" si="105"/>
        <v>6.5986508947643879E-2</v>
      </c>
      <c r="O38" s="5">
        <f t="shared" si="105"/>
        <v>6.3331108558990559E-2</v>
      </c>
      <c r="P38" s="5">
        <f t="shared" si="105"/>
        <v>6.0731646830460319E-2</v>
      </c>
      <c r="Q38" s="5">
        <f t="shared" si="105"/>
        <v>5.8206650684271125E-2</v>
      </c>
      <c r="R38" s="5">
        <f t="shared" si="105"/>
        <v>5.5752710113368117E-2</v>
      </c>
      <c r="S38" s="5">
        <f t="shared" si="105"/>
        <v>5.3007931066294527E-2</v>
      </c>
      <c r="T38" s="5">
        <f t="shared" si="105"/>
        <v>4.8492138128162811E-2</v>
      </c>
      <c r="U38" s="5">
        <f t="shared" si="105"/>
        <v>4.4497084151950535E-2</v>
      </c>
      <c r="V38" s="5"/>
      <c r="W38" s="5">
        <f t="shared" si="105"/>
        <v>3.7658919421670531E-2</v>
      </c>
      <c r="X38" s="5">
        <f t="shared" si="105"/>
        <v>3.4686294690503404E-2</v>
      </c>
      <c r="Y38" s="5">
        <f t="shared" si="105"/>
        <v>3.1748672346196938E-2</v>
      </c>
      <c r="Z38" s="5">
        <f t="shared" si="105"/>
        <v>2.8974093429281266E-2</v>
      </c>
      <c r="AA38" s="5">
        <f t="shared" si="105"/>
        <v>2.6411106750823317E-2</v>
      </c>
      <c r="AB38" s="5">
        <f t="shared" si="105"/>
        <v>2.4044621639961079E-2</v>
      </c>
      <c r="AC38" s="5">
        <f t="shared" si="105"/>
        <v>2.1861210685468643E-2</v>
      </c>
      <c r="AD38" s="5">
        <f t="shared" si="105"/>
        <v>1.9848542258658744E-2</v>
      </c>
      <c r="AE38" s="5">
        <f t="shared" si="105"/>
        <v>1.7995059358883278E-2</v>
      </c>
      <c r="AF38" s="5"/>
      <c r="AG38" s="5">
        <f t="shared" si="105"/>
        <v>1.4722411840072124E-2</v>
      </c>
      <c r="AH38" s="5">
        <f t="shared" si="105"/>
        <v>1.3282971199271262E-2</v>
      </c>
      <c r="AI38" s="5">
        <f t="shared" si="105"/>
        <v>1.1962154112964351E-2</v>
      </c>
      <c r="AJ38" s="5">
        <f t="shared" si="105"/>
        <v>1.0751161754947993E-2</v>
      </c>
      <c r="AK38" s="5">
        <f t="shared" si="106"/>
        <v>9.6417467707633348E-3</v>
      </c>
      <c r="AL38" s="104">
        <f t="shared" si="106"/>
        <v>1.5124061542528746E-3</v>
      </c>
      <c r="AM38" s="5">
        <f t="shared" si="106"/>
        <v>1.5251497731393097E-3</v>
      </c>
      <c r="AN38" s="5">
        <f t="shared" si="106"/>
        <v>1.8341424423449933E-3</v>
      </c>
      <c r="AO38" s="5">
        <f t="shared" si="106"/>
        <v>1.3744164743056276E-3</v>
      </c>
      <c r="AP38" s="5">
        <f t="shared" si="106"/>
        <v>1.514515281050267E-3</v>
      </c>
      <c r="AQ38" s="5">
        <f t="shared" si="106"/>
        <v>9.0627868513644492E-4</v>
      </c>
      <c r="AR38" s="5">
        <f t="shared" si="106"/>
        <v>1.2028380362045228E-3</v>
      </c>
      <c r="AS38" s="5">
        <f t="shared" si="106"/>
        <v>9.2136032955953339E-4</v>
      </c>
      <c r="AT38" s="5">
        <f t="shared" si="106"/>
        <v>1.3629175485311089E-3</v>
      </c>
      <c r="AV38" s="5">
        <f t="shared" si="107"/>
        <v>1.5519279099575939E-3</v>
      </c>
      <c r="AW38" s="5">
        <f t="shared" ref="AW38:BH38" si="133">AW25/$B38</f>
        <v>7.0584498799872955E-4</v>
      </c>
      <c r="AX38" s="5">
        <f t="shared" si="133"/>
        <v>1.1284493116155928E-3</v>
      </c>
      <c r="AY38" s="5">
        <f t="shared" si="133"/>
        <v>1.4118311449950587E-4</v>
      </c>
      <c r="AZ38" s="5">
        <f t="shared" si="133"/>
        <v>8.4709868699703512E-4</v>
      </c>
      <c r="BA38" s="5">
        <f t="shared" si="133"/>
        <v>1.131274955925528E-3</v>
      </c>
      <c r="BB38" s="5">
        <f t="shared" si="133"/>
        <v>5.6467599039898358E-4</v>
      </c>
      <c r="BC38" s="5">
        <f t="shared" si="133"/>
        <v>1.411548835228013E-4</v>
      </c>
      <c r="BD38" s="5">
        <f t="shared" si="133"/>
        <v>4.2384603572352399E-4</v>
      </c>
      <c r="BE38" s="5">
        <f t="shared" si="133"/>
        <v>5.6450665533588895E-4</v>
      </c>
      <c r="BF38" s="5">
        <f t="shared" si="133"/>
        <v>1.4123961034364335E-3</v>
      </c>
      <c r="BG38" s="5">
        <f t="shared" si="133"/>
        <v>1.694366810675138E-3</v>
      </c>
      <c r="BH38" s="5">
        <f t="shared" si="133"/>
        <v>1.4116899759974591E-3</v>
      </c>
      <c r="BJ38" s="5">
        <f t="shared" ref="BJ38:BO38" si="134">BJ25/$B38</f>
        <v>0</v>
      </c>
      <c r="BK38" s="5">
        <f t="shared" si="134"/>
        <v>0</v>
      </c>
      <c r="BL38" s="5">
        <f t="shared" si="134"/>
        <v>0</v>
      </c>
      <c r="BM38" s="5">
        <f t="shared" si="134"/>
        <v>0</v>
      </c>
      <c r="BN38" s="5">
        <f t="shared" ref="BN38" si="135">BN25/$B38</f>
        <v>0</v>
      </c>
      <c r="BO38" s="5">
        <f t="shared" si="134"/>
        <v>0</v>
      </c>
      <c r="BP38" s="5">
        <f t="shared" ref="BP38:BW38" si="136">BP25/$B38</f>
        <v>0</v>
      </c>
      <c r="BQ38" s="5">
        <f t="shared" si="136"/>
        <v>0</v>
      </c>
      <c r="BR38" s="5">
        <f t="shared" ref="BR38" si="137">BR25/$B38</f>
        <v>0</v>
      </c>
      <c r="BS38" s="5">
        <f t="shared" si="136"/>
        <v>0</v>
      </c>
      <c r="BT38" s="5">
        <f t="shared" si="136"/>
        <v>0</v>
      </c>
      <c r="BU38" s="5">
        <f t="shared" si="136"/>
        <v>0</v>
      </c>
      <c r="BV38" s="5">
        <f t="shared" ref="BV38" si="138">BV25/$B38</f>
        <v>0</v>
      </c>
      <c r="BW38" s="5">
        <f t="shared" si="136"/>
        <v>0</v>
      </c>
    </row>
    <row r="39" spans="1:75">
      <c r="A39" s="1"/>
      <c r="B39" s="1">
        <v>40.304400000000001</v>
      </c>
      <c r="C39" s="2" t="s">
        <v>8</v>
      </c>
      <c r="D39" s="66">
        <f t="shared" si="105"/>
        <v>6.2136110430189399E-3</v>
      </c>
      <c r="E39" s="66">
        <f t="shared" si="105"/>
        <v>6.3703378387474354E-3</v>
      </c>
      <c r="F39" s="5">
        <f t="shared" si="105"/>
        <v>6.526512086103161E-3</v>
      </c>
      <c r="G39" s="5">
        <f t="shared" si="105"/>
        <v>6.6821303798228577E-3</v>
      </c>
      <c r="H39" s="5">
        <f t="shared" si="105"/>
        <v>6.8372038548121543E-3</v>
      </c>
      <c r="I39" s="5">
        <f t="shared" si="105"/>
        <v>7.0874220821355739E-3</v>
      </c>
      <c r="J39" s="5">
        <f t="shared" si="105"/>
        <v>7.3653942614104297E-3</v>
      </c>
      <c r="K39" s="5">
        <f t="shared" si="105"/>
        <v>7.6471461174683281E-3</v>
      </c>
      <c r="L39" s="5">
        <f t="shared" si="105"/>
        <v>7.9343770913316534E-3</v>
      </c>
      <c r="M39" s="5">
        <f t="shared" si="105"/>
        <v>8.2307071486170478E-3</v>
      </c>
      <c r="N39" s="5">
        <f t="shared" ref="D39:AJ44" si="139">N26/$B39</f>
        <v>8.6365128198151384E-3</v>
      </c>
      <c r="O39" s="5">
        <f t="shared" si="139"/>
        <v>8.9855934862443452E-3</v>
      </c>
      <c r="P39" s="5">
        <f t="shared" si="139"/>
        <v>9.3364703660981669E-3</v>
      </c>
      <c r="Q39" s="5">
        <f t="shared" si="139"/>
        <v>9.6888073725355829E-3</v>
      </c>
      <c r="R39" s="5">
        <f t="shared" si="139"/>
        <v>1.0042768790149672E-2</v>
      </c>
      <c r="S39" s="5">
        <f t="shared" si="139"/>
        <v>1.0462382699352762E-2</v>
      </c>
      <c r="T39" s="5">
        <f t="shared" si="139"/>
        <v>1.1250823334431708E-2</v>
      </c>
      <c r="U39" s="5">
        <f t="shared" si="139"/>
        <v>1.2004856779127503E-2</v>
      </c>
      <c r="V39" s="5"/>
      <c r="W39" s="5">
        <f t="shared" si="139"/>
        <v>1.3438371434147363E-2</v>
      </c>
      <c r="X39" s="5">
        <f t="shared" si="139"/>
        <v>1.412715628710611E-2</v>
      </c>
      <c r="Y39" s="5">
        <f t="shared" si="139"/>
        <v>1.4478409398218236E-2</v>
      </c>
      <c r="Z39" s="5">
        <f t="shared" si="139"/>
        <v>1.4756893276212107E-2</v>
      </c>
      <c r="AA39" s="5">
        <f t="shared" si="139"/>
        <v>1.498751427075652E-2</v>
      </c>
      <c r="AB39" s="5">
        <f t="shared" si="139"/>
        <v>1.51749384398626E-2</v>
      </c>
      <c r="AC39" s="5">
        <f t="shared" si="139"/>
        <v>1.5323652341703341E-2</v>
      </c>
      <c r="AD39" s="5">
        <f t="shared" si="139"/>
        <v>1.5437922874860252E-2</v>
      </c>
      <c r="AE39" s="5">
        <f t="shared" si="139"/>
        <v>1.5521760568026861E-2</v>
      </c>
      <c r="AF39" s="5"/>
      <c r="AG39" s="5">
        <f t="shared" si="139"/>
        <v>1.5612743789583343E-2</v>
      </c>
      <c r="AH39" s="5">
        <f t="shared" si="139"/>
        <v>1.5626436775194961E-2</v>
      </c>
      <c r="AI39" s="5">
        <f t="shared" si="139"/>
        <v>1.5622792257676262E-2</v>
      </c>
      <c r="AJ39" s="5">
        <f t="shared" si="139"/>
        <v>1.5604345529503405E-2</v>
      </c>
      <c r="AK39" s="5">
        <f t="shared" si="106"/>
        <v>1.5573361920761846E-2</v>
      </c>
      <c r="AL39" s="104">
        <f t="shared" si="106"/>
        <v>1.8605067817412432E-2</v>
      </c>
      <c r="AM39" s="5">
        <f t="shared" si="106"/>
        <v>1.8761835159937897E-2</v>
      </c>
      <c r="AN39" s="5">
        <f t="shared" si="106"/>
        <v>2.4174589348426451E-2</v>
      </c>
      <c r="AO39" s="5">
        <f t="shared" si="106"/>
        <v>2.495879263080537E-2</v>
      </c>
      <c r="AP39" s="5">
        <f t="shared" si="106"/>
        <v>1.7566384180258646E-2</v>
      </c>
      <c r="AQ39" s="5">
        <f t="shared" si="106"/>
        <v>1.8315736534583453E-2</v>
      </c>
      <c r="AR39" s="5">
        <f t="shared" si="106"/>
        <v>2.2723770720366465E-2</v>
      </c>
      <c r="AS39" s="5">
        <f t="shared" si="106"/>
        <v>3.4812302653508986E-2</v>
      </c>
      <c r="AT39" s="5">
        <f t="shared" si="106"/>
        <v>2.9008037848384818E-2</v>
      </c>
      <c r="AV39" s="5">
        <f t="shared" si="107"/>
        <v>4.363714288754434E-2</v>
      </c>
      <c r="AW39" s="5">
        <f t="shared" ref="AW39:BH39" si="140">AW26/$B39</f>
        <v>4.1430539015549918E-2</v>
      </c>
      <c r="AX39" s="5">
        <f t="shared" si="140"/>
        <v>3.6687537780541332E-2</v>
      </c>
      <c r="AY39" s="5">
        <f t="shared" si="140"/>
        <v>1.910461388830996E-2</v>
      </c>
      <c r="AZ39" s="5">
        <f t="shared" si="140"/>
        <v>3.8953563382657971E-2</v>
      </c>
      <c r="BA39" s="5">
        <f t="shared" si="140"/>
        <v>4.5477235545193395E-2</v>
      </c>
      <c r="BB39" s="5">
        <f t="shared" si="140"/>
        <v>2.5304880117281991E-2</v>
      </c>
      <c r="BC39" s="5">
        <f t="shared" si="140"/>
        <v>9.9224902491241804E-3</v>
      </c>
      <c r="BD39" s="5">
        <f t="shared" si="140"/>
        <v>1.6386854130728618E-2</v>
      </c>
      <c r="BE39" s="5">
        <f t="shared" si="140"/>
        <v>9.4244812173283725E-3</v>
      </c>
      <c r="BF39" s="5">
        <f t="shared" si="140"/>
        <v>2.7551437998607316E-2</v>
      </c>
      <c r="BG39" s="5">
        <f t="shared" si="140"/>
        <v>3.6476092305094986E-2</v>
      </c>
      <c r="BH39" s="5">
        <f t="shared" si="140"/>
        <v>2.2327835397601754E-2</v>
      </c>
      <c r="BJ39" s="5">
        <f t="shared" ref="BJ39:BO39" si="141">BJ26/$B39</f>
        <v>0.25764986862358868</v>
      </c>
      <c r="BK39" s="5">
        <f t="shared" si="141"/>
        <v>0.25764986862358868</v>
      </c>
      <c r="BL39" s="5">
        <f t="shared" si="141"/>
        <v>0.25764986862358868</v>
      </c>
      <c r="BM39" s="5">
        <f t="shared" si="141"/>
        <v>0.25764986862358868</v>
      </c>
      <c r="BN39" s="5">
        <f t="shared" ref="BN39" si="142">BN26/$B39</f>
        <v>0.25764986862358868</v>
      </c>
      <c r="BO39" s="5">
        <f t="shared" si="141"/>
        <v>0.25764986862358868</v>
      </c>
      <c r="BP39" s="5">
        <f t="shared" ref="BP39:BW39" si="143">BP26/$B39</f>
        <v>7.9142541843492866E-3</v>
      </c>
      <c r="BQ39" s="5">
        <f t="shared" si="143"/>
        <v>7.9142541843492866E-3</v>
      </c>
      <c r="BR39" s="5">
        <f t="shared" ref="BR39" si="144">BR26/$B39</f>
        <v>7.9142541843492866E-3</v>
      </c>
      <c r="BS39" s="5">
        <f t="shared" si="143"/>
        <v>7.9142541843492866E-3</v>
      </c>
      <c r="BT39" s="5">
        <f t="shared" si="143"/>
        <v>7.9142541843492866E-3</v>
      </c>
      <c r="BU39" s="5">
        <f t="shared" si="143"/>
        <v>7.9142541843492866E-3</v>
      </c>
      <c r="BV39" s="5">
        <f t="shared" ref="BV39" si="145">BV26/$B39</f>
        <v>7.9142541843492866E-3</v>
      </c>
      <c r="BW39" s="5">
        <f t="shared" si="143"/>
        <v>7.9142541843492866E-3</v>
      </c>
    </row>
    <row r="40" spans="1:75">
      <c r="A40" s="1"/>
      <c r="B40" s="1">
        <v>56.077400000000004</v>
      </c>
      <c r="C40" s="2" t="s">
        <v>9</v>
      </c>
      <c r="D40" s="66">
        <f t="shared" si="139"/>
        <v>0.20124889191256504</v>
      </c>
      <c r="E40" s="66">
        <f t="shared" si="139"/>
        <v>0.19751359858579384</v>
      </c>
      <c r="F40" s="5">
        <f t="shared" si="139"/>
        <v>0.19381276145682222</v>
      </c>
      <c r="G40" s="5">
        <f t="shared" si="139"/>
        <v>0.19014564694718245</v>
      </c>
      <c r="H40" s="5">
        <f t="shared" si="139"/>
        <v>0.18651115818463107</v>
      </c>
      <c r="I40" s="5">
        <f t="shared" si="139"/>
        <v>0.1818872185390033</v>
      </c>
      <c r="J40" s="5">
        <f t="shared" si="139"/>
        <v>0.17714737261519878</v>
      </c>
      <c r="K40" s="5">
        <f t="shared" si="139"/>
        <v>0.17259232449952164</v>
      </c>
      <c r="L40" s="5">
        <f t="shared" si="139"/>
        <v>0.16824443572305095</v>
      </c>
      <c r="M40" s="5">
        <f t="shared" si="139"/>
        <v>0.16417252509601196</v>
      </c>
      <c r="N40" s="5">
        <f t="shared" si="139"/>
        <v>0.16326070150698183</v>
      </c>
      <c r="O40" s="5">
        <f t="shared" si="139"/>
        <v>0.16101107518604654</v>
      </c>
      <c r="P40" s="5">
        <f t="shared" si="139"/>
        <v>0.15865486965373171</v>
      </c>
      <c r="Q40" s="5">
        <f t="shared" si="139"/>
        <v>0.15634798860739282</v>
      </c>
      <c r="R40" s="5">
        <f t="shared" si="139"/>
        <v>0.15408683150532593</v>
      </c>
      <c r="S40" s="5">
        <f t="shared" si="139"/>
        <v>0.1517248069058465</v>
      </c>
      <c r="T40" s="5">
        <f t="shared" si="139"/>
        <v>0.1486625687348006</v>
      </c>
      <c r="U40" s="5">
        <f t="shared" si="139"/>
        <v>0.14581668037396245</v>
      </c>
      <c r="V40" s="5"/>
      <c r="W40" s="5">
        <f t="shared" si="139"/>
        <v>0.14064260973572762</v>
      </c>
      <c r="X40" s="5">
        <f t="shared" si="139"/>
        <v>0.13827197996226578</v>
      </c>
      <c r="Y40" s="5">
        <f t="shared" si="139"/>
        <v>0.13623272154416369</v>
      </c>
      <c r="Z40" s="5">
        <f t="shared" si="139"/>
        <v>0.13449314575932719</v>
      </c>
      <c r="AA40" s="5">
        <f t="shared" si="139"/>
        <v>0.13289933219754907</v>
      </c>
      <c r="AB40" s="5">
        <f t="shared" si="139"/>
        <v>0.13143272257494715</v>
      </c>
      <c r="AC40" s="5">
        <f t="shared" si="139"/>
        <v>0.13007720082289592</v>
      </c>
      <c r="AD40" s="5">
        <f t="shared" si="139"/>
        <v>0.12881879284683243</v>
      </c>
      <c r="AE40" s="5">
        <f t="shared" si="139"/>
        <v>0.12764540068913979</v>
      </c>
      <c r="AF40" s="5"/>
      <c r="AG40" s="5">
        <f t="shared" si="139"/>
        <v>0.12551321735239013</v>
      </c>
      <c r="AH40" s="5">
        <f t="shared" si="139"/>
        <v>0.12453755423103526</v>
      </c>
      <c r="AI40" s="5">
        <f t="shared" si="139"/>
        <v>0.12361278837657158</v>
      </c>
      <c r="AJ40" s="5">
        <f t="shared" si="139"/>
        <v>0.12273298938282717</v>
      </c>
      <c r="AK40" s="5">
        <f t="shared" si="106"/>
        <v>0.12189296315017355</v>
      </c>
      <c r="AL40" s="104">
        <f t="shared" si="106"/>
        <v>5.7499531183016789E-2</v>
      </c>
      <c r="AM40" s="5">
        <f t="shared" si="106"/>
        <v>5.5094456075703901E-2</v>
      </c>
      <c r="AN40" s="5">
        <f t="shared" si="106"/>
        <v>6.4673444767238547E-2</v>
      </c>
      <c r="AO40" s="5">
        <f t="shared" si="106"/>
        <v>7.0597008793549895E-2</v>
      </c>
      <c r="AP40" s="5">
        <f t="shared" si="106"/>
        <v>5.6431948735592534E-2</v>
      </c>
      <c r="AQ40" s="5">
        <f t="shared" si="106"/>
        <v>5.4754747991102561E-2</v>
      </c>
      <c r="AR40" s="5">
        <f t="shared" si="106"/>
        <v>5.887192436782368E-2</v>
      </c>
      <c r="AS40" s="5">
        <f t="shared" si="106"/>
        <v>6.8467163558384531E-2</v>
      </c>
      <c r="AT40" s="5">
        <f t="shared" si="106"/>
        <v>5.7764815314116341E-2</v>
      </c>
      <c r="AV40" s="5">
        <f t="shared" si="107"/>
        <v>0.1470151797278802</v>
      </c>
      <c r="AW40" s="5">
        <f t="shared" ref="AW40:BH40" si="146">AW27/$B40</f>
        <v>0.14532030874277074</v>
      </c>
      <c r="AX40" s="5">
        <f t="shared" si="146"/>
        <v>0.12275541619050999</v>
      </c>
      <c r="AY40" s="5">
        <f t="shared" si="146"/>
        <v>8.2742780514075173E-2</v>
      </c>
      <c r="AZ40" s="5">
        <f t="shared" si="146"/>
        <v>8.1851155724052813E-2</v>
      </c>
      <c r="BA40" s="5">
        <f t="shared" si="146"/>
        <v>7.8945944949896638E-2</v>
      </c>
      <c r="BB40" s="5">
        <f t="shared" si="146"/>
        <v>7.3105922189614703E-2</v>
      </c>
      <c r="BC40" s="5">
        <f t="shared" si="146"/>
        <v>5.3843368643621922E-2</v>
      </c>
      <c r="BD40" s="5">
        <f t="shared" si="146"/>
        <v>4.9787514543428189E-2</v>
      </c>
      <c r="BE40" s="5">
        <f t="shared" si="146"/>
        <v>4.5632936074715032E-2</v>
      </c>
      <c r="BF40" s="5">
        <f t="shared" si="146"/>
        <v>9.0982121430853269E-2</v>
      </c>
      <c r="BG40" s="5">
        <f t="shared" si="146"/>
        <v>8.5069511919325255E-2</v>
      </c>
      <c r="BH40" s="5">
        <f t="shared" si="146"/>
        <v>5.1174145532730302E-2</v>
      </c>
      <c r="BJ40" s="5">
        <f t="shared" ref="BJ40:BO40" si="147">BJ27/$B40</f>
        <v>0.19408307960546664</v>
      </c>
      <c r="BK40" s="5">
        <f t="shared" si="147"/>
        <v>0.19408307960546664</v>
      </c>
      <c r="BL40" s="5">
        <f t="shared" si="147"/>
        <v>0.19408307960546664</v>
      </c>
      <c r="BM40" s="5">
        <f t="shared" si="147"/>
        <v>0.19408307960546664</v>
      </c>
      <c r="BN40" s="5">
        <f t="shared" ref="BN40" si="148">BN27/$B40</f>
        <v>0.19408307960546664</v>
      </c>
      <c r="BO40" s="5">
        <f t="shared" si="147"/>
        <v>0.19408307960546664</v>
      </c>
      <c r="BP40" s="5">
        <f t="shared" ref="BP40:BW40" si="149">BP27/$B40</f>
        <v>6.9324893961068808E-3</v>
      </c>
      <c r="BQ40" s="5">
        <f t="shared" si="149"/>
        <v>6.9324893961068808E-3</v>
      </c>
      <c r="BR40" s="5">
        <f t="shared" ref="BR40" si="150">BR27/$B40</f>
        <v>6.9324893961068808E-3</v>
      </c>
      <c r="BS40" s="5">
        <f t="shared" si="149"/>
        <v>6.9324893961068808E-3</v>
      </c>
      <c r="BT40" s="5">
        <f t="shared" si="149"/>
        <v>6.9324893961068808E-3</v>
      </c>
      <c r="BU40" s="5">
        <f t="shared" si="149"/>
        <v>6.9324893961068808E-3</v>
      </c>
      <c r="BV40" s="5">
        <f t="shared" ref="BV40" si="151">BV27/$B40</f>
        <v>6.9324893961068808E-3</v>
      </c>
      <c r="BW40" s="5">
        <f t="shared" si="149"/>
        <v>6.9324893961068808E-3</v>
      </c>
    </row>
    <row r="41" spans="1:75">
      <c r="A41" s="1"/>
      <c r="B41" s="1">
        <v>61.978938560000003</v>
      </c>
      <c r="C41" s="2" t="s">
        <v>10</v>
      </c>
      <c r="D41" s="66">
        <f t="shared" si="139"/>
        <v>3.9925576547004925E-2</v>
      </c>
      <c r="E41" s="66">
        <f t="shared" si="139"/>
        <v>4.0862292279814721E-2</v>
      </c>
      <c r="F41" s="5">
        <f t="shared" si="139"/>
        <v>4.1793378507015033E-2</v>
      </c>
      <c r="G41" s="5">
        <f t="shared" si="139"/>
        <v>4.2718828966391648E-2</v>
      </c>
      <c r="H41" s="5">
        <f t="shared" si="139"/>
        <v>4.3638721433832128E-2</v>
      </c>
      <c r="I41" s="5">
        <f t="shared" si="139"/>
        <v>4.4483646383423871E-2</v>
      </c>
      <c r="J41" s="5">
        <f t="shared" si="139"/>
        <v>4.5283863679840219E-2</v>
      </c>
      <c r="K41" s="5">
        <f t="shared" si="139"/>
        <v>4.6061198688658871E-2</v>
      </c>
      <c r="L41" s="5">
        <f t="shared" si="139"/>
        <v>4.6819289251100793E-2</v>
      </c>
      <c r="M41" s="5">
        <f t="shared" si="139"/>
        <v>4.7564067731450055E-2</v>
      </c>
      <c r="N41" s="5">
        <f t="shared" si="139"/>
        <v>4.8407267643662037E-2</v>
      </c>
      <c r="O41" s="5">
        <f t="shared" si="139"/>
        <v>4.9136451621689205E-2</v>
      </c>
      <c r="P41" s="5">
        <f t="shared" si="139"/>
        <v>4.9855820291482E-2</v>
      </c>
      <c r="Q41" s="5">
        <f t="shared" si="139"/>
        <v>5.0549790208973967E-2</v>
      </c>
      <c r="R41" s="5">
        <f t="shared" si="139"/>
        <v>5.1219761717934069E-2</v>
      </c>
      <c r="S41" s="5">
        <f t="shared" si="139"/>
        <v>5.2116122632530106E-2</v>
      </c>
      <c r="T41" s="5">
        <f t="shared" si="139"/>
        <v>5.4363764192257559E-2</v>
      </c>
      <c r="U41" s="5">
        <f t="shared" si="139"/>
        <v>5.6387562620072933E-2</v>
      </c>
      <c r="V41" s="5"/>
      <c r="W41" s="5">
        <f t="shared" si="139"/>
        <v>5.9941890565490985E-2</v>
      </c>
      <c r="X41" s="5">
        <f t="shared" si="139"/>
        <v>6.1527978367234233E-2</v>
      </c>
      <c r="Y41" s="5">
        <f t="shared" si="139"/>
        <v>6.3001957835886468E-2</v>
      </c>
      <c r="Z41" s="5">
        <f t="shared" si="139"/>
        <v>6.4402770227803496E-2</v>
      </c>
      <c r="AA41" s="5">
        <f t="shared" si="139"/>
        <v>6.5733682796778381E-2</v>
      </c>
      <c r="AB41" s="5">
        <f t="shared" si="139"/>
        <v>6.7002076225780166E-2</v>
      </c>
      <c r="AC41" s="5">
        <f t="shared" si="139"/>
        <v>6.8213553547451455E-2</v>
      </c>
      <c r="AD41" s="5">
        <f t="shared" si="139"/>
        <v>6.9372417646112086E-2</v>
      </c>
      <c r="AE41" s="5">
        <f t="shared" si="139"/>
        <v>7.0482032437972658E-2</v>
      </c>
      <c r="AF41" s="5"/>
      <c r="AG41" s="5">
        <f t="shared" si="139"/>
        <v>7.2563823700106472E-2</v>
      </c>
      <c r="AH41" s="5">
        <f t="shared" si="139"/>
        <v>7.3540115433052444E-2</v>
      </c>
      <c r="AI41" s="5">
        <f t="shared" si="139"/>
        <v>7.4475626145606197E-2</v>
      </c>
      <c r="AJ41" s="5">
        <f t="shared" si="139"/>
        <v>7.5371858921010088E-2</v>
      </c>
      <c r="AK41" s="5">
        <f t="shared" si="106"/>
        <v>7.6230207829342075E-2</v>
      </c>
      <c r="AL41" s="104">
        <f t="shared" si="106"/>
        <v>4.3901085627200673E-2</v>
      </c>
      <c r="AM41" s="5">
        <f t="shared" si="106"/>
        <v>4.2005160118671787E-2</v>
      </c>
      <c r="AN41" s="5">
        <f t="shared" si="106"/>
        <v>5.117908797921833E-2</v>
      </c>
      <c r="AO41" s="5">
        <f t="shared" si="106"/>
        <v>4.8866021476762132E-2</v>
      </c>
      <c r="AP41" s="5">
        <f t="shared" si="106"/>
        <v>4.2404588337651011E-2</v>
      </c>
      <c r="AQ41" s="5">
        <f t="shared" si="106"/>
        <v>4.332687283418634E-2</v>
      </c>
      <c r="AR41" s="5">
        <f t="shared" si="106"/>
        <v>3.9863759890544082E-2</v>
      </c>
      <c r="AS41" s="5">
        <f t="shared" si="106"/>
        <v>4.264397105188858E-2</v>
      </c>
      <c r="AT41" s="5">
        <f t="shared" si="106"/>
        <v>3.9457996364600539E-2</v>
      </c>
      <c r="AV41" s="5">
        <f t="shared" si="107"/>
        <v>6.1751959041410676E-2</v>
      </c>
      <c r="AW41" s="5">
        <f t="shared" ref="AW41:BH41" si="152">AW28/$B41</f>
        <v>7.2920707424187936E-2</v>
      </c>
      <c r="AX41" s="5">
        <f t="shared" si="152"/>
        <v>7.350722352026591E-2</v>
      </c>
      <c r="AY41" s="5">
        <f t="shared" si="152"/>
        <v>7.2605309231678461E-2</v>
      </c>
      <c r="AZ41" s="5">
        <f t="shared" si="152"/>
        <v>7.7122972917205115E-2</v>
      </c>
      <c r="BA41" s="5">
        <f t="shared" si="152"/>
        <v>6.5934308597143915E-2</v>
      </c>
      <c r="BB41" s="5">
        <f t="shared" si="152"/>
        <v>7.8083235383422489E-2</v>
      </c>
      <c r="BC41" s="5">
        <f t="shared" si="152"/>
        <v>8.0011183049862267E-2</v>
      </c>
      <c r="BD41" s="5">
        <f t="shared" si="152"/>
        <v>7.9760327252296953E-2</v>
      </c>
      <c r="BE41" s="5">
        <f t="shared" si="152"/>
        <v>7.3543962436459567E-2</v>
      </c>
      <c r="BF41" s="5">
        <f t="shared" si="152"/>
        <v>8.4255861053168291E-2</v>
      </c>
      <c r="BG41" s="5">
        <f t="shared" si="152"/>
        <v>8.0035188805352792E-2</v>
      </c>
      <c r="BH41" s="5">
        <f t="shared" si="152"/>
        <v>8.1148486359218008E-2</v>
      </c>
      <c r="BJ41" s="5">
        <f t="shared" ref="BJ41:BO41" si="153">BJ28/$B41</f>
        <v>3.4637247428437039E-2</v>
      </c>
      <c r="BK41" s="5">
        <f t="shared" si="153"/>
        <v>3.4637247428437039E-2</v>
      </c>
      <c r="BL41" s="5">
        <f t="shared" si="153"/>
        <v>3.4637247428437039E-2</v>
      </c>
      <c r="BM41" s="5">
        <f t="shared" si="153"/>
        <v>3.4637247428437039E-2</v>
      </c>
      <c r="BN41" s="5">
        <f t="shared" ref="BN41" si="154">BN28/$B41</f>
        <v>3.4637247428437039E-2</v>
      </c>
      <c r="BO41" s="5">
        <f t="shared" si="153"/>
        <v>3.4637247428437039E-2</v>
      </c>
      <c r="BP41" s="5">
        <f t="shared" ref="BP41:BW41" si="155">BP28/$B41</f>
        <v>7.0765408607873739E-2</v>
      </c>
      <c r="BQ41" s="5">
        <f t="shared" si="155"/>
        <v>7.0765408607873739E-2</v>
      </c>
      <c r="BR41" s="5">
        <f t="shared" ref="BR41" si="156">BR28/$B41</f>
        <v>7.0765408607873739E-2</v>
      </c>
      <c r="BS41" s="5">
        <f t="shared" si="155"/>
        <v>7.0765408607873739E-2</v>
      </c>
      <c r="BT41" s="5">
        <f t="shared" si="155"/>
        <v>7.0765408607873739E-2</v>
      </c>
      <c r="BU41" s="5">
        <f t="shared" si="155"/>
        <v>7.0765408607873739E-2</v>
      </c>
      <c r="BV41" s="5">
        <f t="shared" ref="BV41" si="157">BV28/$B41</f>
        <v>7.0765408607873739E-2</v>
      </c>
      <c r="BW41" s="5">
        <f t="shared" si="155"/>
        <v>7.0765408607873739E-2</v>
      </c>
    </row>
    <row r="42" spans="1:75">
      <c r="A42" s="1"/>
      <c r="B42" s="1">
        <v>94.2</v>
      </c>
      <c r="C42" s="2" t="s">
        <v>11</v>
      </c>
      <c r="D42" s="66">
        <f t="shared" si="139"/>
        <v>2.6058057255668485E-3</v>
      </c>
      <c r="E42" s="66">
        <f t="shared" si="139"/>
        <v>2.6715323342701679E-3</v>
      </c>
      <c r="F42" s="5">
        <f t="shared" si="139"/>
        <v>2.7370272204366936E-3</v>
      </c>
      <c r="G42" s="5">
        <f t="shared" si="139"/>
        <v>2.8022889559991809E-3</v>
      </c>
      <c r="H42" s="5">
        <f t="shared" si="139"/>
        <v>2.867322210609573E-3</v>
      </c>
      <c r="I42" s="5">
        <f t="shared" si="139"/>
        <v>2.9677904237238309E-3</v>
      </c>
      <c r="J42" s="5">
        <f t="shared" si="139"/>
        <v>3.0783055144566205E-3</v>
      </c>
      <c r="K42" s="5">
        <f t="shared" si="139"/>
        <v>3.1899463394478261E-3</v>
      </c>
      <c r="L42" s="5">
        <f t="shared" si="139"/>
        <v>3.3033595021929449E-3</v>
      </c>
      <c r="M42" s="5">
        <f t="shared" si="139"/>
        <v>3.4199158341142763E-3</v>
      </c>
      <c r="N42" s="5">
        <f t="shared" si="139"/>
        <v>3.5774444464327566E-3</v>
      </c>
      <c r="O42" s="5">
        <f t="shared" si="139"/>
        <v>3.7128396311021856E-3</v>
      </c>
      <c r="P42" s="5">
        <f t="shared" si="139"/>
        <v>3.8485810382401071E-3</v>
      </c>
      <c r="Q42" s="5">
        <f t="shared" si="139"/>
        <v>3.9843972320228191E-3</v>
      </c>
      <c r="R42" s="5">
        <f t="shared" si="139"/>
        <v>4.1203534991563302E-3</v>
      </c>
      <c r="S42" s="5">
        <f t="shared" si="139"/>
        <v>4.2821340448886162E-3</v>
      </c>
      <c r="T42" s="5">
        <f t="shared" si="139"/>
        <v>4.5907010107447957E-3</v>
      </c>
      <c r="U42" s="5">
        <f t="shared" si="139"/>
        <v>4.8842346953088976E-3</v>
      </c>
      <c r="V42" s="5"/>
      <c r="W42" s="5">
        <f t="shared" si="139"/>
        <v>5.4383273081147895E-3</v>
      </c>
      <c r="X42" s="5">
        <f t="shared" si="139"/>
        <v>5.7028004043625461E-3</v>
      </c>
      <c r="Y42" s="5">
        <f t="shared" si="139"/>
        <v>5.9692257050590657E-3</v>
      </c>
      <c r="Z42" s="5">
        <f t="shared" si="139"/>
        <v>6.2362193146323431E-3</v>
      </c>
      <c r="AA42" s="5">
        <f t="shared" si="139"/>
        <v>6.501246442596924E-3</v>
      </c>
      <c r="AB42" s="5">
        <f t="shared" si="139"/>
        <v>6.7646662945002219E-3</v>
      </c>
      <c r="AC42" s="5">
        <f t="shared" si="139"/>
        <v>7.0266806910150069E-3</v>
      </c>
      <c r="AD42" s="5">
        <f t="shared" si="139"/>
        <v>7.2873771103724111E-3</v>
      </c>
      <c r="AE42" s="5">
        <f t="shared" si="139"/>
        <v>7.546763219964143E-3</v>
      </c>
      <c r="AF42" s="5"/>
      <c r="AG42" s="5">
        <f t="shared" si="139"/>
        <v>8.0613910540001596E-3</v>
      </c>
      <c r="AH42" s="5">
        <f t="shared" si="139"/>
        <v>8.3164669099397084E-3</v>
      </c>
      <c r="AI42" s="5">
        <f t="shared" si="139"/>
        <v>8.5699270476476096E-3</v>
      </c>
      <c r="AJ42" s="5">
        <f t="shared" si="139"/>
        <v>8.8216693223977481E-3</v>
      </c>
      <c r="AK42" s="5">
        <f t="shared" si="106"/>
        <v>9.0715956166799432E-3</v>
      </c>
      <c r="AL42" s="104">
        <f t="shared" si="106"/>
        <v>3.1727728328767496E-2</v>
      </c>
      <c r="AM42" s="5">
        <f t="shared" si="106"/>
        <v>3.291248924610217E-2</v>
      </c>
      <c r="AN42" s="5">
        <f t="shared" si="106"/>
        <v>3.0570306302976559E-2</v>
      </c>
      <c r="AO42" s="5">
        <f t="shared" si="106"/>
        <v>2.7788016475308278E-2</v>
      </c>
      <c r="AP42" s="5">
        <f t="shared" si="106"/>
        <v>3.2227486424598391E-2</v>
      </c>
      <c r="AQ42" s="5">
        <f t="shared" si="106"/>
        <v>3.2368435936732311E-2</v>
      </c>
      <c r="AR42" s="5">
        <f t="shared" si="106"/>
        <v>2.8376395361194202E-2</v>
      </c>
      <c r="AS42" s="5">
        <f t="shared" si="106"/>
        <v>2.3439084014452327E-2</v>
      </c>
      <c r="AT42" s="5">
        <f t="shared" si="106"/>
        <v>2.7669396486054969E-2</v>
      </c>
      <c r="AV42" s="5">
        <f t="shared" si="107"/>
        <v>2.2595648014542682E-2</v>
      </c>
      <c r="AW42" s="5">
        <f t="shared" ref="AW42:BH42" si="158">AW29/$B42</f>
        <v>2.3246083035008601E-2</v>
      </c>
      <c r="AX42" s="5">
        <f t="shared" si="158"/>
        <v>2.5666921002520233E-2</v>
      </c>
      <c r="AY42" s="5">
        <f t="shared" si="158"/>
        <v>1.4012738853503185E-2</v>
      </c>
      <c r="AZ42" s="5">
        <f t="shared" si="158"/>
        <v>1.3906581740976646E-2</v>
      </c>
      <c r="BA42" s="5">
        <f t="shared" si="158"/>
        <v>1.5842758179541623E-2</v>
      </c>
      <c r="BB42" s="5">
        <f t="shared" si="158"/>
        <v>1.4648216706991721E-2</v>
      </c>
      <c r="BC42" s="5">
        <f t="shared" si="158"/>
        <v>4.5426158929572892E-2</v>
      </c>
      <c r="BD42" s="5">
        <f t="shared" si="158"/>
        <v>1.9440359844247659E-2</v>
      </c>
      <c r="BE42" s="5">
        <f t="shared" si="158"/>
        <v>4.8918861330202519E-2</v>
      </c>
      <c r="BF42" s="5">
        <f t="shared" si="158"/>
        <v>3.419626874104207E-2</v>
      </c>
      <c r="BG42" s="5">
        <f t="shared" si="158"/>
        <v>3.5035350668824849E-2</v>
      </c>
      <c r="BH42" s="5">
        <f t="shared" si="158"/>
        <v>4.8084363538168473E-2</v>
      </c>
      <c r="BJ42" s="5">
        <f t="shared" ref="BJ42:BO42" si="159">BJ29/$B42</f>
        <v>5.4059038830289573E-3</v>
      </c>
      <c r="BK42" s="5">
        <f t="shared" si="159"/>
        <v>5.4059038830289573E-3</v>
      </c>
      <c r="BL42" s="5">
        <f t="shared" si="159"/>
        <v>5.4059038830289573E-3</v>
      </c>
      <c r="BM42" s="5">
        <f t="shared" si="159"/>
        <v>5.4059038830289573E-3</v>
      </c>
      <c r="BN42" s="5">
        <f t="shared" ref="BN42" si="160">BN29/$B42</f>
        <v>5.4059038830289573E-3</v>
      </c>
      <c r="BO42" s="5">
        <f t="shared" si="159"/>
        <v>5.4059038830289573E-3</v>
      </c>
      <c r="BP42" s="5">
        <f t="shared" ref="BP42:BW42" si="161">BP29/$B42</f>
        <v>2.126951716291307E-2</v>
      </c>
      <c r="BQ42" s="5">
        <f t="shared" si="161"/>
        <v>2.126951716291307E-2</v>
      </c>
      <c r="BR42" s="5">
        <f t="shared" ref="BR42" si="162">BR29/$B42</f>
        <v>2.126951716291307E-2</v>
      </c>
      <c r="BS42" s="5">
        <f t="shared" si="161"/>
        <v>2.126951716291307E-2</v>
      </c>
      <c r="BT42" s="5">
        <f t="shared" si="161"/>
        <v>2.126951716291307E-2</v>
      </c>
      <c r="BU42" s="5">
        <f t="shared" si="161"/>
        <v>2.126951716291307E-2</v>
      </c>
      <c r="BV42" s="5">
        <f t="shared" ref="BV42" si="163">BV29/$B42</f>
        <v>2.126951716291307E-2</v>
      </c>
      <c r="BW42" s="5">
        <f t="shared" si="161"/>
        <v>2.126951716291307E-2</v>
      </c>
    </row>
    <row r="43" spans="1:75">
      <c r="A43" s="1"/>
      <c r="B43" s="1">
        <v>141.94</v>
      </c>
      <c r="C43" s="2" t="s">
        <v>12</v>
      </c>
      <c r="D43" s="66">
        <f t="shared" si="139"/>
        <v>1.3232837726623197E-3</v>
      </c>
      <c r="E43" s="66">
        <f t="shared" si="139"/>
        <v>1.3566611476046701E-3</v>
      </c>
      <c r="F43" s="5">
        <f t="shared" si="139"/>
        <v>1.3899208488963462E-3</v>
      </c>
      <c r="G43" s="5">
        <f t="shared" si="139"/>
        <v>1.4230621513342924E-3</v>
      </c>
      <c r="H43" s="5">
        <f t="shared" si="139"/>
        <v>1.4560874262674716E-3</v>
      </c>
      <c r="I43" s="5">
        <f t="shared" si="139"/>
        <v>1.5093752354896587E-3</v>
      </c>
      <c r="J43" s="5">
        <f t="shared" si="139"/>
        <v>1.5685736744552293E-3</v>
      </c>
      <c r="K43" s="5">
        <f t="shared" si="139"/>
        <v>1.6285770535624168E-3</v>
      </c>
      <c r="L43" s="5">
        <f t="shared" si="139"/>
        <v>1.6897472948420509E-3</v>
      </c>
      <c r="M43" s="5">
        <f t="shared" si="139"/>
        <v>1.7528553254933235E-3</v>
      </c>
      <c r="N43" s="5">
        <f t="shared" si="139"/>
        <v>1.8392778672058562E-3</v>
      </c>
      <c r="O43" s="5">
        <f t="shared" si="139"/>
        <v>1.913619949134955E-3</v>
      </c>
      <c r="P43" s="5">
        <f t="shared" si="139"/>
        <v>1.9883445622622268E-3</v>
      </c>
      <c r="Q43" s="5">
        <f t="shared" si="139"/>
        <v>2.0633801317401111E-3</v>
      </c>
      <c r="R43" s="5">
        <f t="shared" si="139"/>
        <v>2.1387616444924536E-3</v>
      </c>
      <c r="S43" s="5">
        <f t="shared" si="139"/>
        <v>2.2281248622715365E-3</v>
      </c>
      <c r="T43" s="5">
        <f t="shared" si="139"/>
        <v>2.3960353881934604E-3</v>
      </c>
      <c r="U43" s="5">
        <f t="shared" si="139"/>
        <v>2.5566183752041612E-3</v>
      </c>
      <c r="V43" s="5"/>
      <c r="W43" s="5">
        <f t="shared" si="139"/>
        <v>2.8619073074736723E-3</v>
      </c>
      <c r="X43" s="5">
        <f t="shared" si="139"/>
        <v>3.0085946061258308E-3</v>
      </c>
      <c r="Y43" s="5">
        <f t="shared" si="139"/>
        <v>3.1573410654370695E-3</v>
      </c>
      <c r="Z43" s="5">
        <f t="shared" si="139"/>
        <v>3.3070888845740825E-3</v>
      </c>
      <c r="AA43" s="5">
        <f t="shared" si="139"/>
        <v>3.4563035298715789E-3</v>
      </c>
      <c r="AB43" s="5">
        <f t="shared" si="139"/>
        <v>3.6051527183060044E-3</v>
      </c>
      <c r="AC43" s="5">
        <f t="shared" si="139"/>
        <v>3.7537213764007216E-3</v>
      </c>
      <c r="AD43" s="5">
        <f t="shared" si="139"/>
        <v>3.9020342189703193E-3</v>
      </c>
      <c r="AE43" s="5">
        <f t="shared" si="139"/>
        <v>4.050074022437857E-3</v>
      </c>
      <c r="AF43" s="5"/>
      <c r="AG43" s="5">
        <f t="shared" si="139"/>
        <v>4.3451384939960196E-3</v>
      </c>
      <c r="AH43" s="5">
        <f t="shared" si="139"/>
        <v>4.4920358610774577E-3</v>
      </c>
      <c r="AI43" s="5">
        <f t="shared" si="139"/>
        <v>4.6384198848745846E-3</v>
      </c>
      <c r="AJ43" s="5">
        <f t="shared" si="139"/>
        <v>4.7842184506084523E-3</v>
      </c>
      <c r="AK43" s="5">
        <f t="shared" si="106"/>
        <v>4.9293623744794662E-3</v>
      </c>
      <c r="AL43" s="104">
        <f t="shared" si="106"/>
        <v>0</v>
      </c>
      <c r="AM43" s="5">
        <f t="shared" si="106"/>
        <v>0</v>
      </c>
      <c r="AN43" s="5">
        <f t="shared" si="106"/>
        <v>0</v>
      </c>
      <c r="AO43" s="5">
        <f t="shared" si="106"/>
        <v>0</v>
      </c>
      <c r="AP43" s="5">
        <f t="shared" si="106"/>
        <v>0</v>
      </c>
      <c r="AQ43" s="5">
        <f t="shared" si="106"/>
        <v>0</v>
      </c>
      <c r="AR43" s="5">
        <f t="shared" si="106"/>
        <v>0</v>
      </c>
      <c r="AS43" s="5">
        <f t="shared" si="106"/>
        <v>0</v>
      </c>
      <c r="AT43" s="5">
        <f t="shared" si="106"/>
        <v>0</v>
      </c>
      <c r="AV43" s="5">
        <f t="shared" si="107"/>
        <v>3.0273299320319369E-3</v>
      </c>
      <c r="AW43" s="5">
        <f t="shared" ref="AW43:BH43" si="164">AW30/$B43</f>
        <v>3.2404819261627458E-3</v>
      </c>
      <c r="AX43" s="5">
        <f t="shared" si="164"/>
        <v>2.3228354731551805E-3</v>
      </c>
      <c r="AY43" s="5">
        <f t="shared" si="164"/>
        <v>0</v>
      </c>
      <c r="AZ43" s="5">
        <f t="shared" si="164"/>
        <v>0</v>
      </c>
      <c r="BA43" s="5">
        <f t="shared" si="164"/>
        <v>0</v>
      </c>
      <c r="BB43" s="5">
        <f t="shared" si="164"/>
        <v>0</v>
      </c>
      <c r="BC43" s="5">
        <f t="shared" si="164"/>
        <v>2.1131464844131355E-4</v>
      </c>
      <c r="BD43" s="5">
        <f t="shared" si="164"/>
        <v>0</v>
      </c>
      <c r="BE43" s="5">
        <f t="shared" si="164"/>
        <v>4.225448048200755E-4</v>
      </c>
      <c r="BF43" s="5">
        <f t="shared" si="164"/>
        <v>0</v>
      </c>
      <c r="BG43" s="5">
        <f t="shared" si="164"/>
        <v>0</v>
      </c>
      <c r="BH43" s="5">
        <f t="shared" si="164"/>
        <v>0</v>
      </c>
      <c r="BJ43" s="5">
        <f t="shared" ref="BJ43:BO43" si="165">BJ30/$B43</f>
        <v>0</v>
      </c>
      <c r="BK43" s="5">
        <f t="shared" si="165"/>
        <v>0</v>
      </c>
      <c r="BL43" s="5">
        <f t="shared" si="165"/>
        <v>0</v>
      </c>
      <c r="BM43" s="5">
        <f t="shared" si="165"/>
        <v>0</v>
      </c>
      <c r="BN43" s="5">
        <f t="shared" ref="BN43" si="166">BN30/$B43</f>
        <v>0</v>
      </c>
      <c r="BO43" s="5">
        <f t="shared" si="165"/>
        <v>0</v>
      </c>
      <c r="BP43" s="5">
        <f t="shared" ref="BP43:BW43" si="167">BP30/$B43</f>
        <v>0</v>
      </c>
      <c r="BQ43" s="5">
        <f t="shared" si="167"/>
        <v>0</v>
      </c>
      <c r="BR43" s="5">
        <f t="shared" ref="BR43" si="168">BR30/$B43</f>
        <v>0</v>
      </c>
      <c r="BS43" s="5">
        <f t="shared" si="167"/>
        <v>0</v>
      </c>
      <c r="BT43" s="5">
        <f t="shared" si="167"/>
        <v>0</v>
      </c>
      <c r="BU43" s="5">
        <f t="shared" si="167"/>
        <v>0</v>
      </c>
      <c r="BV43" s="5">
        <f t="shared" ref="BV43" si="169">BV30/$B43</f>
        <v>0</v>
      </c>
      <c r="BW43" s="5">
        <f t="shared" si="167"/>
        <v>0</v>
      </c>
    </row>
    <row r="44" spans="1:75">
      <c r="A44" s="1"/>
      <c r="B44" s="1">
        <v>18.015280000000001</v>
      </c>
      <c r="C44" s="2" t="s">
        <v>16</v>
      </c>
      <c r="D44" s="66">
        <f t="shared" si="139"/>
        <v>0</v>
      </c>
      <c r="E44" s="66">
        <f t="shared" si="139"/>
        <v>0</v>
      </c>
      <c r="F44" s="5">
        <f t="shared" si="139"/>
        <v>0</v>
      </c>
      <c r="G44" s="5">
        <f t="shared" si="139"/>
        <v>0</v>
      </c>
      <c r="H44" s="5">
        <f t="shared" si="139"/>
        <v>0</v>
      </c>
      <c r="I44" s="5">
        <f t="shared" ref="I44:AJ44" si="170">I31/$B44</f>
        <v>0</v>
      </c>
      <c r="J44" s="5">
        <f t="shared" si="170"/>
        <v>0</v>
      </c>
      <c r="K44" s="5">
        <f t="shared" si="170"/>
        <v>0</v>
      </c>
      <c r="L44" s="5">
        <f t="shared" si="170"/>
        <v>0</v>
      </c>
      <c r="M44" s="5">
        <f t="shared" si="170"/>
        <v>0</v>
      </c>
      <c r="N44" s="5">
        <f t="shared" si="170"/>
        <v>0</v>
      </c>
      <c r="O44" s="5">
        <f t="shared" si="170"/>
        <v>0</v>
      </c>
      <c r="P44" s="5">
        <f t="shared" si="170"/>
        <v>0</v>
      </c>
      <c r="Q44" s="5">
        <f t="shared" si="170"/>
        <v>0</v>
      </c>
      <c r="R44" s="5">
        <f t="shared" si="170"/>
        <v>0</v>
      </c>
      <c r="S44" s="5">
        <f t="shared" si="170"/>
        <v>0</v>
      </c>
      <c r="T44" s="5">
        <f t="shared" si="170"/>
        <v>0</v>
      </c>
      <c r="U44" s="5">
        <f t="shared" si="170"/>
        <v>0</v>
      </c>
      <c r="V44" s="5"/>
      <c r="W44" s="5">
        <f t="shared" si="170"/>
        <v>0</v>
      </c>
      <c r="X44" s="5">
        <f t="shared" si="170"/>
        <v>0</v>
      </c>
      <c r="Y44" s="5">
        <f t="shared" si="170"/>
        <v>0</v>
      </c>
      <c r="Z44" s="5">
        <f t="shared" si="170"/>
        <v>0</v>
      </c>
      <c r="AA44" s="5">
        <f t="shared" si="170"/>
        <v>0</v>
      </c>
      <c r="AB44" s="5">
        <f t="shared" si="170"/>
        <v>0</v>
      </c>
      <c r="AC44" s="5">
        <f t="shared" si="170"/>
        <v>0</v>
      </c>
      <c r="AD44" s="5">
        <f t="shared" si="170"/>
        <v>0</v>
      </c>
      <c r="AE44" s="5">
        <f t="shared" si="170"/>
        <v>0</v>
      </c>
      <c r="AF44" s="5"/>
      <c r="AG44" s="5">
        <f t="shared" si="170"/>
        <v>0</v>
      </c>
      <c r="AH44" s="5">
        <f t="shared" si="170"/>
        <v>0</v>
      </c>
      <c r="AI44" s="5">
        <f t="shared" si="170"/>
        <v>0</v>
      </c>
      <c r="AJ44" s="5">
        <f t="shared" si="170"/>
        <v>0</v>
      </c>
      <c r="AK44" s="5">
        <f t="shared" ref="AK44:AT44" si="171">AK31/$B44</f>
        <v>0</v>
      </c>
      <c r="AL44" s="104">
        <f t="shared" si="171"/>
        <v>0</v>
      </c>
      <c r="AM44" s="5">
        <f t="shared" si="171"/>
        <v>0</v>
      </c>
      <c r="AN44" s="5">
        <f t="shared" si="171"/>
        <v>0</v>
      </c>
      <c r="AO44" s="5">
        <f t="shared" si="171"/>
        <v>0</v>
      </c>
      <c r="AP44" s="5">
        <f t="shared" si="171"/>
        <v>0</v>
      </c>
      <c r="AQ44" s="5">
        <f t="shared" si="171"/>
        <v>0</v>
      </c>
      <c r="AR44" s="5">
        <f t="shared" si="171"/>
        <v>0</v>
      </c>
      <c r="AS44" s="5">
        <f t="shared" si="171"/>
        <v>0</v>
      </c>
      <c r="AT44" s="5">
        <f t="shared" si="171"/>
        <v>0</v>
      </c>
      <c r="AV44" s="5">
        <f t="shared" si="107"/>
        <v>0</v>
      </c>
      <c r="AW44" s="5">
        <f t="shared" ref="AW44:BH44" si="172">AW31/$B44</f>
        <v>0</v>
      </c>
      <c r="AX44" s="5">
        <f t="shared" si="172"/>
        <v>0</v>
      </c>
      <c r="AY44" s="5">
        <f t="shared" si="172"/>
        <v>0</v>
      </c>
      <c r="AZ44" s="5">
        <f t="shared" si="172"/>
        <v>0</v>
      </c>
      <c r="BA44" s="5">
        <f t="shared" si="172"/>
        <v>0</v>
      </c>
      <c r="BB44" s="5">
        <f t="shared" si="172"/>
        <v>0</v>
      </c>
      <c r="BC44" s="5">
        <f t="shared" si="172"/>
        <v>0</v>
      </c>
      <c r="BD44" s="5">
        <f t="shared" si="172"/>
        <v>0</v>
      </c>
      <c r="BE44" s="5">
        <f t="shared" si="172"/>
        <v>0</v>
      </c>
      <c r="BF44" s="5">
        <f t="shared" si="172"/>
        <v>0</v>
      </c>
      <c r="BG44" s="5">
        <f t="shared" si="172"/>
        <v>0</v>
      </c>
      <c r="BH44" s="5">
        <f t="shared" si="172"/>
        <v>0</v>
      </c>
      <c r="BJ44" s="5">
        <f t="shared" ref="BJ44:BO44" si="173">BJ31/$B44</f>
        <v>0</v>
      </c>
      <c r="BK44" s="5">
        <f t="shared" si="173"/>
        <v>0</v>
      </c>
      <c r="BL44" s="5">
        <f t="shared" si="173"/>
        <v>0</v>
      </c>
      <c r="BM44" s="5">
        <f t="shared" si="173"/>
        <v>0</v>
      </c>
      <c r="BN44" s="5">
        <f t="shared" ref="BN44" si="174">BN31/$B44</f>
        <v>0</v>
      </c>
      <c r="BO44" s="5">
        <f t="shared" si="173"/>
        <v>0</v>
      </c>
      <c r="BP44" s="5">
        <f t="shared" ref="BP44:BW44" si="175">BP31/$B44</f>
        <v>0</v>
      </c>
      <c r="BQ44" s="5">
        <f t="shared" si="175"/>
        <v>0</v>
      </c>
      <c r="BR44" s="5">
        <f t="shared" ref="BR44" si="176">BR31/$B44</f>
        <v>0</v>
      </c>
      <c r="BS44" s="5">
        <f t="shared" si="175"/>
        <v>0</v>
      </c>
      <c r="BT44" s="5">
        <f t="shared" si="175"/>
        <v>0</v>
      </c>
      <c r="BU44" s="5">
        <f t="shared" si="175"/>
        <v>0</v>
      </c>
      <c r="BV44" s="5">
        <f t="shared" ref="BV44" si="177">BV31/$B44</f>
        <v>0</v>
      </c>
      <c r="BW44" s="5">
        <f t="shared" si="175"/>
        <v>0</v>
      </c>
    </row>
    <row r="45" spans="1:75">
      <c r="A45" s="1"/>
      <c r="B45" s="1"/>
      <c r="C45" s="2" t="s">
        <v>14</v>
      </c>
      <c r="D45" s="66">
        <f t="shared" ref="D45:AJ45" si="178">SUM(D34:D44)</f>
        <v>1.5241487463264034</v>
      </c>
      <c r="E45" s="66">
        <f t="shared" si="178"/>
        <v>1.5223705501777915</v>
      </c>
      <c r="F45" s="5">
        <f t="shared" si="178"/>
        <v>1.5206314341293783</v>
      </c>
      <c r="G45" s="5">
        <f t="shared" si="178"/>
        <v>1.5189311790853095</v>
      </c>
      <c r="H45" s="5">
        <f t="shared" si="178"/>
        <v>1.5172694459297107</v>
      </c>
      <c r="I45" s="5">
        <f t="shared" si="178"/>
        <v>1.5163270073431756</v>
      </c>
      <c r="J45" s="5">
        <f t="shared" si="178"/>
        <v>1.5155918427570054</v>
      </c>
      <c r="K45" s="5">
        <f t="shared" si="178"/>
        <v>1.5148866672320054</v>
      </c>
      <c r="L45" s="5">
        <f t="shared" si="178"/>
        <v>1.5142179557857398</v>
      </c>
      <c r="M45" s="5">
        <f t="shared" si="178"/>
        <v>1.5136054869935531</v>
      </c>
      <c r="N45" s="5">
        <f t="shared" si="178"/>
        <v>1.5139451985578687</v>
      </c>
      <c r="O45" s="5">
        <f t="shared" si="178"/>
        <v>1.5138874686494257</v>
      </c>
      <c r="P45" s="5">
        <f t="shared" si="178"/>
        <v>1.5137767067479282</v>
      </c>
      <c r="Q45" s="5">
        <f t="shared" si="178"/>
        <v>1.5136705283415055</v>
      </c>
      <c r="R45" s="5">
        <f t="shared" si="178"/>
        <v>1.5135684426465814</v>
      </c>
      <c r="S45" s="5">
        <f t="shared" si="178"/>
        <v>1.5138200958813879</v>
      </c>
      <c r="T45" s="5">
        <f t="shared" si="178"/>
        <v>1.5160661396697341</v>
      </c>
      <c r="U45" s="5">
        <f t="shared" si="178"/>
        <v>1.5181449378338534</v>
      </c>
      <c r="V45" s="5"/>
      <c r="W45" s="5">
        <f t="shared" si="178"/>
        <v>1.5219607538197584</v>
      </c>
      <c r="X45" s="5">
        <f t="shared" si="178"/>
        <v>1.5237456071447799</v>
      </c>
      <c r="Y45" s="5">
        <f t="shared" si="178"/>
        <v>1.5257374608239405</v>
      </c>
      <c r="Z45" s="5">
        <f t="shared" si="178"/>
        <v>1.5277742603915532</v>
      </c>
      <c r="AA45" s="5">
        <f t="shared" si="178"/>
        <v>1.5297966796220419</v>
      </c>
      <c r="AB45" s="5">
        <f t="shared" si="178"/>
        <v>1.531804876539737</v>
      </c>
      <c r="AC45" s="5">
        <f t="shared" si="178"/>
        <v>1.5337982218925241</v>
      </c>
      <c r="AD45" s="5">
        <f t="shared" si="178"/>
        <v>1.5357756452991809</v>
      </c>
      <c r="AE45" s="5">
        <f t="shared" si="178"/>
        <v>1.5377358664888237</v>
      </c>
      <c r="AF45" s="5"/>
      <c r="AG45" s="5">
        <f t="shared" si="178"/>
        <v>1.5415993778236898</v>
      </c>
      <c r="AH45" s="5">
        <f t="shared" si="178"/>
        <v>1.5435002349256148</v>
      </c>
      <c r="AI45" s="5">
        <f t="shared" si="178"/>
        <v>1.5453791110148092</v>
      </c>
      <c r="AJ45" s="5">
        <f t="shared" si="178"/>
        <v>1.547235032375923</v>
      </c>
      <c r="AK45" s="5">
        <f t="shared" ref="AK45:AT45" si="179">SUM(AK34:AK44)</f>
        <v>1.549067150525846</v>
      </c>
      <c r="AL45" s="104">
        <f t="shared" si="179"/>
        <v>1.5452143681149695</v>
      </c>
      <c r="AM45" s="5">
        <f t="shared" si="179"/>
        <v>1.5467937053391212</v>
      </c>
      <c r="AN45" s="5">
        <f t="shared" si="179"/>
        <v>1.5467081297502558</v>
      </c>
      <c r="AO45" s="5">
        <f t="shared" si="179"/>
        <v>1.5491053454745769</v>
      </c>
      <c r="AP45" s="5">
        <f t="shared" si="179"/>
        <v>1.5489411606658738</v>
      </c>
      <c r="AQ45" s="5">
        <f t="shared" si="179"/>
        <v>1.5527843830235801</v>
      </c>
      <c r="AR45" s="5">
        <f t="shared" si="179"/>
        <v>1.5535509911314924</v>
      </c>
      <c r="AS45" s="5">
        <f t="shared" si="179"/>
        <v>1.5575810599615825</v>
      </c>
      <c r="AT45" s="5">
        <f t="shared" si="179"/>
        <v>1.5576318956788664</v>
      </c>
      <c r="AV45" s="5">
        <f t="shared" ref="AV45" si="180">SUM(AV34:AV44)</f>
        <v>1.5172613995300428</v>
      </c>
      <c r="AW45" s="5">
        <f t="shared" ref="AW45:BH45" si="181">SUM(AW34:AW44)</f>
        <v>1.5145027962202551</v>
      </c>
      <c r="AX45" s="5">
        <f t="shared" si="181"/>
        <v>1.506521808171291</v>
      </c>
      <c r="AY45" s="5">
        <f t="shared" si="181"/>
        <v>1.5253668226952399</v>
      </c>
      <c r="AZ45" s="5">
        <f t="shared" si="181"/>
        <v>1.5352224962730319</v>
      </c>
      <c r="BA45" s="5">
        <f t="shared" si="181"/>
        <v>1.5347898708863899</v>
      </c>
      <c r="BB45" s="5">
        <f t="shared" si="181"/>
        <v>1.5335987633769521</v>
      </c>
      <c r="BC45" s="5">
        <f t="shared" si="181"/>
        <v>1.5052855567919297</v>
      </c>
      <c r="BD45" s="5">
        <f t="shared" si="181"/>
        <v>1.5402835344803367</v>
      </c>
      <c r="BE45" s="5">
        <f t="shared" si="181"/>
        <v>1.5079881658080185</v>
      </c>
      <c r="BF45" s="5">
        <f t="shared" si="181"/>
        <v>1.5176453595482318</v>
      </c>
      <c r="BG45" s="5">
        <f t="shared" si="181"/>
        <v>1.5200426409676175</v>
      </c>
      <c r="BH45" s="5">
        <f t="shared" si="181"/>
        <v>1.5118529168632466</v>
      </c>
      <c r="BJ45" s="5">
        <f t="shared" ref="BJ45:BO45" si="182">SUM(BJ34:BJ44)</f>
        <v>1.6267142353582127</v>
      </c>
      <c r="BK45" s="5">
        <f t="shared" si="182"/>
        <v>1.6267142353582127</v>
      </c>
      <c r="BL45" s="5">
        <f t="shared" si="182"/>
        <v>1.6267142353582127</v>
      </c>
      <c r="BM45" s="5">
        <f t="shared" si="182"/>
        <v>1.6267142353582127</v>
      </c>
      <c r="BN45" s="5">
        <f t="shared" ref="BN45" si="183">SUM(BN34:BN44)</f>
        <v>1.6267142353582127</v>
      </c>
      <c r="BO45" s="5">
        <f t="shared" si="182"/>
        <v>1.6267142353582127</v>
      </c>
      <c r="BP45" s="5">
        <f t="shared" ref="BP45:BW45" si="184">SUM(BP34:BP44)</f>
        <v>1.5536409322190168</v>
      </c>
      <c r="BQ45" s="5">
        <f t="shared" si="184"/>
        <v>1.5536409322190168</v>
      </c>
      <c r="BR45" s="5">
        <f t="shared" ref="BR45" si="185">SUM(BR34:BR44)</f>
        <v>1.5536409322190168</v>
      </c>
      <c r="BS45" s="5">
        <f t="shared" si="184"/>
        <v>1.5536409322190168</v>
      </c>
      <c r="BT45" s="5">
        <f t="shared" si="184"/>
        <v>1.5536409322190168</v>
      </c>
      <c r="BU45" s="5">
        <f t="shared" si="184"/>
        <v>1.5536409322190168</v>
      </c>
      <c r="BV45" s="5">
        <f t="shared" ref="BV45" si="186">SUM(BV34:BV44)</f>
        <v>1.5536409322190168</v>
      </c>
      <c r="BW45" s="5">
        <f t="shared" si="184"/>
        <v>1.5536409322190168</v>
      </c>
    </row>
    <row r="46" spans="1:75" s="97" customFormat="1">
      <c r="B46" s="97" t="s">
        <v>147</v>
      </c>
      <c r="C46" s="98"/>
      <c r="D46" s="99">
        <f>100*(D50-(D60+D61))/D50</f>
        <v>6.6114231434592172</v>
      </c>
      <c r="E46" s="99">
        <f t="shared" ref="E46:U46" si="187">100*(E50-(E60+E61))/E50</f>
        <v>6.7298541256137092</v>
      </c>
      <c r="F46" s="99">
        <f t="shared" si="187"/>
        <v>6.8526227959752157</v>
      </c>
      <c r="G46" s="99">
        <f t="shared" si="187"/>
        <v>6.9798661197546696</v>
      </c>
      <c r="H46" s="99">
        <f t="shared" si="187"/>
        <v>7.1117207293604938</v>
      </c>
      <c r="I46" s="99">
        <f t="shared" si="187"/>
        <v>7.2352270393545277</v>
      </c>
      <c r="J46" s="99">
        <f t="shared" si="187"/>
        <v>7.3605342467032342</v>
      </c>
      <c r="K46" s="99">
        <f t="shared" si="187"/>
        <v>7.4917443776590744</v>
      </c>
      <c r="L46" s="99">
        <f t="shared" si="187"/>
        <v>7.629530719659857</v>
      </c>
      <c r="M46" s="99">
        <f t="shared" si="187"/>
        <v>7.7754559076347123</v>
      </c>
      <c r="N46" s="99">
        <f t="shared" si="187"/>
        <v>7.9831818841628994</v>
      </c>
      <c r="O46" s="99">
        <f t="shared" si="187"/>
        <v>8.1716420035121455</v>
      </c>
      <c r="P46" s="99">
        <f t="shared" si="187"/>
        <v>8.3635706836652606</v>
      </c>
      <c r="Q46" s="99">
        <f t="shared" si="187"/>
        <v>8.5617894348162764</v>
      </c>
      <c r="R46" s="99">
        <f t="shared" si="187"/>
        <v>8.7664568324498795</v>
      </c>
      <c r="S46" s="99">
        <f t="shared" si="187"/>
        <v>8.9921669483987863</v>
      </c>
      <c r="T46" s="99">
        <f t="shared" si="187"/>
        <v>9.3099499820060458</v>
      </c>
      <c r="U46" s="99">
        <f t="shared" si="187"/>
        <v>9.6309843395386086</v>
      </c>
      <c r="AL46" s="100"/>
    </row>
    <row r="47" spans="1:75">
      <c r="A47" s="1" t="s">
        <v>19</v>
      </c>
      <c r="B47" s="1"/>
      <c r="C47" s="2" t="s">
        <v>3</v>
      </c>
      <c r="D47" s="66">
        <f>D34/D$45</f>
        <v>0.55151760016691409</v>
      </c>
      <c r="E47" s="66">
        <f t="shared" ref="D47:AJ52" si="188">E34/E$45</f>
        <v>0.55195118847223168</v>
      </c>
      <c r="F47" s="5">
        <f t="shared" si="188"/>
        <v>0.55241935743286663</v>
      </c>
      <c r="G47" s="5">
        <f t="shared" si="188"/>
        <v>0.55292228990742098</v>
      </c>
      <c r="H47" s="5">
        <f t="shared" si="188"/>
        <v>0.55346027652863627</v>
      </c>
      <c r="I47" s="5">
        <f t="shared" si="188"/>
        <v>0.55379914047069556</v>
      </c>
      <c r="J47" s="5">
        <f t="shared" si="188"/>
        <v>0.55403915777910595</v>
      </c>
      <c r="K47" s="5">
        <f t="shared" si="188"/>
        <v>0.55423020003409118</v>
      </c>
      <c r="L47" s="5">
        <f t="shared" si="188"/>
        <v>0.55436525588465091</v>
      </c>
      <c r="M47" s="5">
        <f t="shared" si="188"/>
        <v>0.55442506192059127</v>
      </c>
      <c r="N47" s="5">
        <f t="shared" si="188"/>
        <v>0.55377104796418941</v>
      </c>
      <c r="O47" s="5">
        <f t="shared" si="188"/>
        <v>0.55343775899884162</v>
      </c>
      <c r="P47" s="5">
        <f t="shared" si="188"/>
        <v>0.55312807090390925</v>
      </c>
      <c r="Q47" s="5">
        <f t="shared" si="188"/>
        <v>0.55280897734317047</v>
      </c>
      <c r="R47" s="5">
        <f t="shared" si="188"/>
        <v>0.55248210795081032</v>
      </c>
      <c r="S47" s="5">
        <f t="shared" si="188"/>
        <v>0.55354546456848697</v>
      </c>
      <c r="T47" s="5">
        <f t="shared" si="188"/>
        <v>0.56228623055840776</v>
      </c>
      <c r="U47" s="5">
        <f t="shared" si="188"/>
        <v>0.56992111663896827</v>
      </c>
      <c r="V47" s="5"/>
      <c r="W47" s="5">
        <f t="shared" si="188"/>
        <v>0.58290708692440352</v>
      </c>
      <c r="X47" s="5">
        <f t="shared" si="188"/>
        <v>0.58856857541587115</v>
      </c>
      <c r="Y47" s="5">
        <f t="shared" si="188"/>
        <v>0.59510846299053843</v>
      </c>
      <c r="Z47" s="5">
        <f t="shared" si="188"/>
        <v>0.60152097351553069</v>
      </c>
      <c r="AA47" s="5">
        <f t="shared" si="188"/>
        <v>0.60774688661493892</v>
      </c>
      <c r="AB47" s="5">
        <f t="shared" si="188"/>
        <v>0.61381165266707627</v>
      </c>
      <c r="AC47" s="5">
        <f t="shared" si="188"/>
        <v>0.61973282345160208</v>
      </c>
      <c r="AD47" s="5">
        <f t="shared" si="188"/>
        <v>0.62552243104153482</v>
      </c>
      <c r="AE47" s="5">
        <f t="shared" si="188"/>
        <v>0.63118869992979842</v>
      </c>
      <c r="AF47" s="5"/>
      <c r="AG47" s="5">
        <f t="shared" si="188"/>
        <v>0.64217210801961799</v>
      </c>
      <c r="AH47" s="5">
        <f t="shared" si="188"/>
        <v>0.64749614301650771</v>
      </c>
      <c r="AI47" s="5">
        <f t="shared" si="188"/>
        <v>0.65271166906772515</v>
      </c>
      <c r="AJ47" s="5">
        <f t="shared" si="188"/>
        <v>0.65782048454861097</v>
      </c>
      <c r="AK47" s="5">
        <f t="shared" ref="AK47:AT51" si="189">AK34/AK$45</f>
        <v>0.66282418607242821</v>
      </c>
      <c r="AL47" s="104">
        <f t="shared" si="189"/>
        <v>0.78390146595181232</v>
      </c>
      <c r="AM47" s="5">
        <f t="shared" si="189"/>
        <v>0.79341904015169984</v>
      </c>
      <c r="AN47" s="5">
        <f t="shared" si="189"/>
        <v>0.76873704610912785</v>
      </c>
      <c r="AO47" s="5">
        <f t="shared" si="189"/>
        <v>0.76641840584545073</v>
      </c>
      <c r="AP47" s="5">
        <f t="shared" si="189"/>
        <v>0.79209655734477025</v>
      </c>
      <c r="AQ47" s="5">
        <f t="shared" si="189"/>
        <v>0.80189799046031707</v>
      </c>
      <c r="AR47" s="5">
        <f t="shared" si="189"/>
        <v>0.79041608302068178</v>
      </c>
      <c r="AS47" s="5">
        <f t="shared" si="189"/>
        <v>0.78263082500730863</v>
      </c>
      <c r="AT47" s="5">
        <f t="shared" si="189"/>
        <v>0.79733436328429119</v>
      </c>
      <c r="AV47" s="5">
        <f>AV34/AV$45</f>
        <v>0.62261993377008673</v>
      </c>
      <c r="AW47" s="5">
        <f t="shared" ref="AW47:BH47" si="190">AW34/AW$45</f>
        <v>0.60797561057515148</v>
      </c>
      <c r="AX47" s="5">
        <f t="shared" si="190"/>
        <v>0.61688895088783569</v>
      </c>
      <c r="AY47" s="5">
        <f t="shared" si="190"/>
        <v>0.70648748142361661</v>
      </c>
      <c r="AZ47" s="5">
        <f t="shared" si="190"/>
        <v>0.68959334880080525</v>
      </c>
      <c r="BA47" s="5">
        <f t="shared" si="190"/>
        <v>0.70501296980067951</v>
      </c>
      <c r="BB47" s="5">
        <f t="shared" si="190"/>
        <v>0.72042120231941131</v>
      </c>
      <c r="BC47" s="5">
        <f t="shared" si="190"/>
        <v>0.72472324996052417</v>
      </c>
      <c r="BD47" s="5">
        <f t="shared" si="190"/>
        <v>0.76425620716150267</v>
      </c>
      <c r="BE47" s="5">
        <f t="shared" si="190"/>
        <v>0.742476037575732</v>
      </c>
      <c r="BF47" s="5">
        <f t="shared" si="190"/>
        <v>0.69303205919723743</v>
      </c>
      <c r="BG47" s="5">
        <f t="shared" si="190"/>
        <v>0.69337401315742742</v>
      </c>
      <c r="BH47" s="5">
        <f t="shared" si="190"/>
        <v>0.70964916304437675</v>
      </c>
      <c r="BJ47" s="5">
        <f t="shared" ref="BJ47:BO47" si="191">BJ34/BJ$45</f>
        <v>0.50262244224269703</v>
      </c>
      <c r="BK47" s="5">
        <f t="shared" si="191"/>
        <v>0.50262244224269703</v>
      </c>
      <c r="BL47" s="5">
        <f t="shared" si="191"/>
        <v>0.50262244224269703</v>
      </c>
      <c r="BM47" s="5">
        <f t="shared" si="191"/>
        <v>0.50262244224269703</v>
      </c>
      <c r="BN47" s="5">
        <f t="shared" ref="BN47" si="192">BN34/BN$45</f>
        <v>0.50262244224269703</v>
      </c>
      <c r="BO47" s="5">
        <f t="shared" si="191"/>
        <v>0.50262244224269703</v>
      </c>
      <c r="BP47" s="5">
        <f t="shared" ref="BP47:BW47" si="193">BP34/BP$45</f>
        <v>0.82543011553961532</v>
      </c>
      <c r="BQ47" s="5">
        <f t="shared" si="193"/>
        <v>0.82543011553961532</v>
      </c>
      <c r="BR47" s="5">
        <f t="shared" ref="BR47" si="194">BR34/BR$45</f>
        <v>0.82543011553961532</v>
      </c>
      <c r="BS47" s="5">
        <f t="shared" si="193"/>
        <v>0.82543011553961532</v>
      </c>
      <c r="BT47" s="5">
        <f t="shared" si="193"/>
        <v>0.82543011553961532</v>
      </c>
      <c r="BU47" s="5">
        <f t="shared" si="193"/>
        <v>0.82543011553961532</v>
      </c>
      <c r="BV47" s="5">
        <f t="shared" ref="BV47" si="195">BV34/BV$45</f>
        <v>0.82543011553961532</v>
      </c>
      <c r="BW47" s="5">
        <f t="shared" si="193"/>
        <v>0.82543011553961532</v>
      </c>
    </row>
    <row r="48" spans="1:75">
      <c r="A48" s="1"/>
      <c r="B48" s="1"/>
      <c r="C48" s="2" t="s">
        <v>4</v>
      </c>
      <c r="D48" s="66">
        <f t="shared" ref="D48:R48" si="196">D35/D$45</f>
        <v>1.6785369054978599E-2</v>
      </c>
      <c r="E48" s="66">
        <f t="shared" si="196"/>
        <v>1.7118737721645325E-2</v>
      </c>
      <c r="F48" s="5">
        <f t="shared" si="196"/>
        <v>1.7442785937359134E-2</v>
      </c>
      <c r="G48" s="5">
        <f t="shared" si="196"/>
        <v>1.7757131862633446E-2</v>
      </c>
      <c r="H48" s="5">
        <f t="shared" si="196"/>
        <v>1.8061393274588698E-2</v>
      </c>
      <c r="I48" s="5">
        <f t="shared" si="196"/>
        <v>1.8600688077847621E-2</v>
      </c>
      <c r="J48" s="5">
        <f t="shared" si="196"/>
        <v>1.9207345376407167E-2</v>
      </c>
      <c r="K48" s="5">
        <f t="shared" si="196"/>
        <v>1.9822064499069123E-2</v>
      </c>
      <c r="L48" s="5">
        <f t="shared" si="196"/>
        <v>2.0450587795399957E-2</v>
      </c>
      <c r="M48" s="5">
        <f t="shared" si="196"/>
        <v>2.1105243093136761E-2</v>
      </c>
      <c r="N48" s="5">
        <f t="shared" si="196"/>
        <v>2.2085779518729459E-2</v>
      </c>
      <c r="O48" s="5">
        <f t="shared" si="196"/>
        <v>2.2889426594458105E-2</v>
      </c>
      <c r="P48" s="5">
        <f t="shared" si="196"/>
        <v>2.3686487927872008E-2</v>
      </c>
      <c r="Q48" s="5">
        <f t="shared" si="196"/>
        <v>2.4480545991867646E-2</v>
      </c>
      <c r="R48" s="5">
        <f t="shared" si="196"/>
        <v>2.527146858875437E-2</v>
      </c>
      <c r="S48" s="5">
        <f t="shared" si="188"/>
        <v>2.5560903515006769E-2</v>
      </c>
      <c r="T48" s="5">
        <f t="shared" si="188"/>
        <v>2.313912947078153E-2</v>
      </c>
      <c r="U48" s="5">
        <f t="shared" si="188"/>
        <v>2.1128828326489442E-2</v>
      </c>
      <c r="V48" s="5"/>
      <c r="W48" s="5">
        <f t="shared" si="188"/>
        <v>1.7931028531684472E-2</v>
      </c>
      <c r="X48" s="5">
        <f t="shared" si="188"/>
        <v>1.6623376367796414E-2</v>
      </c>
      <c r="Y48" s="5">
        <f t="shared" si="188"/>
        <v>1.5476551646425467E-2</v>
      </c>
      <c r="Z48" s="5">
        <f t="shared" si="188"/>
        <v>1.4468865962122131E-2</v>
      </c>
      <c r="AA48" s="5">
        <f t="shared" si="188"/>
        <v>1.3568423693943135E-2</v>
      </c>
      <c r="AB48" s="5">
        <f t="shared" si="188"/>
        <v>1.2759367979412484E-2</v>
      </c>
      <c r="AC48" s="5">
        <f t="shared" si="188"/>
        <v>1.2028979988398672E-2</v>
      </c>
      <c r="AD48" s="5">
        <f t="shared" si="188"/>
        <v>1.1366875561363404E-2</v>
      </c>
      <c r="AE48" s="5">
        <f t="shared" si="188"/>
        <v>1.0764451090199844E-2</v>
      </c>
      <c r="AF48" s="5"/>
      <c r="AG48" s="5">
        <f t="shared" si="188"/>
        <v>9.7108854930691765E-3</v>
      </c>
      <c r="AH48" s="5">
        <f t="shared" si="188"/>
        <v>9.2484149597201384E-3</v>
      </c>
      <c r="AI48" s="5">
        <f t="shared" si="188"/>
        <v>8.8225937130811689E-3</v>
      </c>
      <c r="AJ48" s="5">
        <f t="shared" si="188"/>
        <v>8.4295429271844489E-3</v>
      </c>
      <c r="AK48" s="5">
        <f t="shared" si="189"/>
        <v>8.0658923584773206E-3</v>
      </c>
      <c r="AL48" s="104">
        <f t="shared" si="189"/>
        <v>3.8193439479829957E-3</v>
      </c>
      <c r="AM48" s="5">
        <f t="shared" si="189"/>
        <v>4.1099293075391998E-3</v>
      </c>
      <c r="AN48" s="5">
        <f t="shared" si="189"/>
        <v>4.0314165423214893E-3</v>
      </c>
      <c r="AO48" s="5">
        <f t="shared" si="189"/>
        <v>4.2839793201439828E-3</v>
      </c>
      <c r="AP48" s="5">
        <f t="shared" si="189"/>
        <v>3.7287527795721947E-3</v>
      </c>
      <c r="AQ48" s="5">
        <f t="shared" si="189"/>
        <v>3.9683830703115194E-3</v>
      </c>
      <c r="AR48" s="5">
        <f t="shared" si="189"/>
        <v>4.3774200742332323E-3</v>
      </c>
      <c r="AS48" s="5">
        <f t="shared" si="189"/>
        <v>4.1094325322954756E-3</v>
      </c>
      <c r="AT48" s="5">
        <f t="shared" si="189"/>
        <v>4.3111054135307764E-3</v>
      </c>
      <c r="AV48" s="5">
        <f>AV35/AV$45</f>
        <v>6.7622106786224701E-3</v>
      </c>
      <c r="AW48" s="5">
        <f t="shared" ref="AW48:BH48" si="197">AW35/AW$45</f>
        <v>5.3732742033545779E-3</v>
      </c>
      <c r="AX48" s="5">
        <f t="shared" si="197"/>
        <v>4.9822359605971155E-3</v>
      </c>
      <c r="AY48" s="5">
        <f t="shared" si="197"/>
        <v>4.1863451708293777E-3</v>
      </c>
      <c r="AZ48" s="5">
        <f t="shared" si="197"/>
        <v>4.8934942060502489E-3</v>
      </c>
      <c r="BA48" s="5">
        <f t="shared" si="197"/>
        <v>2.9416307574686683E-3</v>
      </c>
      <c r="BB48" s="5">
        <f t="shared" si="197"/>
        <v>3.1021841416573981E-3</v>
      </c>
      <c r="BC48" s="5">
        <f t="shared" si="197"/>
        <v>3.5760358543840882E-3</v>
      </c>
      <c r="BD48" s="5">
        <f t="shared" si="197"/>
        <v>3.0098462926126581E-3</v>
      </c>
      <c r="BE48" s="5">
        <f t="shared" si="197"/>
        <v>3.0709253636774501E-3</v>
      </c>
      <c r="BF48" s="5">
        <f t="shared" si="197"/>
        <v>5.6124375379069764E-3</v>
      </c>
      <c r="BG48" s="5">
        <f t="shared" si="197"/>
        <v>5.6842857903412871E-3</v>
      </c>
      <c r="BH48" s="5">
        <f t="shared" si="197"/>
        <v>2.9811833366601313E-3</v>
      </c>
      <c r="BJ48" s="5">
        <f t="shared" ref="BJ48:BO48" si="198">BJ35/BJ$45</f>
        <v>1.7599989765034657E-2</v>
      </c>
      <c r="BK48" s="5">
        <f t="shared" si="198"/>
        <v>1.7599989765034657E-2</v>
      </c>
      <c r="BL48" s="5">
        <f t="shared" si="198"/>
        <v>1.7599989765034657E-2</v>
      </c>
      <c r="BM48" s="5">
        <f t="shared" si="198"/>
        <v>1.7599989765034657E-2</v>
      </c>
      <c r="BN48" s="5">
        <f t="shared" ref="BN48" si="199">BN35/BN$45</f>
        <v>1.7599989765034657E-2</v>
      </c>
      <c r="BO48" s="5">
        <f t="shared" si="198"/>
        <v>1.7599989765034657E-2</v>
      </c>
      <c r="BP48" s="5">
        <f t="shared" ref="BP48:BW48" si="200">BP35/BP$45</f>
        <v>0</v>
      </c>
      <c r="BQ48" s="5">
        <f t="shared" si="200"/>
        <v>0</v>
      </c>
      <c r="BR48" s="5">
        <f t="shared" ref="BR48" si="201">BR35/BR$45</f>
        <v>0</v>
      </c>
      <c r="BS48" s="5">
        <f t="shared" si="200"/>
        <v>0</v>
      </c>
      <c r="BT48" s="5">
        <f t="shared" si="200"/>
        <v>0</v>
      </c>
      <c r="BU48" s="5">
        <f t="shared" si="200"/>
        <v>0</v>
      </c>
      <c r="BV48" s="5">
        <f t="shared" ref="BV48" si="202">BV35/BV$45</f>
        <v>0</v>
      </c>
      <c r="BW48" s="5">
        <f t="shared" si="200"/>
        <v>0</v>
      </c>
    </row>
    <row r="49" spans="1:75">
      <c r="A49" s="1"/>
      <c r="B49" s="1"/>
      <c r="C49" s="2" t="s">
        <v>5</v>
      </c>
      <c r="D49" s="66">
        <f t="shared" si="188"/>
        <v>8.4636424673781879E-2</v>
      </c>
      <c r="E49" s="66">
        <f t="shared" si="188"/>
        <v>8.6222317315121533E-2</v>
      </c>
      <c r="F49" s="5">
        <f t="shared" si="188"/>
        <v>8.7781805099537119E-2</v>
      </c>
      <c r="G49" s="5">
        <f t="shared" si="188"/>
        <v>8.9314867375314383E-2</v>
      </c>
      <c r="H49" s="5">
        <f t="shared" si="188"/>
        <v>9.0821601358527237E-2</v>
      </c>
      <c r="I49" s="5">
        <f t="shared" si="188"/>
        <v>9.0796810319472329E-2</v>
      </c>
      <c r="J49" s="5">
        <f t="shared" si="188"/>
        <v>9.0366585463914739E-2</v>
      </c>
      <c r="K49" s="5">
        <f t="shared" si="188"/>
        <v>8.9929213715535916E-2</v>
      </c>
      <c r="L49" s="5">
        <f t="shared" si="188"/>
        <v>8.9479153022285152E-2</v>
      </c>
      <c r="M49" s="5">
        <f t="shared" si="188"/>
        <v>8.9000802436960597E-2</v>
      </c>
      <c r="N49" s="5">
        <f t="shared" si="188"/>
        <v>8.7834718765576247E-2</v>
      </c>
      <c r="O49" s="5">
        <f t="shared" si="188"/>
        <v>8.6958369543481906E-2</v>
      </c>
      <c r="P49" s="5">
        <f t="shared" si="188"/>
        <v>8.6134937525722835E-2</v>
      </c>
      <c r="Q49" s="5">
        <f t="shared" si="188"/>
        <v>8.5315428601067167E-2</v>
      </c>
      <c r="R49" s="5">
        <f t="shared" si="188"/>
        <v>8.4500262938764004E-2</v>
      </c>
      <c r="S49" s="5">
        <f t="shared" si="188"/>
        <v>8.3852124057947772E-2</v>
      </c>
      <c r="T49" s="5">
        <f t="shared" si="188"/>
        <v>8.4025676643772543E-2</v>
      </c>
      <c r="U49" s="5">
        <f t="shared" si="188"/>
        <v>8.3950134803266074E-2</v>
      </c>
      <c r="V49" s="5"/>
      <c r="W49" s="5">
        <f t="shared" si="188"/>
        <v>8.3308264436585164E-2</v>
      </c>
      <c r="X49" s="5">
        <f t="shared" si="188"/>
        <v>8.2817661898399272E-2</v>
      </c>
      <c r="Y49" s="5">
        <f t="shared" si="188"/>
        <v>8.2185104268084022E-2</v>
      </c>
      <c r="Z49" s="5">
        <f t="shared" si="188"/>
        <v>8.1447990885477842E-2</v>
      </c>
      <c r="AA49" s="5">
        <f t="shared" si="188"/>
        <v>8.0648355232590452E-2</v>
      </c>
      <c r="AB49" s="5">
        <f t="shared" si="188"/>
        <v>7.9797541776520431E-2</v>
      </c>
      <c r="AC49" s="5">
        <f t="shared" si="188"/>
        <v>7.8904705258190641E-2</v>
      </c>
      <c r="AD49" s="5">
        <f t="shared" si="188"/>
        <v>7.7977337275483102E-2</v>
      </c>
      <c r="AE49" s="5">
        <f t="shared" si="188"/>
        <v>7.7021646972671581E-2</v>
      </c>
      <c r="AF49" s="5"/>
      <c r="AG49" s="5">
        <f t="shared" si="188"/>
        <v>7.5045332090063657E-2</v>
      </c>
      <c r="AH49" s="5">
        <f t="shared" si="188"/>
        <v>7.403280143861099E-2</v>
      </c>
      <c r="AI49" s="5">
        <f t="shared" si="188"/>
        <v>7.3008407641460368E-2</v>
      </c>
      <c r="AJ49" s="5">
        <f t="shared" si="188"/>
        <v>7.1974983919713381E-2</v>
      </c>
      <c r="AK49" s="5">
        <f t="shared" si="189"/>
        <v>7.0935010810397867E-2</v>
      </c>
      <c r="AL49" s="104">
        <f t="shared" si="189"/>
        <v>9.4577711898931188E-2</v>
      </c>
      <c r="AM49" s="5">
        <f t="shared" si="189"/>
        <v>9.4318310670588004E-2</v>
      </c>
      <c r="AN49" s="5">
        <f t="shared" si="189"/>
        <v>9.480234930361052E-2</v>
      </c>
      <c r="AO49" s="5">
        <f t="shared" si="189"/>
        <v>9.3820432824491276E-2</v>
      </c>
      <c r="AP49" s="5">
        <f t="shared" si="189"/>
        <v>9.0949704186360739E-2</v>
      </c>
      <c r="AQ49" s="5">
        <f t="shared" si="189"/>
        <v>8.9400753671213917E-2</v>
      </c>
      <c r="AR49" s="5">
        <f t="shared" si="189"/>
        <v>8.9283602124414121E-2</v>
      </c>
      <c r="AS49" s="5">
        <f t="shared" si="189"/>
        <v>9.4991782490968096E-2</v>
      </c>
      <c r="AT49" s="5">
        <f t="shared" si="189"/>
        <v>9.0432553542681385E-2</v>
      </c>
      <c r="AV49" s="5">
        <f>AV36/AV$45</f>
        <v>0.12273092999315725</v>
      </c>
      <c r="AW49" s="5">
        <f t="shared" ref="AW49:BH49" si="203">AW36/AW$45</f>
        <v>0.12115044502257923</v>
      </c>
      <c r="AX49" s="5">
        <f t="shared" si="203"/>
        <v>0.12598772728569047</v>
      </c>
      <c r="AY49" s="5">
        <f t="shared" si="203"/>
        <v>0.11631319990905691</v>
      </c>
      <c r="AZ49" s="5">
        <f t="shared" si="203"/>
        <v>0.10949750537068391</v>
      </c>
      <c r="BA49" s="5">
        <f t="shared" si="203"/>
        <v>0.11680840807296534</v>
      </c>
      <c r="BB49" s="5">
        <f t="shared" si="203"/>
        <v>0.11190451383345761</v>
      </c>
      <c r="BC49" s="5">
        <f t="shared" si="203"/>
        <v>0.12266179288591644</v>
      </c>
      <c r="BD49" s="5">
        <f t="shared" si="203"/>
        <v>0.10347947047599451</v>
      </c>
      <c r="BE49" s="5">
        <f t="shared" si="203"/>
        <v>0.11910187155062203</v>
      </c>
      <c r="BF49" s="5">
        <f t="shared" si="203"/>
        <v>0.12335210288189284</v>
      </c>
      <c r="BG49" s="5">
        <f t="shared" si="203"/>
        <v>0.12273343978313486</v>
      </c>
      <c r="BH49" s="5">
        <f t="shared" si="203"/>
        <v>0.11422761775988965</v>
      </c>
      <c r="BJ49" s="5">
        <f t="shared" ref="BJ49:BO49" si="204">BJ36/BJ$45</f>
        <v>8.0067110027488522E-2</v>
      </c>
      <c r="BK49" s="5">
        <f t="shared" si="204"/>
        <v>8.0067110027488522E-2</v>
      </c>
      <c r="BL49" s="5">
        <f t="shared" si="204"/>
        <v>8.0067110027488522E-2</v>
      </c>
      <c r="BM49" s="5">
        <f t="shared" si="204"/>
        <v>8.0067110027488522E-2</v>
      </c>
      <c r="BN49" s="5">
        <f t="shared" ref="BN49" si="205">BN36/BN$45</f>
        <v>8.0067110027488522E-2</v>
      </c>
      <c r="BO49" s="5">
        <f t="shared" si="204"/>
        <v>8.0067110027488522E-2</v>
      </c>
      <c r="BP49" s="5">
        <f t="shared" ref="BP49:BW49" si="206">BP36/BP$45</f>
        <v>8.6396687595175561E-2</v>
      </c>
      <c r="BQ49" s="5">
        <f t="shared" si="206"/>
        <v>8.6396687595175561E-2</v>
      </c>
      <c r="BR49" s="5">
        <f t="shared" ref="BR49" si="207">BR36/BR$45</f>
        <v>8.6396687595175561E-2</v>
      </c>
      <c r="BS49" s="5">
        <f t="shared" si="206"/>
        <v>8.6396687595175561E-2</v>
      </c>
      <c r="BT49" s="5">
        <f t="shared" si="206"/>
        <v>8.6396687595175561E-2</v>
      </c>
      <c r="BU49" s="5">
        <f t="shared" si="206"/>
        <v>8.6396687595175561E-2</v>
      </c>
      <c r="BV49" s="5">
        <f t="shared" ref="BV49" si="208">BV36/BV$45</f>
        <v>8.6396687595175561E-2</v>
      </c>
      <c r="BW49" s="5">
        <f t="shared" si="206"/>
        <v>8.6396687595175561E-2</v>
      </c>
    </row>
    <row r="50" spans="1:75">
      <c r="A50" s="6"/>
      <c r="B50" s="6"/>
      <c r="C50" s="7" t="s">
        <v>20</v>
      </c>
      <c r="D50" s="67">
        <f t="shared" si="188"/>
        <v>0.12112818735159769</v>
      </c>
      <c r="E50" s="67">
        <f t="shared" si="188"/>
        <v>0.12241781420287889</v>
      </c>
      <c r="F50" s="8">
        <f t="shared" si="188"/>
        <v>0.12365487908988289</v>
      </c>
      <c r="G50" s="8">
        <f t="shared" si="188"/>
        <v>0.12483980811861768</v>
      </c>
      <c r="H50" s="8">
        <f t="shared" si="188"/>
        <v>0.12597311584253706</v>
      </c>
      <c r="I50" s="8">
        <f t="shared" si="188"/>
        <v>0.12867355278524931</v>
      </c>
      <c r="J50" s="8">
        <f t="shared" si="188"/>
        <v>0.13175990033907947</v>
      </c>
      <c r="K50" s="8">
        <f t="shared" si="188"/>
        <v>0.13480410387581429</v>
      </c>
      <c r="L50" s="8">
        <f t="shared" si="188"/>
        <v>0.13780802707544595</v>
      </c>
      <c r="M50" s="8">
        <f t="shared" si="188"/>
        <v>0.14077261588212833</v>
      </c>
      <c r="N50" s="8">
        <f t="shared" si="188"/>
        <v>0.14362795678925566</v>
      </c>
      <c r="O50" s="8">
        <f t="shared" si="188"/>
        <v>0.14641582994026092</v>
      </c>
      <c r="P50" s="8">
        <f t="shared" si="188"/>
        <v>0.14916563827599838</v>
      </c>
      <c r="Q50" s="8">
        <f t="shared" si="188"/>
        <v>0.15185862585142842</v>
      </c>
      <c r="R50" s="8">
        <f t="shared" si="188"/>
        <v>0.154496312377744</v>
      </c>
      <c r="S50" s="8">
        <f t="shared" si="188"/>
        <v>0.15616036950125731</v>
      </c>
      <c r="T50" s="8">
        <f t="shared" si="188"/>
        <v>0.15261739178797853</v>
      </c>
      <c r="U50" s="8">
        <f t="shared" si="188"/>
        <v>0.14968922995201009</v>
      </c>
      <c r="V50" s="8"/>
      <c r="W50" s="8">
        <f t="shared" si="188"/>
        <v>0.14503316687281878</v>
      </c>
      <c r="X50" s="8">
        <f t="shared" si="188"/>
        <v>0.14311389990772638</v>
      </c>
      <c r="Y50" s="8">
        <f t="shared" si="188"/>
        <v>0.14036740676239126</v>
      </c>
      <c r="Z50" s="8">
        <f t="shared" si="188"/>
        <v>0.13750492431634556</v>
      </c>
      <c r="AA50" s="8">
        <f t="shared" si="188"/>
        <v>0.13462299377188205</v>
      </c>
      <c r="AB50" s="8">
        <f t="shared" si="188"/>
        <v>0.13171513760174189</v>
      </c>
      <c r="AC50" s="8">
        <f t="shared" si="188"/>
        <v>0.1287804172728895</v>
      </c>
      <c r="AD50" s="8">
        <f t="shared" si="188"/>
        <v>0.12582161830060157</v>
      </c>
      <c r="AE50" s="8">
        <f t="shared" si="188"/>
        <v>0.12284388127646408</v>
      </c>
      <c r="AF50" s="8"/>
      <c r="AG50" s="8">
        <f t="shared" si="188"/>
        <v>0.11685811483411687</v>
      </c>
      <c r="AH50" s="8">
        <f t="shared" si="188"/>
        <v>0.11386433549159077</v>
      </c>
      <c r="AI50" s="8">
        <f t="shared" si="188"/>
        <v>0.11087926771401815</v>
      </c>
      <c r="AJ50" s="8">
        <f t="shared" si="188"/>
        <v>0.10790939069612296</v>
      </c>
      <c r="AK50" s="8">
        <f t="shared" si="189"/>
        <v>0.10496061170030334</v>
      </c>
      <c r="AL50" s="105">
        <f t="shared" si="189"/>
        <v>1.8527006184425047E-2</v>
      </c>
      <c r="AM50" s="8">
        <f t="shared" si="189"/>
        <v>1.0984564960593106E-2</v>
      </c>
      <c r="AN50" s="8">
        <f t="shared" si="189"/>
        <v>2.0946247260212467E-2</v>
      </c>
      <c r="AO50" s="8">
        <f t="shared" si="189"/>
        <v>2.3422662052426459E-2</v>
      </c>
      <c r="AP50" s="8">
        <f t="shared" si="189"/>
        <v>1.6291075756523801E-2</v>
      </c>
      <c r="AQ50" s="8">
        <f t="shared" si="189"/>
        <v>8.3433974672042013E-3</v>
      </c>
      <c r="AR50" s="8">
        <f t="shared" si="189"/>
        <v>1.8701310656079217E-2</v>
      </c>
      <c r="AS50" s="8">
        <f t="shared" si="189"/>
        <v>8.9421046511858806E-3</v>
      </c>
      <c r="AT50" s="8">
        <f t="shared" si="189"/>
        <v>8.2429945591564833E-3</v>
      </c>
      <c r="AV50" s="8">
        <f>AV37/AV$45</f>
        <v>6.3621256109240715E-2</v>
      </c>
      <c r="AW50" s="8">
        <f t="shared" ref="AW50:BH50" si="209">AW37/AW$45</f>
        <v>7.6089355906458642E-2</v>
      </c>
      <c r="AX50" s="8">
        <f t="shared" si="209"/>
        <v>7.8185168429326199E-2</v>
      </c>
      <c r="AY50" s="8">
        <f t="shared" si="209"/>
        <v>4.9366239611982221E-2</v>
      </c>
      <c r="AZ50" s="8">
        <f t="shared" si="209"/>
        <v>5.7481091994651894E-2</v>
      </c>
      <c r="BA50" s="8">
        <f t="shared" si="209"/>
        <v>4.0149103339002137E-2</v>
      </c>
      <c r="BB50" s="8">
        <f t="shared" si="209"/>
        <v>3.9567479875463579E-2</v>
      </c>
      <c r="BC50" s="8">
        <f t="shared" si="209"/>
        <v>2.3112202910853717E-2</v>
      </c>
      <c r="BD50" s="8">
        <f t="shared" si="209"/>
        <v>2.1612669808316241E-2</v>
      </c>
      <c r="BE50" s="8">
        <f t="shared" si="209"/>
        <v>1.6976700400547252E-2</v>
      </c>
      <c r="BF50" s="8">
        <f t="shared" si="209"/>
        <v>2.0919214787671312E-2</v>
      </c>
      <c r="BG50" s="8">
        <f t="shared" si="209"/>
        <v>2.1429428829520369E-2</v>
      </c>
      <c r="BH50" s="8">
        <f t="shared" si="209"/>
        <v>3.8111360238012322E-2</v>
      </c>
      <c r="BJ50" s="8">
        <f t="shared" ref="BJ50:BO50" si="210">BJ37/BJ$45</f>
        <v>9.7397925836339064E-2</v>
      </c>
      <c r="BK50" s="8">
        <f t="shared" si="210"/>
        <v>9.7397925836339064E-2</v>
      </c>
      <c r="BL50" s="8">
        <f t="shared" si="210"/>
        <v>9.7397925836339064E-2</v>
      </c>
      <c r="BM50" s="8">
        <f t="shared" si="210"/>
        <v>9.7397925836339064E-2</v>
      </c>
      <c r="BN50" s="8">
        <f t="shared" ref="BN50" si="211">BN37/BN$45</f>
        <v>9.7397925836339064E-2</v>
      </c>
      <c r="BO50" s="8">
        <f t="shared" si="210"/>
        <v>9.7397925836339064E-2</v>
      </c>
      <c r="BP50" s="8">
        <f t="shared" ref="BP50:BW50" si="212">BP37/BP$45</f>
        <v>1.9378878220046185E-2</v>
      </c>
      <c r="BQ50" s="8">
        <f t="shared" si="212"/>
        <v>1.9378878220046185E-2</v>
      </c>
      <c r="BR50" s="8">
        <f t="shared" ref="BR50" si="213">BR37/BR$45</f>
        <v>1.9378878220046185E-2</v>
      </c>
      <c r="BS50" s="8">
        <f t="shared" si="212"/>
        <v>1.9378878220046185E-2</v>
      </c>
      <c r="BT50" s="8">
        <f t="shared" si="212"/>
        <v>1.9378878220046185E-2</v>
      </c>
      <c r="BU50" s="8">
        <f t="shared" si="212"/>
        <v>1.9378878220046185E-2</v>
      </c>
      <c r="BV50" s="8">
        <f t="shared" ref="BV50" si="214">BV37/BV$45</f>
        <v>1.9378878220046185E-2</v>
      </c>
      <c r="BW50" s="8">
        <f t="shared" si="212"/>
        <v>1.9378878220046185E-2</v>
      </c>
    </row>
    <row r="51" spans="1:75" s="37" customFormat="1">
      <c r="A51" s="44"/>
      <c r="B51" s="44"/>
      <c r="C51" s="46" t="s">
        <v>7</v>
      </c>
      <c r="D51" s="68">
        <f t="shared" si="188"/>
        <v>6.1042233587691841E-2</v>
      </c>
      <c r="E51" s="68">
        <f t="shared" si="188"/>
        <v>5.8877412955380709E-2</v>
      </c>
      <c r="F51" s="45">
        <f t="shared" si="188"/>
        <v>5.6755552619423409E-2</v>
      </c>
      <c r="G51" s="45">
        <f t="shared" si="188"/>
        <v>5.4676763558866519E-2</v>
      </c>
      <c r="H51" s="45">
        <f t="shared" si="188"/>
        <v>5.2641002760922519E-2</v>
      </c>
      <c r="I51" s="45">
        <f t="shared" si="188"/>
        <v>5.1214148656235192E-2</v>
      </c>
      <c r="J51" s="45">
        <f t="shared" si="188"/>
        <v>4.9939249382069492E-2</v>
      </c>
      <c r="K51" s="45">
        <f t="shared" si="188"/>
        <v>4.8649082330647256E-2</v>
      </c>
      <c r="L51" s="45">
        <f t="shared" si="188"/>
        <v>4.7330006657911164E-2</v>
      </c>
      <c r="M51" s="45">
        <f t="shared" si="188"/>
        <v>4.5952054298593177E-2</v>
      </c>
      <c r="N51" s="45">
        <f t="shared" si="188"/>
        <v>4.358579756420531E-2</v>
      </c>
      <c r="O51" s="45">
        <f t="shared" si="188"/>
        <v>4.183343205521723E-2</v>
      </c>
      <c r="P51" s="45">
        <f t="shared" si="188"/>
        <v>4.0119290090631088E-2</v>
      </c>
      <c r="Q51" s="45">
        <f t="shared" si="188"/>
        <v>3.8453976340575798E-2</v>
      </c>
      <c r="R51" s="45">
        <f t="shared" si="188"/>
        <v>3.6835275196330446E-2</v>
      </c>
      <c r="S51" s="45">
        <f t="shared" si="188"/>
        <v>3.5016004352506527E-2</v>
      </c>
      <c r="T51" s="45">
        <f t="shared" si="188"/>
        <v>3.1985503045880659E-2</v>
      </c>
      <c r="U51" s="45">
        <f t="shared" si="188"/>
        <v>2.9310168642686155E-2</v>
      </c>
      <c r="V51" s="45"/>
      <c r="W51" s="45">
        <f t="shared" si="188"/>
        <v>2.4743686279134088E-2</v>
      </c>
      <c r="X51" s="45">
        <f t="shared" si="188"/>
        <v>2.2763835726817394E-2</v>
      </c>
      <c r="Y51" s="45">
        <f t="shared" si="188"/>
        <v>2.0808738830500877E-2</v>
      </c>
      <c r="Z51" s="45">
        <f t="shared" si="188"/>
        <v>1.8964904816406253E-2</v>
      </c>
      <c r="AA51" s="45">
        <f t="shared" si="188"/>
        <v>1.7264455533625919E-2</v>
      </c>
      <c r="AB51" s="45">
        <f t="shared" si="188"/>
        <v>1.5696921982828883E-2</v>
      </c>
      <c r="AC51" s="45">
        <f t="shared" si="188"/>
        <v>1.4252989978365287E-2</v>
      </c>
      <c r="AD51" s="45">
        <f t="shared" si="188"/>
        <v>1.2924115784367772E-2</v>
      </c>
      <c r="AE51" s="45">
        <f t="shared" si="188"/>
        <v>1.1702308407471919E-2</v>
      </c>
      <c r="AF51" s="45"/>
      <c r="AG51" s="45">
        <f t="shared" si="188"/>
        <v>9.5500893759156037E-3</v>
      </c>
      <c r="AH51" s="45">
        <f t="shared" si="188"/>
        <v>8.6057461467839696E-3</v>
      </c>
      <c r="AI51" s="45">
        <f t="shared" si="188"/>
        <v>7.7405951896872237E-3</v>
      </c>
      <c r="AJ51" s="45">
        <f t="shared" si="188"/>
        <v>6.9486287021556037E-3</v>
      </c>
      <c r="AK51" s="45">
        <f t="shared" si="189"/>
        <v>6.2242277666854856E-3</v>
      </c>
      <c r="AL51" s="106">
        <f t="shared" si="189"/>
        <v>9.7876785607286447E-4</v>
      </c>
      <c r="AM51" s="45">
        <f t="shared" si="189"/>
        <v>9.8600722764444768E-4</v>
      </c>
      <c r="AN51" s="45">
        <f t="shared" si="189"/>
        <v>1.1858361684832864E-3</v>
      </c>
      <c r="AO51" s="45">
        <f t="shared" si="189"/>
        <v>8.8723241341896449E-4</v>
      </c>
      <c r="AP51" s="45">
        <f t="shared" si="189"/>
        <v>9.7777457240479852E-4</v>
      </c>
      <c r="AQ51" s="45">
        <f t="shared" si="189"/>
        <v>5.8364747549285632E-4</v>
      </c>
      <c r="AR51" s="45">
        <f t="shared" si="189"/>
        <v>7.7425076040050925E-4</v>
      </c>
      <c r="AS51" s="45">
        <f t="shared" si="189"/>
        <v>5.9153282820623068E-4</v>
      </c>
      <c r="AT51" s="45">
        <f t="shared" si="189"/>
        <v>8.749933487572206E-4</v>
      </c>
      <c r="AV51" s="45">
        <f t="shared" ref="AV51:BH51" si="215">AV38/AV$45</f>
        <v>1.022848080388975E-3</v>
      </c>
      <c r="AW51" s="45">
        <f t="shared" si="215"/>
        <v>4.6605723657975874E-4</v>
      </c>
      <c r="AX51" s="45">
        <f t="shared" si="215"/>
        <v>7.4904279877990886E-4</v>
      </c>
      <c r="AY51" s="45">
        <f t="shared" si="215"/>
        <v>9.2556827904544968E-5</v>
      </c>
      <c r="AZ51" s="45">
        <f t="shared" si="215"/>
        <v>5.5177584295011705E-4</v>
      </c>
      <c r="BA51" s="45">
        <f t="shared" si="215"/>
        <v>7.3708784334899262E-4</v>
      </c>
      <c r="BB51" s="45">
        <f t="shared" si="215"/>
        <v>3.6820321187243198E-4</v>
      </c>
      <c r="BC51" s="45">
        <f t="shared" si="215"/>
        <v>9.3772827943444255E-5</v>
      </c>
      <c r="BD51" s="45">
        <f t="shared" si="215"/>
        <v>2.751740353223485E-4</v>
      </c>
      <c r="BE51" s="45">
        <f t="shared" si="215"/>
        <v>3.7434422108572176E-4</v>
      </c>
      <c r="BF51" s="45">
        <f t="shared" si="215"/>
        <v>9.3064963731505194E-4</v>
      </c>
      <c r="BG51" s="45">
        <f t="shared" si="215"/>
        <v>1.114683736501333E-3</v>
      </c>
      <c r="BH51" s="45">
        <f t="shared" si="215"/>
        <v>9.337482239518359E-4</v>
      </c>
      <c r="BJ51" s="45">
        <f t="shared" ref="BJ51:BO51" si="216">BJ38/BJ$45</f>
        <v>0</v>
      </c>
      <c r="BK51" s="45">
        <f t="shared" si="216"/>
        <v>0</v>
      </c>
      <c r="BL51" s="45">
        <f t="shared" si="216"/>
        <v>0</v>
      </c>
      <c r="BM51" s="45">
        <f t="shared" si="216"/>
        <v>0</v>
      </c>
      <c r="BN51" s="45">
        <f t="shared" ref="BN51" si="217">BN38/BN$45</f>
        <v>0</v>
      </c>
      <c r="BO51" s="45">
        <f t="shared" si="216"/>
        <v>0</v>
      </c>
      <c r="BP51" s="45">
        <f t="shared" ref="BP51:BW51" si="218">BP38/BP$45</f>
        <v>0</v>
      </c>
      <c r="BQ51" s="45">
        <f t="shared" si="218"/>
        <v>0</v>
      </c>
      <c r="BR51" s="45">
        <f t="shared" ref="BR51" si="219">BR38/BR$45</f>
        <v>0</v>
      </c>
      <c r="BS51" s="45">
        <f t="shared" si="218"/>
        <v>0</v>
      </c>
      <c r="BT51" s="45">
        <f t="shared" si="218"/>
        <v>0</v>
      </c>
      <c r="BU51" s="45">
        <f t="shared" si="218"/>
        <v>0</v>
      </c>
      <c r="BV51" s="45">
        <f t="shared" ref="BV51" si="220">BV38/BV$45</f>
        <v>0</v>
      </c>
      <c r="BW51" s="45">
        <f t="shared" si="218"/>
        <v>0</v>
      </c>
    </row>
    <row r="52" spans="1:75">
      <c r="A52" s="1"/>
      <c r="B52" s="1"/>
      <c r="C52" s="2" t="s">
        <v>8</v>
      </c>
      <c r="D52" s="66">
        <f t="shared" si="188"/>
        <v>4.0767746966924095E-3</v>
      </c>
      <c r="E52" s="66">
        <f t="shared" si="188"/>
        <v>4.1844857272123857E-3</v>
      </c>
      <c r="F52" s="5">
        <f t="shared" si="188"/>
        <v>4.2919749911916345E-3</v>
      </c>
      <c r="G52" s="5">
        <f t="shared" si="188"/>
        <v>4.3992318228971991E-3</v>
      </c>
      <c r="H52" s="5">
        <f t="shared" si="188"/>
        <v>4.5062555455485627E-3</v>
      </c>
      <c r="I52" s="5">
        <f t="shared" si="188"/>
        <v>4.6740723127749097E-3</v>
      </c>
      <c r="J52" s="5">
        <f t="shared" si="188"/>
        <v>4.859747890970486E-3</v>
      </c>
      <c r="K52" s="5">
        <f t="shared" si="188"/>
        <v>5.0479988258403264E-3</v>
      </c>
      <c r="L52" s="5">
        <f t="shared" si="188"/>
        <v>5.2399174511270682E-3</v>
      </c>
      <c r="M52" s="5">
        <f t="shared" si="188"/>
        <v>5.4378153484139057E-3</v>
      </c>
      <c r="N52" s="5">
        <f t="shared" ref="D52:AJ57" si="221">N39/N$45</f>
        <v>5.7046403185808696E-3</v>
      </c>
      <c r="O52" s="5">
        <f t="shared" si="221"/>
        <v>5.9354434674464959E-3</v>
      </c>
      <c r="P52" s="5">
        <f t="shared" si="221"/>
        <v>6.1676668193394665E-3</v>
      </c>
      <c r="Q52" s="5">
        <f t="shared" si="221"/>
        <v>6.4008694039589904E-3</v>
      </c>
      <c r="R52" s="5">
        <f t="shared" si="221"/>
        <v>6.6351600014791408E-3</v>
      </c>
      <c r="S52" s="5">
        <f t="shared" si="221"/>
        <v>6.9112457469797783E-3</v>
      </c>
      <c r="T52" s="5">
        <f t="shared" si="221"/>
        <v>7.4210636594539553E-3</v>
      </c>
      <c r="U52" s="5">
        <f t="shared" si="221"/>
        <v>7.907582787356579E-3</v>
      </c>
      <c r="V52" s="5"/>
      <c r="W52" s="5">
        <f t="shared" si="221"/>
        <v>8.8296438659277235E-3</v>
      </c>
      <c r="X52" s="5">
        <f t="shared" si="221"/>
        <v>9.2713352024540452E-3</v>
      </c>
      <c r="Y52" s="5">
        <f t="shared" si="221"/>
        <v>9.4894500331659248E-3</v>
      </c>
      <c r="Z52" s="5">
        <f t="shared" si="221"/>
        <v>9.6590796551514514E-3</v>
      </c>
      <c r="AA52" s="5">
        <f t="shared" si="221"/>
        <v>9.7970628845000501E-3</v>
      </c>
      <c r="AB52" s="5">
        <f t="shared" si="221"/>
        <v>9.9065740501766471E-3</v>
      </c>
      <c r="AC52" s="5">
        <f t="shared" si="221"/>
        <v>9.9906572605070448E-3</v>
      </c>
      <c r="AD52" s="5">
        <f t="shared" si="221"/>
        <v>1.0052199305356757E-2</v>
      </c>
      <c r="AE52" s="5">
        <f t="shared" si="221"/>
        <v>1.0093905531037877E-2</v>
      </c>
      <c r="AF52" s="5"/>
      <c r="AG52" s="5">
        <f t="shared" si="221"/>
        <v>1.0127627199502507E-2</v>
      </c>
      <c r="AH52" s="5">
        <f t="shared" si="221"/>
        <v>1.0124026172207248E-2</v>
      </c>
      <c r="AI52" s="5">
        <f t="shared" si="221"/>
        <v>1.0109359021565388E-2</v>
      </c>
      <c r="AJ52" s="5">
        <f t="shared" si="221"/>
        <v>1.008531037817925E-2</v>
      </c>
      <c r="AK52" s="5">
        <f t="shared" ref="AK52:AT56" si="222">AK39/AK$45</f>
        <v>1.0053380781766185E-2</v>
      </c>
      <c r="AL52" s="104">
        <f t="shared" si="222"/>
        <v>1.2040444485452875E-2</v>
      </c>
      <c r="AM52" s="5">
        <f t="shared" si="222"/>
        <v>1.2129500588977719E-2</v>
      </c>
      <c r="AN52" s="5">
        <f t="shared" si="222"/>
        <v>1.562970342202176E-2</v>
      </c>
      <c r="AO52" s="5">
        <f t="shared" si="222"/>
        <v>1.6111746501758475E-2</v>
      </c>
      <c r="AP52" s="5">
        <f t="shared" si="222"/>
        <v>1.134089830288133E-2</v>
      </c>
      <c r="AQ52" s="5">
        <f t="shared" si="222"/>
        <v>1.1795415213359545E-2</v>
      </c>
      <c r="AR52" s="5">
        <f t="shared" si="222"/>
        <v>1.4626987366417977E-2</v>
      </c>
      <c r="AS52" s="5">
        <f t="shared" si="222"/>
        <v>2.2350234956226053E-2</v>
      </c>
      <c r="AT52" s="5">
        <f t="shared" si="222"/>
        <v>1.8623166313464695E-2</v>
      </c>
      <c r="AV52" s="5">
        <f t="shared" ref="AV52:AV57" si="223">AV39/AV$45</f>
        <v>2.8760464677385536E-2</v>
      </c>
      <c r="AW52" s="5">
        <f t="shared" ref="AW52:BH52" si="224">AW39/AW$45</f>
        <v>2.7355868288225102E-2</v>
      </c>
      <c r="AX52" s="5">
        <f t="shared" si="224"/>
        <v>2.4352477064420942E-2</v>
      </c>
      <c r="AY52" s="5">
        <f t="shared" si="224"/>
        <v>1.2524603003068567E-2</v>
      </c>
      <c r="AZ52" s="5">
        <f t="shared" si="224"/>
        <v>2.537323643786045E-2</v>
      </c>
      <c r="BA52" s="5">
        <f t="shared" si="224"/>
        <v>2.9630919781174245E-2</v>
      </c>
      <c r="BB52" s="5">
        <f t="shared" si="224"/>
        <v>1.6500326370608945E-2</v>
      </c>
      <c r="BC52" s="5">
        <f t="shared" si="224"/>
        <v>6.5917660634909891E-3</v>
      </c>
      <c r="BD52" s="5">
        <f t="shared" si="224"/>
        <v>1.0638855615798842E-2</v>
      </c>
      <c r="BE52" s="5">
        <f t="shared" si="224"/>
        <v>6.249705024892218E-3</v>
      </c>
      <c r="BF52" s="5">
        <f t="shared" si="224"/>
        <v>1.8154068620358545E-2</v>
      </c>
      <c r="BG52" s="5">
        <f t="shared" si="224"/>
        <v>2.3996755960658644E-2</v>
      </c>
      <c r="BH52" s="5">
        <f t="shared" si="224"/>
        <v>1.4768523543895375E-2</v>
      </c>
      <c r="BJ52" s="5">
        <f t="shared" ref="BJ52:BO52" si="225">BJ39/BJ$45</f>
        <v>0.1583866809691086</v>
      </c>
      <c r="BK52" s="5">
        <f t="shared" si="225"/>
        <v>0.1583866809691086</v>
      </c>
      <c r="BL52" s="5">
        <f t="shared" si="225"/>
        <v>0.1583866809691086</v>
      </c>
      <c r="BM52" s="5">
        <f t="shared" si="225"/>
        <v>0.1583866809691086</v>
      </c>
      <c r="BN52" s="5">
        <f t="shared" ref="BN52" si="226">BN39/BN$45</f>
        <v>0.1583866809691086</v>
      </c>
      <c r="BO52" s="5">
        <f t="shared" si="225"/>
        <v>0.1583866809691086</v>
      </c>
      <c r="BP52" s="5">
        <f t="shared" ref="BP52:BW52" si="227">BP39/BP$45</f>
        <v>5.0940046829518098E-3</v>
      </c>
      <c r="BQ52" s="5">
        <f t="shared" si="227"/>
        <v>5.0940046829518098E-3</v>
      </c>
      <c r="BR52" s="5">
        <f t="shared" ref="BR52" si="228">BR39/BR$45</f>
        <v>5.0940046829518098E-3</v>
      </c>
      <c r="BS52" s="5">
        <f t="shared" si="227"/>
        <v>5.0940046829518098E-3</v>
      </c>
      <c r="BT52" s="5">
        <f t="shared" si="227"/>
        <v>5.0940046829518098E-3</v>
      </c>
      <c r="BU52" s="5">
        <f t="shared" si="227"/>
        <v>5.0940046829518098E-3</v>
      </c>
      <c r="BV52" s="5">
        <f t="shared" ref="BV52" si="229">BV39/BV$45</f>
        <v>5.0940046829518098E-3</v>
      </c>
      <c r="BW52" s="5">
        <f t="shared" si="227"/>
        <v>5.0940046829518098E-3</v>
      </c>
    </row>
    <row r="53" spans="1:75">
      <c r="A53" s="1"/>
      <c r="B53" s="1"/>
      <c r="C53" s="2" t="s">
        <v>9</v>
      </c>
      <c r="D53" s="66">
        <f t="shared" si="221"/>
        <v>0.13204019121993665</v>
      </c>
      <c r="E53" s="66">
        <f t="shared" si="221"/>
        <v>0.12974081675629301</v>
      </c>
      <c r="F53" s="5">
        <f t="shared" si="221"/>
        <v>0.12745544851095866</v>
      </c>
      <c r="G53" s="5">
        <f t="shared" si="221"/>
        <v>0.12518384609214941</v>
      </c>
      <c r="H53" s="5">
        <f t="shared" si="221"/>
        <v>0.1229255348711948</v>
      </c>
      <c r="I53" s="5">
        <f t="shared" si="221"/>
        <v>0.11995250210421038</v>
      </c>
      <c r="J53" s="5">
        <f t="shared" si="221"/>
        <v>0.11688329774390373</v>
      </c>
      <c r="K53" s="5">
        <f t="shared" si="221"/>
        <v>0.11393084923962109</v>
      </c>
      <c r="L53" s="5">
        <f t="shared" si="221"/>
        <v>0.11110978778200234</v>
      </c>
      <c r="M53" s="5">
        <f t="shared" si="221"/>
        <v>0.1084645414586233</v>
      </c>
      <c r="N53" s="5">
        <f t="shared" si="221"/>
        <v>0.10783792019849746</v>
      </c>
      <c r="O53" s="5">
        <f t="shared" si="221"/>
        <v>0.10635603934927097</v>
      </c>
      <c r="P53" s="5">
        <f t="shared" si="221"/>
        <v>0.10480731335506716</v>
      </c>
      <c r="Q53" s="5">
        <f t="shared" si="221"/>
        <v>0.10329063404484712</v>
      </c>
      <c r="R53" s="5">
        <f t="shared" si="221"/>
        <v>0.10180367610987859</v>
      </c>
      <c r="S53" s="5">
        <f t="shared" si="221"/>
        <v>0.10022644521541255</v>
      </c>
      <c r="T53" s="5">
        <f t="shared" si="221"/>
        <v>9.8058102377503037E-2</v>
      </c>
      <c r="U53" s="5">
        <f t="shared" si="221"/>
        <v>9.6049248487446268E-2</v>
      </c>
      <c r="V53" s="5"/>
      <c r="W53" s="5">
        <f t="shared" si="221"/>
        <v>9.2408828140113489E-2</v>
      </c>
      <c r="X53" s="5">
        <f t="shared" si="221"/>
        <v>9.0744793168829635E-2</v>
      </c>
      <c r="Y53" s="5">
        <f t="shared" si="221"/>
        <v>8.9289753343667816E-2</v>
      </c>
      <c r="Z53" s="5">
        <f t="shared" si="221"/>
        <v>8.8032079899590637E-2</v>
      </c>
      <c r="AA53" s="5">
        <f t="shared" si="221"/>
        <v>8.6873853217137156E-2</v>
      </c>
      <c r="AB53" s="5">
        <f t="shared" si="221"/>
        <v>8.5802522624060615E-2</v>
      </c>
      <c r="AC53" s="5">
        <f t="shared" si="221"/>
        <v>8.4807244503384657E-2</v>
      </c>
      <c r="AD53" s="5">
        <f t="shared" si="221"/>
        <v>8.3878653266270239E-2</v>
      </c>
      <c r="AE53" s="5">
        <f t="shared" si="221"/>
        <v>8.3008664537816787E-2</v>
      </c>
      <c r="AF53" s="5"/>
      <c r="AG53" s="5">
        <f t="shared" si="221"/>
        <v>8.141753243931632E-2</v>
      </c>
      <c r="AH53" s="5">
        <f t="shared" si="221"/>
        <v>8.0685154049903354E-2</v>
      </c>
      <c r="AI53" s="5">
        <f t="shared" si="221"/>
        <v>7.9988649707707235E-2</v>
      </c>
      <c r="AJ53" s="5">
        <f t="shared" si="221"/>
        <v>7.9324076054792581E-2</v>
      </c>
      <c r="AK53" s="5">
        <f t="shared" si="222"/>
        <v>7.8687978832160888E-2</v>
      </c>
      <c r="AL53" s="104">
        <f t="shared" si="222"/>
        <v>3.7211361976371822E-2</v>
      </c>
      <c r="AM53" s="5">
        <f t="shared" si="222"/>
        <v>3.5618489967687655E-2</v>
      </c>
      <c r="AN53" s="5">
        <f t="shared" si="222"/>
        <v>4.1813606279861769E-2</v>
      </c>
      <c r="AO53" s="5">
        <f t="shared" si="222"/>
        <v>4.5572761723265576E-2</v>
      </c>
      <c r="AP53" s="5">
        <f t="shared" si="222"/>
        <v>3.6432596775550219E-2</v>
      </c>
      <c r="AQ53" s="5">
        <f t="shared" si="222"/>
        <v>3.5262299511593598E-2</v>
      </c>
      <c r="AR53" s="5">
        <f t="shared" si="222"/>
        <v>3.7895070521596269E-2</v>
      </c>
      <c r="AS53" s="5">
        <f t="shared" si="222"/>
        <v>4.3957367817552467E-2</v>
      </c>
      <c r="AT53" s="5">
        <f t="shared" si="222"/>
        <v>3.7085023409167264E-2</v>
      </c>
      <c r="AV53" s="5">
        <f t="shared" si="223"/>
        <v>9.6895089912270055E-2</v>
      </c>
      <c r="AW53" s="5">
        <f t="shared" ref="AW53:BH53" si="230">AW40/AW$45</f>
        <v>9.5952486258491343E-2</v>
      </c>
      <c r="AX53" s="5">
        <f t="shared" si="230"/>
        <v>8.1482667907421855E-2</v>
      </c>
      <c r="AY53" s="5">
        <f t="shared" si="230"/>
        <v>5.4244513046293477E-2</v>
      </c>
      <c r="AZ53" s="5">
        <f t="shared" si="230"/>
        <v>5.3315500471598082E-2</v>
      </c>
      <c r="BA53" s="5">
        <f t="shared" si="230"/>
        <v>5.1437624424966299E-2</v>
      </c>
      <c r="BB53" s="5">
        <f t="shared" si="230"/>
        <v>4.7669523434302336E-2</v>
      </c>
      <c r="BC53" s="5">
        <f t="shared" si="230"/>
        <v>3.5769537813392108E-2</v>
      </c>
      <c r="BD53" s="5">
        <f t="shared" si="230"/>
        <v>3.2323603693021091E-2</v>
      </c>
      <c r="BE53" s="5">
        <f t="shared" si="230"/>
        <v>3.0260805163722052E-2</v>
      </c>
      <c r="BF53" s="5">
        <f t="shared" si="230"/>
        <v>5.9949526981676771E-2</v>
      </c>
      <c r="BG53" s="5">
        <f t="shared" si="230"/>
        <v>5.5965214150290106E-2</v>
      </c>
      <c r="BH53" s="5">
        <f t="shared" si="230"/>
        <v>3.3848627046938598E-2</v>
      </c>
      <c r="BJ53" s="5">
        <f t="shared" ref="BJ53:BO53" si="231">BJ40/BJ$45</f>
        <v>0.11930987962537153</v>
      </c>
      <c r="BK53" s="5">
        <f t="shared" si="231"/>
        <v>0.11930987962537153</v>
      </c>
      <c r="BL53" s="5">
        <f t="shared" si="231"/>
        <v>0.11930987962537153</v>
      </c>
      <c r="BM53" s="5">
        <f t="shared" si="231"/>
        <v>0.11930987962537153</v>
      </c>
      <c r="BN53" s="5">
        <f t="shared" ref="BN53" si="232">BN40/BN$45</f>
        <v>0.11930987962537153</v>
      </c>
      <c r="BO53" s="5">
        <f t="shared" si="231"/>
        <v>0.11930987962537153</v>
      </c>
      <c r="BP53" s="5">
        <f t="shared" ref="BP53:BW53" si="233">BP40/BP$45</f>
        <v>4.4620924000794851E-3</v>
      </c>
      <c r="BQ53" s="5">
        <f t="shared" si="233"/>
        <v>4.4620924000794851E-3</v>
      </c>
      <c r="BR53" s="5">
        <f t="shared" ref="BR53" si="234">BR40/BR$45</f>
        <v>4.4620924000794851E-3</v>
      </c>
      <c r="BS53" s="5">
        <f t="shared" si="233"/>
        <v>4.4620924000794851E-3</v>
      </c>
      <c r="BT53" s="5">
        <f t="shared" si="233"/>
        <v>4.4620924000794851E-3</v>
      </c>
      <c r="BU53" s="5">
        <f t="shared" si="233"/>
        <v>4.4620924000794851E-3</v>
      </c>
      <c r="BV53" s="5">
        <f t="shared" ref="BV53" si="235">BV40/BV$45</f>
        <v>4.4620924000794851E-3</v>
      </c>
      <c r="BW53" s="5">
        <f t="shared" si="233"/>
        <v>4.4620924000794851E-3</v>
      </c>
    </row>
    <row r="54" spans="1:75">
      <c r="A54" s="1"/>
      <c r="B54" s="1"/>
      <c r="C54" s="2" t="s">
        <v>10</v>
      </c>
      <c r="D54" s="66">
        <f t="shared" si="221"/>
        <v>2.6195328141847041E-2</v>
      </c>
      <c r="E54" s="66">
        <f t="shared" si="221"/>
        <v>2.6841226188356427E-2</v>
      </c>
      <c r="F54" s="5">
        <f t="shared" si="221"/>
        <v>2.7484226334531483E-2</v>
      </c>
      <c r="G54" s="5">
        <f t="shared" si="221"/>
        <v>2.8124268929759312E-2</v>
      </c>
      <c r="H54" s="5">
        <f t="shared" si="221"/>
        <v>2.8761352540841809E-2</v>
      </c>
      <c r="I54" s="5">
        <f t="shared" si="221"/>
        <v>2.9336446668826177E-2</v>
      </c>
      <c r="J54" s="5">
        <f t="shared" si="221"/>
        <v>2.9878666803500719E-2</v>
      </c>
      <c r="K54" s="5">
        <f t="shared" si="221"/>
        <v>3.0405706040585664E-2</v>
      </c>
      <c r="L54" s="5">
        <f t="shared" si="221"/>
        <v>3.0919782104159431E-2</v>
      </c>
      <c r="M54" s="5">
        <f t="shared" si="221"/>
        <v>3.1424349435945617E-2</v>
      </c>
      <c r="N54" s="5">
        <f t="shared" si="221"/>
        <v>3.1974253552752838E-2</v>
      </c>
      <c r="O54" s="5">
        <f t="shared" si="221"/>
        <v>3.2457136107695628E-2</v>
      </c>
      <c r="P54" s="5">
        <f t="shared" si="221"/>
        <v>3.293472549104557E-2</v>
      </c>
      <c r="Q54" s="5">
        <f t="shared" si="221"/>
        <v>3.3395504016557838E-2</v>
      </c>
      <c r="R54" s="5">
        <f t="shared" si="221"/>
        <v>3.3840400126453944E-2</v>
      </c>
      <c r="S54" s="5">
        <f t="shared" si="221"/>
        <v>3.44268931125443E-2</v>
      </c>
      <c r="T54" s="5">
        <f t="shared" si="221"/>
        <v>3.5858438342340641E-2</v>
      </c>
      <c r="U54" s="5">
        <f t="shared" si="221"/>
        <v>3.7142410592580728E-2</v>
      </c>
      <c r="V54" s="5"/>
      <c r="W54" s="5">
        <f t="shared" si="221"/>
        <v>3.9384649318355378E-2</v>
      </c>
      <c r="X54" s="5">
        <f t="shared" si="221"/>
        <v>4.0379429531236771E-2</v>
      </c>
      <c r="Y54" s="5">
        <f t="shared" si="221"/>
        <v>4.1292790833007187E-2</v>
      </c>
      <c r="Z54" s="5">
        <f t="shared" si="221"/>
        <v>4.2154637564909433E-2</v>
      </c>
      <c r="AA54" s="5">
        <f t="shared" si="221"/>
        <v>4.2968901470631267E-2</v>
      </c>
      <c r="AB54" s="5">
        <f t="shared" si="221"/>
        <v>4.3740607731406478E-2</v>
      </c>
      <c r="AC54" s="5">
        <f t="shared" si="221"/>
        <v>4.4473616264389761E-2</v>
      </c>
      <c r="AD54" s="5">
        <f t="shared" si="221"/>
        <v>4.5170932263740783E-2</v>
      </c>
      <c r="AE54" s="5">
        <f t="shared" si="221"/>
        <v>4.5834940820433108E-2</v>
      </c>
      <c r="AF54" s="5"/>
      <c r="AG54" s="5">
        <f t="shared" si="221"/>
        <v>4.7070480660511449E-2</v>
      </c>
      <c r="AH54" s="5">
        <f t="shared" si="221"/>
        <v>4.7645030281836351E-2</v>
      </c>
      <c r="AI54" s="5">
        <f t="shared" si="221"/>
        <v>4.8192463334579466E-2</v>
      </c>
      <c r="AJ54" s="5">
        <f t="shared" si="221"/>
        <v>4.8713904057142245E-2</v>
      </c>
      <c r="AK54" s="5">
        <f t="shared" si="222"/>
        <v>4.9210395949242737E-2</v>
      </c>
      <c r="AL54" s="104">
        <f t="shared" si="222"/>
        <v>2.841100013893624E-2</v>
      </c>
      <c r="AM54" s="5">
        <f t="shared" si="222"/>
        <v>2.7156278160223389E-2</v>
      </c>
      <c r="AN54" s="5">
        <f t="shared" si="222"/>
        <v>3.3089040520839649E-2</v>
      </c>
      <c r="AO54" s="5">
        <f t="shared" si="222"/>
        <v>3.1544672942686001E-2</v>
      </c>
      <c r="AP54" s="5">
        <f t="shared" si="222"/>
        <v>2.7376500421372827E-2</v>
      </c>
      <c r="AQ54" s="5">
        <f t="shared" si="222"/>
        <v>2.7902697443298791E-2</v>
      </c>
      <c r="AR54" s="5">
        <f t="shared" si="222"/>
        <v>2.5659769211379569E-2</v>
      </c>
      <c r="AS54" s="5">
        <f t="shared" si="222"/>
        <v>2.7378331791566846E-2</v>
      </c>
      <c r="AT54" s="5">
        <f t="shared" si="222"/>
        <v>2.5332041847668681E-2</v>
      </c>
      <c r="AV54" s="5">
        <f t="shared" si="223"/>
        <v>4.0699617785397928E-2</v>
      </c>
      <c r="AW54" s="5">
        <f t="shared" ref="AW54:BH54" si="236">AW41/AW$45</f>
        <v>4.8148281803226882E-2</v>
      </c>
      <c r="AX54" s="5">
        <f t="shared" si="236"/>
        <v>4.8792671384885897E-2</v>
      </c>
      <c r="AY54" s="5">
        <f t="shared" si="236"/>
        <v>4.7598589500844682E-2</v>
      </c>
      <c r="AZ54" s="5">
        <f t="shared" si="236"/>
        <v>5.0235697499503788E-2</v>
      </c>
      <c r="BA54" s="5">
        <f t="shared" si="236"/>
        <v>4.2959827822596171E-2</v>
      </c>
      <c r="BB54" s="5">
        <f t="shared" si="236"/>
        <v>5.0915035436964524E-2</v>
      </c>
      <c r="BC54" s="5">
        <f t="shared" si="236"/>
        <v>5.3153491501228778E-2</v>
      </c>
      <c r="BD54" s="5">
        <f t="shared" si="236"/>
        <v>5.17828863756611E-2</v>
      </c>
      <c r="BE54" s="5">
        <f t="shared" si="236"/>
        <v>4.8769588584306189E-2</v>
      </c>
      <c r="BF54" s="5">
        <f t="shared" si="236"/>
        <v>5.5517489987416645E-2</v>
      </c>
      <c r="BG54" s="5">
        <f t="shared" si="236"/>
        <v>5.2653252381396738E-2</v>
      </c>
      <c r="BH54" s="5">
        <f t="shared" si="236"/>
        <v>5.3674855175451057E-2</v>
      </c>
      <c r="BJ54" s="5">
        <f t="shared" ref="BJ54:BO54" si="237">BJ41/BJ$45</f>
        <v>2.1292767147150279E-2</v>
      </c>
      <c r="BK54" s="5">
        <f t="shared" si="237"/>
        <v>2.1292767147150279E-2</v>
      </c>
      <c r="BL54" s="5">
        <f t="shared" si="237"/>
        <v>2.1292767147150279E-2</v>
      </c>
      <c r="BM54" s="5">
        <f t="shared" si="237"/>
        <v>2.1292767147150279E-2</v>
      </c>
      <c r="BN54" s="5">
        <f t="shared" ref="BN54" si="238">BN41/BN$45</f>
        <v>2.1292767147150279E-2</v>
      </c>
      <c r="BO54" s="5">
        <f t="shared" si="237"/>
        <v>2.1292767147150279E-2</v>
      </c>
      <c r="BP54" s="5">
        <f t="shared" ref="BP54:BW54" si="239">BP41/BP$45</f>
        <v>4.5548110338984003E-2</v>
      </c>
      <c r="BQ54" s="5">
        <f t="shared" si="239"/>
        <v>4.5548110338984003E-2</v>
      </c>
      <c r="BR54" s="5">
        <f t="shared" ref="BR54" si="240">BR41/BR$45</f>
        <v>4.5548110338984003E-2</v>
      </c>
      <c r="BS54" s="5">
        <f t="shared" si="239"/>
        <v>4.5548110338984003E-2</v>
      </c>
      <c r="BT54" s="5">
        <f t="shared" si="239"/>
        <v>4.5548110338984003E-2</v>
      </c>
      <c r="BU54" s="5">
        <f t="shared" si="239"/>
        <v>4.5548110338984003E-2</v>
      </c>
      <c r="BV54" s="5">
        <f t="shared" ref="BV54" si="241">BV41/BV$45</f>
        <v>4.5548110338984003E-2</v>
      </c>
      <c r="BW54" s="5">
        <f t="shared" si="239"/>
        <v>4.5548110338984003E-2</v>
      </c>
    </row>
    <row r="55" spans="1:75">
      <c r="A55" s="1"/>
      <c r="B55" s="1"/>
      <c r="C55" s="2" t="s">
        <v>11</v>
      </c>
      <c r="D55" s="66">
        <f t="shared" si="221"/>
        <v>1.7096794075037104E-3</v>
      </c>
      <c r="E55" s="66">
        <f t="shared" si="221"/>
        <v>1.754850245860425E-3</v>
      </c>
      <c r="F55" s="5">
        <f t="shared" si="221"/>
        <v>1.7999280818522274E-3</v>
      </c>
      <c r="G55" s="5">
        <f t="shared" si="221"/>
        <v>1.8449084425844107E-3</v>
      </c>
      <c r="H55" s="5">
        <f t="shared" si="221"/>
        <v>1.8897910442351351E-3</v>
      </c>
      <c r="I55" s="5">
        <f t="shared" si="221"/>
        <v>1.9572232172556429E-3</v>
      </c>
      <c r="J55" s="5">
        <f t="shared" si="221"/>
        <v>2.03109137144529E-3</v>
      </c>
      <c r="K55" s="5">
        <f t="shared" si="221"/>
        <v>2.1057326653197645E-3</v>
      </c>
      <c r="L55" s="5">
        <f t="shared" si="221"/>
        <v>2.1815614387420239E-3</v>
      </c>
      <c r="M55" s="5">
        <f t="shared" si="221"/>
        <v>2.2594499448513445E-3</v>
      </c>
      <c r="N55" s="5">
        <f t="shared" si="221"/>
        <v>2.3629946776412415E-3</v>
      </c>
      <c r="O55" s="5">
        <f t="shared" si="221"/>
        <v>2.4525202222688957E-3</v>
      </c>
      <c r="P55" s="5">
        <f t="shared" si="221"/>
        <v>2.5423703648526064E-3</v>
      </c>
      <c r="Q55" s="5">
        <f t="shared" si="221"/>
        <v>2.6322750938332883E-3</v>
      </c>
      <c r="R55" s="5">
        <f t="shared" si="221"/>
        <v>2.7222776209258172E-3</v>
      </c>
      <c r="S55" s="5">
        <f t="shared" si="221"/>
        <v>2.8286941470382844E-3</v>
      </c>
      <c r="T55" s="5">
        <f t="shared" si="221"/>
        <v>3.0280347872849744E-3</v>
      </c>
      <c r="U55" s="5">
        <f t="shared" si="221"/>
        <v>3.217238732342584E-3</v>
      </c>
      <c r="V55" s="5"/>
      <c r="W55" s="5">
        <f t="shared" si="221"/>
        <v>3.5732375453610648E-3</v>
      </c>
      <c r="X55" s="5">
        <f t="shared" si="221"/>
        <v>3.7426197507132108E-3</v>
      </c>
      <c r="Y55" s="5">
        <f t="shared" si="221"/>
        <v>3.9123544242241513E-3</v>
      </c>
      <c r="Z55" s="5">
        <f t="shared" si="221"/>
        <v>4.0818984036516378E-3</v>
      </c>
      <c r="AA55" s="5">
        <f t="shared" si="221"/>
        <v>4.249745426433498E-3</v>
      </c>
      <c r="AB55" s="5">
        <f t="shared" si="221"/>
        <v>4.4161409838185343E-3</v>
      </c>
      <c r="AC55" s="5">
        <f t="shared" si="221"/>
        <v>4.5812288674744461E-3</v>
      </c>
      <c r="AD55" s="5">
        <f t="shared" si="221"/>
        <v>4.7450792260433161E-3</v>
      </c>
      <c r="AE55" s="5">
        <f t="shared" si="221"/>
        <v>4.9077109953843904E-3</v>
      </c>
      <c r="AF55" s="5"/>
      <c r="AG55" s="5">
        <f t="shared" si="221"/>
        <v>5.2292386530283924E-3</v>
      </c>
      <c r="AH55" s="5">
        <f t="shared" si="221"/>
        <v>5.3880567827322033E-3</v>
      </c>
      <c r="AI55" s="5">
        <f t="shared" si="221"/>
        <v>5.5455175927801737E-3</v>
      </c>
      <c r="AJ55" s="5">
        <f t="shared" si="221"/>
        <v>5.7015703094902498E-3</v>
      </c>
      <c r="AK55" s="5">
        <f t="shared" si="222"/>
        <v>5.8561667992252636E-3</v>
      </c>
      <c r="AL55" s="104">
        <f t="shared" si="222"/>
        <v>2.0532897560014689E-2</v>
      </c>
      <c r="AM55" s="5">
        <f t="shared" si="222"/>
        <v>2.1277878965046855E-2</v>
      </c>
      <c r="AN55" s="5">
        <f t="shared" si="222"/>
        <v>1.976475439352135E-2</v>
      </c>
      <c r="AO55" s="5">
        <f t="shared" si="222"/>
        <v>1.7938106376358329E-2</v>
      </c>
      <c r="AP55" s="5">
        <f t="shared" si="222"/>
        <v>2.0806139860563927E-2</v>
      </c>
      <c r="AQ55" s="5">
        <f t="shared" si="222"/>
        <v>2.0845415687208629E-2</v>
      </c>
      <c r="AR55" s="5">
        <f t="shared" si="222"/>
        <v>1.8265506264797216E-2</v>
      </c>
      <c r="AS55" s="5">
        <f t="shared" si="222"/>
        <v>1.5048387924690385E-2</v>
      </c>
      <c r="AT55" s="5">
        <f t="shared" si="222"/>
        <v>1.7763758281282339E-2</v>
      </c>
      <c r="AV55" s="5">
        <f t="shared" si="223"/>
        <v>1.4892389684164817E-2</v>
      </c>
      <c r="AW55" s="5">
        <f t="shared" ref="AW55:BH55" si="242">AW42/AW$45</f>
        <v>1.5348986540681109E-2</v>
      </c>
      <c r="AX55" s="5">
        <f t="shared" si="242"/>
        <v>1.7037205079477955E-2</v>
      </c>
      <c r="AY55" s="5">
        <f t="shared" si="242"/>
        <v>9.1864715064035804E-3</v>
      </c>
      <c r="AZ55" s="5">
        <f t="shared" si="242"/>
        <v>9.0583493758962137E-3</v>
      </c>
      <c r="BA55" s="5">
        <f t="shared" si="242"/>
        <v>1.0322428157798519E-2</v>
      </c>
      <c r="BB55" s="5">
        <f t="shared" si="242"/>
        <v>9.5515313762621051E-3</v>
      </c>
      <c r="BC55" s="5">
        <f t="shared" si="242"/>
        <v>3.0177768413845209E-2</v>
      </c>
      <c r="BD55" s="5">
        <f t="shared" si="242"/>
        <v>1.2621286541770686E-2</v>
      </c>
      <c r="BE55" s="5">
        <f t="shared" si="242"/>
        <v>3.2439817791269303E-2</v>
      </c>
      <c r="BF55" s="5">
        <f t="shared" si="242"/>
        <v>2.2532450368524512E-2</v>
      </c>
      <c r="BG55" s="5">
        <f t="shared" si="242"/>
        <v>2.3048926210729393E-2</v>
      </c>
      <c r="BH55" s="5">
        <f t="shared" si="242"/>
        <v>3.1804921630824157E-2</v>
      </c>
      <c r="BJ55" s="5">
        <f t="shared" ref="BJ55:BO55" si="243">BJ42/BJ$45</f>
        <v>3.3232043868101661E-3</v>
      </c>
      <c r="BK55" s="5">
        <f t="shared" si="243"/>
        <v>3.3232043868101661E-3</v>
      </c>
      <c r="BL55" s="5">
        <f t="shared" si="243"/>
        <v>3.3232043868101661E-3</v>
      </c>
      <c r="BM55" s="5">
        <f t="shared" si="243"/>
        <v>3.3232043868101661E-3</v>
      </c>
      <c r="BN55" s="5">
        <f t="shared" ref="BN55" si="244">BN42/BN$45</f>
        <v>3.3232043868101661E-3</v>
      </c>
      <c r="BO55" s="5">
        <f t="shared" si="243"/>
        <v>3.3232043868101661E-3</v>
      </c>
      <c r="BP55" s="5">
        <f t="shared" ref="BP55:BW55" si="245">BP42/BP$45</f>
        <v>1.3690111223147606E-2</v>
      </c>
      <c r="BQ55" s="5">
        <f t="shared" si="245"/>
        <v>1.3690111223147606E-2</v>
      </c>
      <c r="BR55" s="5">
        <f t="shared" ref="BR55" si="246">BR42/BR$45</f>
        <v>1.3690111223147606E-2</v>
      </c>
      <c r="BS55" s="5">
        <f t="shared" si="245"/>
        <v>1.3690111223147606E-2</v>
      </c>
      <c r="BT55" s="5">
        <f t="shared" si="245"/>
        <v>1.3690111223147606E-2</v>
      </c>
      <c r="BU55" s="5">
        <f t="shared" si="245"/>
        <v>1.3690111223147606E-2</v>
      </c>
      <c r="BV55" s="5">
        <f t="shared" ref="BV55" si="247">BV42/BV$45</f>
        <v>1.3690111223147606E-2</v>
      </c>
      <c r="BW55" s="5">
        <f t="shared" si="245"/>
        <v>1.3690111223147606E-2</v>
      </c>
    </row>
    <row r="56" spans="1:75">
      <c r="A56" s="1"/>
      <c r="B56" s="1"/>
      <c r="C56" s="2" t="s">
        <v>12</v>
      </c>
      <c r="D56" s="66">
        <f t="shared" si="221"/>
        <v>8.6821169905613169E-4</v>
      </c>
      <c r="E56" s="66">
        <f t="shared" si="221"/>
        <v>8.9115041501967515E-4</v>
      </c>
      <c r="F56" s="5">
        <f t="shared" si="221"/>
        <v>9.1404190239703349E-4</v>
      </c>
      <c r="G56" s="5">
        <f t="shared" si="221"/>
        <v>9.3688388975677705E-4</v>
      </c>
      <c r="H56" s="5">
        <f t="shared" si="221"/>
        <v>9.596762329681333E-4</v>
      </c>
      <c r="I56" s="5">
        <f t="shared" si="221"/>
        <v>9.9541538743301984E-4</v>
      </c>
      <c r="J56" s="5">
        <f t="shared" si="221"/>
        <v>1.0349578496027299E-3</v>
      </c>
      <c r="K56" s="5">
        <f t="shared" si="221"/>
        <v>1.0750487734756727E-3</v>
      </c>
      <c r="L56" s="5">
        <f t="shared" si="221"/>
        <v>1.1159207882759702E-3</v>
      </c>
      <c r="M56" s="5">
        <f t="shared" si="221"/>
        <v>1.1580661807555864E-3</v>
      </c>
      <c r="N56" s="5">
        <f t="shared" si="221"/>
        <v>1.2148906505716904E-3</v>
      </c>
      <c r="O56" s="5">
        <f t="shared" si="221"/>
        <v>1.2640437210581707E-3</v>
      </c>
      <c r="P56" s="5">
        <f t="shared" si="221"/>
        <v>1.3134992455616659E-3</v>
      </c>
      <c r="Q56" s="5">
        <f t="shared" si="221"/>
        <v>1.3631633126932252E-3</v>
      </c>
      <c r="R56" s="5">
        <f t="shared" si="221"/>
        <v>1.4130590888593567E-3</v>
      </c>
      <c r="S56" s="5">
        <f t="shared" si="221"/>
        <v>1.4718557828195962E-3</v>
      </c>
      <c r="T56" s="5">
        <f t="shared" si="221"/>
        <v>1.5804293265961485E-3</v>
      </c>
      <c r="U56" s="5">
        <f t="shared" si="221"/>
        <v>1.6840410368538599E-3</v>
      </c>
      <c r="V56" s="5"/>
      <c r="W56" s="5">
        <f t="shared" si="221"/>
        <v>1.8804080856165101E-3</v>
      </c>
      <c r="X56" s="5">
        <f t="shared" si="221"/>
        <v>1.9744730301558579E-3</v>
      </c>
      <c r="Y56" s="5">
        <f t="shared" si="221"/>
        <v>2.0693868679949813E-3</v>
      </c>
      <c r="Z56" s="5">
        <f t="shared" si="221"/>
        <v>2.164644980814449E-3</v>
      </c>
      <c r="AA56" s="5">
        <f t="shared" si="221"/>
        <v>2.2593221543175971E-3</v>
      </c>
      <c r="AB56" s="5">
        <f t="shared" si="221"/>
        <v>2.3535326029577907E-3</v>
      </c>
      <c r="AC56" s="5">
        <f t="shared" si="221"/>
        <v>2.4473371547980263E-3</v>
      </c>
      <c r="AD56" s="5">
        <f t="shared" si="221"/>
        <v>2.5407579752380911E-3</v>
      </c>
      <c r="AE56" s="5">
        <f t="shared" si="221"/>
        <v>2.6337904387218071E-3</v>
      </c>
      <c r="AF56" s="5"/>
      <c r="AG56" s="5">
        <f t="shared" si="221"/>
        <v>2.8185912348577544E-3</v>
      </c>
      <c r="AH56" s="5">
        <f t="shared" si="221"/>
        <v>2.9102916601071592E-3</v>
      </c>
      <c r="AI56" s="5">
        <f t="shared" si="221"/>
        <v>3.0014770173958532E-3</v>
      </c>
      <c r="AJ56" s="5">
        <f t="shared" si="221"/>
        <v>3.092108406608297E-3</v>
      </c>
      <c r="AK56" s="5">
        <f t="shared" si="222"/>
        <v>3.18214892931281E-3</v>
      </c>
      <c r="AL56" s="104">
        <f t="shared" si="222"/>
        <v>0</v>
      </c>
      <c r="AM56" s="5">
        <f t="shared" si="222"/>
        <v>0</v>
      </c>
      <c r="AN56" s="5">
        <f t="shared" si="222"/>
        <v>0</v>
      </c>
      <c r="AO56" s="5">
        <f t="shared" si="222"/>
        <v>0</v>
      </c>
      <c r="AP56" s="5">
        <f t="shared" si="222"/>
        <v>0</v>
      </c>
      <c r="AQ56" s="5">
        <f t="shared" si="222"/>
        <v>0</v>
      </c>
      <c r="AR56" s="5">
        <f t="shared" si="222"/>
        <v>0</v>
      </c>
      <c r="AS56" s="5">
        <f t="shared" si="222"/>
        <v>0</v>
      </c>
      <c r="AT56" s="5">
        <f t="shared" si="222"/>
        <v>0</v>
      </c>
      <c r="AV56" s="5">
        <f t="shared" si="223"/>
        <v>1.9952593092855478E-3</v>
      </c>
      <c r="AW56" s="5">
        <f t="shared" ref="AW56:BH56" si="248">AW43/AW$45</f>
        <v>2.1396341652521324E-3</v>
      </c>
      <c r="AX56" s="5">
        <f t="shared" si="248"/>
        <v>1.5418532015641919E-3</v>
      </c>
      <c r="AY56" s="5">
        <f t="shared" si="248"/>
        <v>0</v>
      </c>
      <c r="AZ56" s="5">
        <f t="shared" si="248"/>
        <v>0</v>
      </c>
      <c r="BA56" s="5">
        <f t="shared" si="248"/>
        <v>0</v>
      </c>
      <c r="BB56" s="5">
        <f t="shared" si="248"/>
        <v>0</v>
      </c>
      <c r="BC56" s="5">
        <f t="shared" si="248"/>
        <v>1.4038176842118126E-4</v>
      </c>
      <c r="BD56" s="5">
        <f t="shared" si="248"/>
        <v>0</v>
      </c>
      <c r="BE56" s="5">
        <f t="shared" si="248"/>
        <v>2.802043241457835E-4</v>
      </c>
      <c r="BF56" s="5">
        <f t="shared" si="248"/>
        <v>0</v>
      </c>
      <c r="BG56" s="5">
        <f t="shared" si="248"/>
        <v>0</v>
      </c>
      <c r="BH56" s="5">
        <f t="shared" si="248"/>
        <v>0</v>
      </c>
      <c r="BJ56" s="5">
        <f t="shared" ref="BJ56:BO56" si="249">BJ43/BJ$45</f>
        <v>0</v>
      </c>
      <c r="BK56" s="5">
        <f t="shared" si="249"/>
        <v>0</v>
      </c>
      <c r="BL56" s="5">
        <f t="shared" si="249"/>
        <v>0</v>
      </c>
      <c r="BM56" s="5">
        <f t="shared" si="249"/>
        <v>0</v>
      </c>
      <c r="BN56" s="5">
        <f t="shared" ref="BN56" si="250">BN43/BN$45</f>
        <v>0</v>
      </c>
      <c r="BO56" s="5">
        <f t="shared" si="249"/>
        <v>0</v>
      </c>
      <c r="BP56" s="5">
        <f t="shared" ref="BP56:BW56" si="251">BP43/BP$45</f>
        <v>0</v>
      </c>
      <c r="BQ56" s="5">
        <f t="shared" si="251"/>
        <v>0</v>
      </c>
      <c r="BR56" s="5">
        <f t="shared" ref="BR56" si="252">BR43/BR$45</f>
        <v>0</v>
      </c>
      <c r="BS56" s="5">
        <f t="shared" si="251"/>
        <v>0</v>
      </c>
      <c r="BT56" s="5">
        <f t="shared" si="251"/>
        <v>0</v>
      </c>
      <c r="BU56" s="5">
        <f t="shared" si="251"/>
        <v>0</v>
      </c>
      <c r="BV56" s="5">
        <f t="shared" ref="BV56" si="253">BV43/BV$45</f>
        <v>0</v>
      </c>
      <c r="BW56" s="5">
        <f t="shared" si="251"/>
        <v>0</v>
      </c>
    </row>
    <row r="57" spans="1:75">
      <c r="A57" s="1"/>
      <c r="B57" s="1"/>
      <c r="C57" s="2" t="s">
        <v>16</v>
      </c>
      <c r="D57" s="66">
        <f t="shared" si="221"/>
        <v>0</v>
      </c>
      <c r="E57" s="66">
        <f t="shared" si="221"/>
        <v>0</v>
      </c>
      <c r="F57" s="5">
        <f t="shared" si="221"/>
        <v>0</v>
      </c>
      <c r="G57" s="5">
        <f t="shared" si="221"/>
        <v>0</v>
      </c>
      <c r="H57" s="5">
        <f t="shared" si="221"/>
        <v>0</v>
      </c>
      <c r="I57" s="5">
        <f t="shared" ref="I57:AJ57" si="254">I44/I$45</f>
        <v>0</v>
      </c>
      <c r="J57" s="5">
        <f t="shared" si="254"/>
        <v>0</v>
      </c>
      <c r="K57" s="5">
        <f t="shared" si="254"/>
        <v>0</v>
      </c>
      <c r="L57" s="5">
        <f t="shared" si="254"/>
        <v>0</v>
      </c>
      <c r="M57" s="5">
        <f t="shared" si="254"/>
        <v>0</v>
      </c>
      <c r="N57" s="5">
        <f t="shared" si="254"/>
        <v>0</v>
      </c>
      <c r="O57" s="5">
        <f t="shared" si="254"/>
        <v>0</v>
      </c>
      <c r="P57" s="5">
        <f t="shared" si="254"/>
        <v>0</v>
      </c>
      <c r="Q57" s="5">
        <f t="shared" si="254"/>
        <v>0</v>
      </c>
      <c r="R57" s="5">
        <f t="shared" si="254"/>
        <v>0</v>
      </c>
      <c r="S57" s="5">
        <f t="shared" si="254"/>
        <v>0</v>
      </c>
      <c r="T57" s="5">
        <f t="shared" si="254"/>
        <v>0</v>
      </c>
      <c r="U57" s="5">
        <f t="shared" si="254"/>
        <v>0</v>
      </c>
      <c r="V57" s="5"/>
      <c r="W57" s="5">
        <f t="shared" si="254"/>
        <v>0</v>
      </c>
      <c r="X57" s="5">
        <f t="shared" si="254"/>
        <v>0</v>
      </c>
      <c r="Y57" s="5">
        <f t="shared" si="254"/>
        <v>0</v>
      </c>
      <c r="Z57" s="5">
        <f t="shared" si="254"/>
        <v>0</v>
      </c>
      <c r="AA57" s="5">
        <f t="shared" si="254"/>
        <v>0</v>
      </c>
      <c r="AB57" s="5">
        <f t="shared" si="254"/>
        <v>0</v>
      </c>
      <c r="AC57" s="5">
        <f t="shared" si="254"/>
        <v>0</v>
      </c>
      <c r="AD57" s="5">
        <f t="shared" si="254"/>
        <v>0</v>
      </c>
      <c r="AE57" s="5">
        <f t="shared" si="254"/>
        <v>0</v>
      </c>
      <c r="AF57" s="5"/>
      <c r="AG57" s="5">
        <f t="shared" si="254"/>
        <v>0</v>
      </c>
      <c r="AH57" s="5">
        <f t="shared" si="254"/>
        <v>0</v>
      </c>
      <c r="AI57" s="5">
        <f t="shared" si="254"/>
        <v>0</v>
      </c>
      <c r="AJ57" s="5">
        <f t="shared" si="254"/>
        <v>0</v>
      </c>
      <c r="AK57" s="5">
        <f t="shared" ref="AK57:AT57" si="255">AK44/AK$45</f>
        <v>0</v>
      </c>
      <c r="AL57" s="104">
        <f t="shared" si="255"/>
        <v>0</v>
      </c>
      <c r="AM57" s="5">
        <f t="shared" si="255"/>
        <v>0</v>
      </c>
      <c r="AN57" s="5">
        <f t="shared" si="255"/>
        <v>0</v>
      </c>
      <c r="AO57" s="5">
        <f t="shared" si="255"/>
        <v>0</v>
      </c>
      <c r="AP57" s="5">
        <f t="shared" si="255"/>
        <v>0</v>
      </c>
      <c r="AQ57" s="5">
        <f t="shared" si="255"/>
        <v>0</v>
      </c>
      <c r="AR57" s="5">
        <f t="shared" si="255"/>
        <v>0</v>
      </c>
      <c r="AS57" s="5">
        <f t="shared" si="255"/>
        <v>0</v>
      </c>
      <c r="AT57" s="5">
        <f t="shared" si="255"/>
        <v>0</v>
      </c>
      <c r="AV57" s="5">
        <f t="shared" si="223"/>
        <v>0</v>
      </c>
      <c r="AW57" s="5">
        <f t="shared" ref="AW57:BH57" si="256">AW44/AW$45</f>
        <v>0</v>
      </c>
      <c r="AX57" s="5">
        <f t="shared" si="256"/>
        <v>0</v>
      </c>
      <c r="AY57" s="5">
        <f t="shared" si="256"/>
        <v>0</v>
      </c>
      <c r="AZ57" s="5">
        <f t="shared" si="256"/>
        <v>0</v>
      </c>
      <c r="BA57" s="5">
        <f t="shared" si="256"/>
        <v>0</v>
      </c>
      <c r="BB57" s="5">
        <f t="shared" si="256"/>
        <v>0</v>
      </c>
      <c r="BC57" s="5">
        <f t="shared" si="256"/>
        <v>0</v>
      </c>
      <c r="BD57" s="5">
        <f t="shared" si="256"/>
        <v>0</v>
      </c>
      <c r="BE57" s="5">
        <f t="shared" si="256"/>
        <v>0</v>
      </c>
      <c r="BF57" s="5">
        <f t="shared" si="256"/>
        <v>0</v>
      </c>
      <c r="BG57" s="5">
        <f t="shared" si="256"/>
        <v>0</v>
      </c>
      <c r="BH57" s="5">
        <f t="shared" si="256"/>
        <v>0</v>
      </c>
      <c r="BJ57" s="5">
        <f t="shared" ref="BJ57:BO57" si="257">BJ44/BJ$45</f>
        <v>0</v>
      </c>
      <c r="BK57" s="5">
        <f t="shared" si="257"/>
        <v>0</v>
      </c>
      <c r="BL57" s="5">
        <f t="shared" si="257"/>
        <v>0</v>
      </c>
      <c r="BM57" s="5">
        <f t="shared" si="257"/>
        <v>0</v>
      </c>
      <c r="BN57" s="5">
        <f t="shared" ref="BN57" si="258">BN44/BN$45</f>
        <v>0</v>
      </c>
      <c r="BO57" s="5">
        <f t="shared" si="257"/>
        <v>0</v>
      </c>
      <c r="BP57" s="5">
        <f t="shared" ref="BP57:BW57" si="259">BP44/BP$45</f>
        <v>0</v>
      </c>
      <c r="BQ57" s="5">
        <f t="shared" si="259"/>
        <v>0</v>
      </c>
      <c r="BR57" s="5">
        <f t="shared" ref="BR57" si="260">BR44/BR$45</f>
        <v>0</v>
      </c>
      <c r="BS57" s="5">
        <f t="shared" si="259"/>
        <v>0</v>
      </c>
      <c r="BT57" s="5">
        <f t="shared" si="259"/>
        <v>0</v>
      </c>
      <c r="BU57" s="5">
        <f t="shared" si="259"/>
        <v>0</v>
      </c>
      <c r="BV57" s="5">
        <f t="shared" ref="BV57" si="261">BV44/BV$45</f>
        <v>0</v>
      </c>
      <c r="BW57" s="5">
        <f t="shared" si="259"/>
        <v>0</v>
      </c>
    </row>
    <row r="58" spans="1:75">
      <c r="A58" s="1"/>
      <c r="B58" s="1"/>
      <c r="C58" s="2" t="s">
        <v>14</v>
      </c>
      <c r="D58" s="66">
        <f t="shared" ref="D58:AJ58" si="262">SUM(D47:D57)</f>
        <v>0.99999999999999989</v>
      </c>
      <c r="E58" s="66">
        <f t="shared" si="262"/>
        <v>1</v>
      </c>
      <c r="F58" s="5">
        <f t="shared" si="262"/>
        <v>1.0000000000000004</v>
      </c>
      <c r="G58" s="5">
        <f t="shared" si="262"/>
        <v>1.0000000000000002</v>
      </c>
      <c r="H58" s="5">
        <f t="shared" si="262"/>
        <v>1.0000000000000002</v>
      </c>
      <c r="I58" s="5">
        <f t="shared" si="262"/>
        <v>1.0000000000000002</v>
      </c>
      <c r="J58" s="5">
        <f t="shared" si="262"/>
        <v>0.99999999999999967</v>
      </c>
      <c r="K58" s="5">
        <f t="shared" si="262"/>
        <v>1.0000000000000002</v>
      </c>
      <c r="L58" s="5">
        <f t="shared" si="262"/>
        <v>1</v>
      </c>
      <c r="M58" s="5">
        <f t="shared" si="262"/>
        <v>0.99999999999999989</v>
      </c>
      <c r="N58" s="5">
        <f t="shared" si="262"/>
        <v>1.0000000000000002</v>
      </c>
      <c r="O58" s="5">
        <f t="shared" si="262"/>
        <v>1</v>
      </c>
      <c r="P58" s="5">
        <f t="shared" si="262"/>
        <v>1</v>
      </c>
      <c r="Q58" s="5">
        <f t="shared" si="262"/>
        <v>0.99999999999999989</v>
      </c>
      <c r="R58" s="5">
        <f t="shared" si="262"/>
        <v>1</v>
      </c>
      <c r="S58" s="5">
        <f t="shared" si="262"/>
        <v>0.99999999999999978</v>
      </c>
      <c r="T58" s="5">
        <f t="shared" si="262"/>
        <v>0.99999999999999978</v>
      </c>
      <c r="U58" s="5">
        <f t="shared" si="262"/>
        <v>1</v>
      </c>
      <c r="V58" s="5"/>
      <c r="W58" s="5">
        <f t="shared" si="262"/>
        <v>1.0000000000000002</v>
      </c>
      <c r="X58" s="5">
        <f t="shared" si="262"/>
        <v>1.0000000000000002</v>
      </c>
      <c r="Y58" s="5">
        <f t="shared" si="262"/>
        <v>1</v>
      </c>
      <c r="Z58" s="5">
        <f t="shared" si="262"/>
        <v>1</v>
      </c>
      <c r="AA58" s="5">
        <f t="shared" si="262"/>
        <v>0.99999999999999989</v>
      </c>
      <c r="AB58" s="5">
        <f t="shared" si="262"/>
        <v>1.0000000000000002</v>
      </c>
      <c r="AC58" s="5">
        <f t="shared" si="262"/>
        <v>1</v>
      </c>
      <c r="AD58" s="5">
        <f t="shared" si="262"/>
        <v>0.99999999999999978</v>
      </c>
      <c r="AE58" s="5">
        <f t="shared" si="262"/>
        <v>0.99999999999999967</v>
      </c>
      <c r="AF58" s="5"/>
      <c r="AG58" s="5">
        <f t="shared" si="262"/>
        <v>0.99999999999999989</v>
      </c>
      <c r="AH58" s="5">
        <f t="shared" si="262"/>
        <v>1</v>
      </c>
      <c r="AI58" s="5">
        <f t="shared" si="262"/>
        <v>1.0000000000000002</v>
      </c>
      <c r="AJ58" s="5">
        <f t="shared" si="262"/>
        <v>1</v>
      </c>
      <c r="AK58" s="5">
        <f t="shared" ref="AK58:AT58" si="263">SUM(AK47:AK57)</f>
        <v>1.0000000000000002</v>
      </c>
      <c r="AL58" s="104">
        <f t="shared" si="263"/>
        <v>1</v>
      </c>
      <c r="AM58" s="5">
        <f t="shared" si="263"/>
        <v>1.0000000000000002</v>
      </c>
      <c r="AN58" s="5">
        <f t="shared" si="263"/>
        <v>1.0000000000000002</v>
      </c>
      <c r="AO58" s="5">
        <f t="shared" si="263"/>
        <v>0.99999999999999989</v>
      </c>
      <c r="AP58" s="5">
        <f t="shared" si="263"/>
        <v>1</v>
      </c>
      <c r="AQ58" s="5">
        <f t="shared" si="263"/>
        <v>1.0000000000000002</v>
      </c>
      <c r="AR58" s="5">
        <f t="shared" si="263"/>
        <v>0.99999999999999989</v>
      </c>
      <c r="AS58" s="5">
        <f t="shared" si="263"/>
        <v>0.99999999999999989</v>
      </c>
      <c r="AT58" s="5">
        <f t="shared" si="263"/>
        <v>1</v>
      </c>
      <c r="AV58" s="5">
        <f t="shared" ref="AV58" si="264">SUM(AV47:AV57)</f>
        <v>1</v>
      </c>
      <c r="AW58" s="5">
        <f t="shared" ref="AW58:BH58" si="265">SUM(AW47:AW57)</f>
        <v>1.0000000000000002</v>
      </c>
      <c r="AX58" s="5">
        <f t="shared" si="265"/>
        <v>1.0000000000000002</v>
      </c>
      <c r="AY58" s="5">
        <f t="shared" si="265"/>
        <v>1</v>
      </c>
      <c r="AZ58" s="5">
        <f t="shared" si="265"/>
        <v>0.99999999999999989</v>
      </c>
      <c r="BA58" s="5">
        <f t="shared" si="265"/>
        <v>1</v>
      </c>
      <c r="BB58" s="5">
        <f t="shared" si="265"/>
        <v>1.0000000000000002</v>
      </c>
      <c r="BC58" s="5">
        <f t="shared" si="265"/>
        <v>0.99999999999999989</v>
      </c>
      <c r="BD58" s="5">
        <f t="shared" si="265"/>
        <v>1.0000000000000002</v>
      </c>
      <c r="BE58" s="5">
        <f t="shared" si="265"/>
        <v>0.99999999999999989</v>
      </c>
      <c r="BF58" s="5">
        <f t="shared" si="265"/>
        <v>1</v>
      </c>
      <c r="BG58" s="5">
        <f t="shared" si="265"/>
        <v>1.0000000000000002</v>
      </c>
      <c r="BH58" s="5">
        <f t="shared" si="265"/>
        <v>0.99999999999999978</v>
      </c>
      <c r="BJ58" s="5">
        <f t="shared" ref="BJ58:BO58" si="266">SUM(BJ47:BJ57)</f>
        <v>0.99999999999999989</v>
      </c>
      <c r="BK58" s="5">
        <f t="shared" si="266"/>
        <v>0.99999999999999989</v>
      </c>
      <c r="BL58" s="5">
        <f t="shared" si="266"/>
        <v>0.99999999999999989</v>
      </c>
      <c r="BM58" s="5">
        <f t="shared" si="266"/>
        <v>0.99999999999999989</v>
      </c>
      <c r="BN58" s="5">
        <f t="shared" ref="BN58" si="267">SUM(BN47:BN57)</f>
        <v>0.99999999999999989</v>
      </c>
      <c r="BO58" s="5">
        <f t="shared" si="266"/>
        <v>0.99999999999999989</v>
      </c>
      <c r="BP58" s="5">
        <f t="shared" ref="BP58:BW58" si="268">SUM(BP47:BP57)</f>
        <v>0.99999999999999989</v>
      </c>
      <c r="BQ58" s="5">
        <f t="shared" si="268"/>
        <v>0.99999999999999989</v>
      </c>
      <c r="BR58" s="5">
        <f t="shared" ref="BR58" si="269">SUM(BR47:BR57)</f>
        <v>0.99999999999999989</v>
      </c>
      <c r="BS58" s="5">
        <f t="shared" si="268"/>
        <v>0.99999999999999989</v>
      </c>
      <c r="BT58" s="5">
        <f t="shared" si="268"/>
        <v>0.99999999999999989</v>
      </c>
      <c r="BU58" s="5">
        <f t="shared" si="268"/>
        <v>0.99999999999999989</v>
      </c>
      <c r="BV58" s="5">
        <f t="shared" ref="BV58" si="270">SUM(BV47:BV57)</f>
        <v>0.99999999999999989</v>
      </c>
      <c r="BW58" s="5">
        <f t="shared" si="268"/>
        <v>0.99999999999999989</v>
      </c>
    </row>
    <row r="59" spans="1:75" s="84" customFormat="1">
      <c r="A59" s="87"/>
      <c r="B59" s="87"/>
      <c r="C59" s="88" t="s">
        <v>21</v>
      </c>
      <c r="D59" s="94">
        <f>0.196*D6/0.4343+11492/(D4+273)-6.675-2.243*D49-1.828*D50+3.201*D53+5.854*D54+6.215*D55-3.36*(1-1673/(D4+273)-LN((D4+273)/1673))-0.0701*D3/(D4+273)-0.0000154*D3/(D4+273)*(D4+273-1673)+0.000000385*D3^2/(D4+273)</f>
        <v>-2.5745444486791524</v>
      </c>
      <c r="E59" s="94">
        <f>0.196*E6/0.4343+11492/(E4+273)-6.675-2.243*E49-1.828*E50+3.201*E53+5.854*E54+6.215*E55-3.36*(1-1673/(E4+273)-LN((E4+273)/1673))-0.0701*E3/(E4+273)-0.0000154*E3/(E4+273)*(E4+273-1673)+0.000000385*E3^2/(E4+273)</f>
        <v>-2.5540566378716827</v>
      </c>
      <c r="F59" s="95">
        <f t="shared" ref="F59:AJ59" si="271">0.196*F6/0.4343+11492/(F4+273)-6.675-2.243*F49-1.828*F50+3.201*F53+5.854*F54+6.215*F55-3.36*(1-1673/(F4+273)-LN((F4+273)/1673))-0.0701*F3/(F4+273)-0.0000154*F3/(F4+273)*(F4+273-1673)+0.000000385*F3^2/(F4+273)</f>
        <v>-2.5331373441073795</v>
      </c>
      <c r="G59" s="95">
        <f t="shared" si="271"/>
        <v>-2.5117856804018763</v>
      </c>
      <c r="H59" s="95">
        <f t="shared" si="271"/>
        <v>-2.4900015287751578</v>
      </c>
      <c r="I59" s="95">
        <f t="shared" si="271"/>
        <v>-2.469900142289605</v>
      </c>
      <c r="J59" s="95">
        <f t="shared" si="271"/>
        <v>-2.4497949131274628</v>
      </c>
      <c r="K59" s="95">
        <f t="shared" si="271"/>
        <v>-2.4290438229366975</v>
      </c>
      <c r="L59" s="95">
        <f t="shared" si="271"/>
        <v>-2.4075724821331157</v>
      </c>
      <c r="M59" s="95">
        <f t="shared" si="271"/>
        <v>-2.3851767521093676</v>
      </c>
      <c r="N59" s="95">
        <f t="shared" si="271"/>
        <v>-2.3538800856811988</v>
      </c>
      <c r="O59" s="95">
        <f t="shared" si="271"/>
        <v>-2.3260518427355263</v>
      </c>
      <c r="P59" s="95">
        <f t="shared" si="271"/>
        <v>-2.2982372181612596</v>
      </c>
      <c r="Q59" s="95">
        <f t="shared" si="271"/>
        <v>-2.270041381806791</v>
      </c>
      <c r="R59" s="95">
        <f t="shared" si="271"/>
        <v>-2.2414665454564124</v>
      </c>
      <c r="S59" s="95">
        <f t="shared" si="271"/>
        <v>-2.2105564197511001</v>
      </c>
      <c r="T59" s="95">
        <f t="shared" si="271"/>
        <v>-2.168047053045647</v>
      </c>
      <c r="U59" s="95">
        <f t="shared" si="271"/>
        <v>-2.1262242956511916</v>
      </c>
      <c r="V59" s="95"/>
      <c r="W59" s="95" t="e">
        <f>0.196*#REF!/0.4343+11492/(W4+273)-6.675-2.243*W49-1.828*W50+3.201*W53+5.854*W54+6.215*W55-3.36*(1-1673/(W4+273)-LN((W4+273)/1673))-0.0701*W3/(W4+273)-0.0000154*W3/(W4+273)*(W4+273-1673)+0.000000385*W3^2/(W4+273)</f>
        <v>#REF!</v>
      </c>
      <c r="X59" s="95" t="e">
        <f>0.196*#REF!/0.4343+11492/(X4+273)-6.675-2.243*X49-1.828*X50+3.201*X53+5.854*X54+6.215*X55-3.36*(1-1673/(X4+273)-LN((X4+273)/1673))-0.0701*X3/(X4+273)-0.0000154*X3/(X4+273)*(X4+273-1673)+0.000000385*X3^2/(X4+273)</f>
        <v>#REF!</v>
      </c>
      <c r="Y59" s="95">
        <f t="shared" si="271"/>
        <v>-1.9590718950862454</v>
      </c>
      <c r="Z59" s="95">
        <f t="shared" si="271"/>
        <v>-1.914546655762958</v>
      </c>
      <c r="AA59" s="95">
        <f>0.196*Z6/0.4343+11492/(AA4+273)-6.675-2.243*AA49-1.828*AA50+3.201*AA53+5.854*AA54+6.215*AA55-3.36*(1-1673/(AA4+273)-LN((AA4+273)/1673))-0.0701*AA3/(AA4+273)-0.0000154*AA3/(AA4+273)*(AA4+273-1673)+0.000000385*AA3^2/(AA4+273)</f>
        <v>-1.8694999678991266</v>
      </c>
      <c r="AB59" s="95">
        <f>0.196*AA6/0.4343+11492/(AB4+273)-6.675-2.243*AB49-1.828*AB50+3.201*AB53+5.854*AB54+6.215*AB55-3.36*(1-1673/(AB4+273)-LN((AB4+273)/1673))-0.0701*AB3/(AB4+273)-0.0000154*AB3/(AB4+273)*(AB4+273-1673)+0.000000385*AB3^2/(AB4+273)</f>
        <v>-1.8239508876054615</v>
      </c>
      <c r="AC59" s="95">
        <f>0.196*AB6/0.4343+11492/(AC4+273)-6.675-2.243*AC49-1.828*AC50+3.201*AC53+5.854*AC54+6.215*AC55-3.36*(1-1673/(AC4+273)-LN((AC4+273)/1673))-0.0701*AC3/(AC4+273)-0.0000154*AC3/(AC4+273)*(AC4+273-1673)+0.000000385*AC3^2/(AC4+273)</f>
        <v>-1.7779256150281759</v>
      </c>
      <c r="AD59" s="95">
        <f>0.196*AC6/0.4343+11492/(AD4+273)-6.675-2.243*AD49-1.828*AD50+3.201*AD53+5.854*AD54+6.215*AD55-3.36*(1-1673/(AD4+273)-LN((AD4+273)/1673))-0.0701*AD3/(AD4+273)-0.0000154*AD3/(AD4+273)*(AD4+273-1673)+0.000000385*AD3^2/(AD4+273)</f>
        <v>-1.7314540974493122</v>
      </c>
      <c r="AE59" s="95">
        <f>0.196*AC6/0.4343+11492/(AE4+273)-6.675-2.243*AE49-1.828*AE50+3.201*AE53+5.854*AE54+6.215*AE55-3.36*(1-1673/(AE4+273)-LN((AE4+273)/1673))-0.0701*AE3/(AE4+273)-0.0000154*AE3/(AE4+273)*(AE4+273-1673)+0.000000385*AE3^2/(AE4+273)</f>
        <v>-1.6845674966583786</v>
      </c>
      <c r="AF59" s="95"/>
      <c r="AG59" s="95">
        <f>0.196*AE6/0.4343+11492/(AG4+273)-6.675-2.243*AG49-1.828*AG50+3.201*AG53+5.854*AG54+6.215*AG55-3.36*(1-1673/(AG4+273)-LN((AG4+273)/1673))-0.0701*AG3/(AG4+273)-0.0000154*AG3/(AG4+273)*(AG4+273-1673)+0.000000385*AG3^2/(AG4+273)</f>
        <v>-1.5896695260212945</v>
      </c>
      <c r="AH59" s="95">
        <f t="shared" si="271"/>
        <v>-1.5417128993479625</v>
      </c>
      <c r="AI59" s="95">
        <f t="shared" si="271"/>
        <v>-1.4934495472686138</v>
      </c>
      <c r="AJ59" s="95">
        <f t="shared" si="271"/>
        <v>-1.4448997405552273</v>
      </c>
      <c r="AK59" s="95">
        <f t="shared" ref="AK59:AT59" si="272">0.196*AK6/0.4343+11492/(AK4+273)-6.675-2.243*AK49-1.828*AK50+3.201*AK53+5.854*AK54+6.215*AK55-3.36*(1-1673/(AK4+273)-LN((AK4+273)/1673))-0.0701*AK3/(AK4+273)-0.0000154*AK3/(AK4+273)*(AK4+273-1673)+0.000000385*AK3^2/(AK4+273)</f>
        <v>-1.3960807352078224</v>
      </c>
      <c r="AL59" s="107">
        <f t="shared" si="272"/>
        <v>-8.4656835888933898E-2</v>
      </c>
      <c r="AM59" s="95">
        <f t="shared" si="272"/>
        <v>-7.8101282707503702E-2</v>
      </c>
      <c r="AN59" s="95">
        <f t="shared" si="272"/>
        <v>-5.2240047642791422E-2</v>
      </c>
      <c r="AO59" s="95">
        <f t="shared" si="272"/>
        <v>-6.292478387513821E-2</v>
      </c>
      <c r="AP59" s="95">
        <f t="shared" si="272"/>
        <v>-7.9282521623967747E-2</v>
      </c>
      <c r="AQ59" s="95">
        <f t="shared" si="272"/>
        <v>-6.1701534618590827E-2</v>
      </c>
      <c r="AR59" s="95">
        <f t="shared" si="272"/>
        <v>-0.10110976793530595</v>
      </c>
      <c r="AS59" s="95">
        <f t="shared" si="272"/>
        <v>-8.660189941553352E-2</v>
      </c>
      <c r="AT59" s="95">
        <f t="shared" si="272"/>
        <v>-9.2198904652898359E-2</v>
      </c>
      <c r="AV59" s="95">
        <f t="shared" ref="AV59" si="273">0.196*AV6/0.4343+11492/(AV4+273)-6.675-2.243*AV49-1.828*AV50+3.201*AV53+5.854*AV54+6.215*AV55-3.36*(1-1673/(AV4+273)-LN((AV4+273)/1673))-0.0701*AV3/(AV4+273)-0.0000154*AV3/(AV4+273)*(AV4+273-1673)+0.000000385*AV3^2/(AV4+273)</f>
        <v>-1.5649831161072603</v>
      </c>
      <c r="AW59" s="95">
        <f t="shared" ref="AW59:BH59" si="274">0.196*AW6/0.4343+11492/(AW4+273)-6.675-2.243*AW49-1.828*AW50+3.201*AW53+5.854*AW54+6.215*AW55-3.36*(1-1673/(AW4+273)-LN((AW4+273)/1673))-0.0701*AW3/(AW4+273)-0.0000154*AW3/(AW4+273)*(AW4+273-1673)+0.000000385*AW3^2/(AW4+273)</f>
        <v>-0.9774553240073649</v>
      </c>
      <c r="AX59" s="95">
        <f t="shared" si="274"/>
        <v>-0.79542599246480439</v>
      </c>
      <c r="AY59" s="95">
        <f t="shared" si="274"/>
        <v>-1.6561301749721866</v>
      </c>
      <c r="AZ59" s="95">
        <f t="shared" si="274"/>
        <v>-1.0806594439343595</v>
      </c>
      <c r="BA59" s="95">
        <f t="shared" si="274"/>
        <v>-0.8773588414547715</v>
      </c>
      <c r="BB59" s="95">
        <f t="shared" si="274"/>
        <v>-0.47019713218615267</v>
      </c>
      <c r="BC59" s="95">
        <f t="shared" si="274"/>
        <v>-0.36104133179326292</v>
      </c>
      <c r="BD59" s="95">
        <f t="shared" si="274"/>
        <v>-3.8261428195365078E-2</v>
      </c>
      <c r="BE59" s="95">
        <f t="shared" si="274"/>
        <v>3.41013866244032E-2</v>
      </c>
      <c r="BF59" s="95">
        <f t="shared" si="274"/>
        <v>-0.66216705363998318</v>
      </c>
      <c r="BG59" s="95">
        <f t="shared" si="274"/>
        <v>-0.68802319853757488</v>
      </c>
      <c r="BH59" s="95">
        <f t="shared" si="274"/>
        <v>-0.55336711247798198</v>
      </c>
      <c r="BJ59" s="95">
        <f t="shared" ref="BJ59:BO59" si="275">0.196*BJ6/0.4343+11492/(BJ4+273)-6.675-2.243*BJ49-1.828*BJ50+3.201*BJ53+5.854*BJ54+6.215*BJ55-3.36*(1-1673/(BJ4+273)-LN((BJ4+273)/1673))-0.0701*BJ3/(BJ4+273)-0.0000154*BJ3/(BJ4+273)*(BJ4+273-1673)+0.000000385*BJ3^2/(BJ4+273)</f>
        <v>-3.1019224070778475</v>
      </c>
      <c r="BK59" s="95">
        <f t="shared" si="275"/>
        <v>-3.1019224070778475</v>
      </c>
      <c r="BL59" s="95">
        <f t="shared" si="275"/>
        <v>-3.1019224070778475</v>
      </c>
      <c r="BM59" s="95">
        <f t="shared" si="275"/>
        <v>-3.1019224070778475</v>
      </c>
      <c r="BN59" s="95">
        <f t="shared" ref="BN59" si="276">0.196*BN6/0.4343+11492/(BN4+273)-6.675-2.243*BN49-1.828*BN50+3.201*BN53+5.854*BN54+6.215*BN55-3.36*(1-1673/(BN4+273)-LN((BN4+273)/1673))-0.0701*BN3/(BN4+273)-0.0000154*BN3/(BN4+273)*(BN4+273-1673)+0.000000385*BN3^2/(BN4+273)</f>
        <v>-3.1019224070778475</v>
      </c>
      <c r="BO59" s="95">
        <f t="shared" si="275"/>
        <v>-3.1019224070778475</v>
      </c>
      <c r="BP59" s="95">
        <f t="shared" ref="BP59:BW59" si="277">0.196*BP6/0.4343+11492/(BP4+273)-6.675-2.243*BP49-1.828*BP50+3.201*BP53+5.854*BP54+6.215*BP55-3.36*(1-1673/(BP4+273)-LN((BP4+273)/1673))-0.0701*BP3/(BP4+273)-0.0000154*BP3/(BP4+273)*(BP4+273-1673)+0.000000385*BP3^2/(BP4+273)</f>
        <v>-2.6585628825993717</v>
      </c>
      <c r="BQ59" s="95">
        <f t="shared" si="277"/>
        <v>-2.6585628825993717</v>
      </c>
      <c r="BR59" s="95">
        <f t="shared" ref="BR59" si="278">0.196*BR6/0.4343+11492/(BR4+273)-6.675-2.243*BR49-1.828*BR50+3.201*BR53+5.854*BR54+6.215*BR55-3.36*(1-1673/(BR4+273)-LN((BR4+273)/1673))-0.0701*BR3/(BR4+273)-0.0000154*BR3/(BR4+273)*(BR4+273-1673)+0.000000385*BR3^2/(BR4+273)</f>
        <v>-2.6585628825993717</v>
      </c>
      <c r="BS59" s="95">
        <f t="shared" si="277"/>
        <v>-2.6585628825993717</v>
      </c>
      <c r="BT59" s="95">
        <f t="shared" si="277"/>
        <v>-2.9728169301086549</v>
      </c>
      <c r="BU59" s="95">
        <f t="shared" si="277"/>
        <v>-2.9728169301086549</v>
      </c>
      <c r="BV59" s="95">
        <f t="shared" ref="BV59" si="279">0.196*BV6/0.4343+11492/(BV4+273)-6.675-2.243*BV49-1.828*BV50+3.201*BV53+5.854*BV54+6.215*BV55-3.36*(1-1673/(BV4+273)-LN((BV4+273)/1673))-0.0701*BV3/(BV4+273)-0.0000154*BV3/(BV4+273)*(BV4+273-1673)+0.000000385*BV3^2/(BV4+273)</f>
        <v>-2.9728169301086549</v>
      </c>
      <c r="BW59" s="95">
        <f t="shared" si="277"/>
        <v>-2.9728169301086549</v>
      </c>
    </row>
    <row r="60" spans="1:75">
      <c r="A60" s="9"/>
      <c r="B60" s="96">
        <f>D50</f>
        <v>0.12112818735159769</v>
      </c>
      <c r="C60" s="10" t="s">
        <v>22</v>
      </c>
      <c r="D60" s="69">
        <f>D50/(1+2*EXP(D59))</f>
        <v>0.10511159332796537</v>
      </c>
      <c r="E60" s="69">
        <f t="shared" ref="E60:AJ60" si="280">E50/(1+2*EXP(E59))</f>
        <v>0.10594073356364177</v>
      </c>
      <c r="F60" s="32">
        <f t="shared" si="280"/>
        <v>0.10670767422418509</v>
      </c>
      <c r="G60" s="32">
        <f t="shared" si="280"/>
        <v>0.10741250517694141</v>
      </c>
      <c r="H60" s="32">
        <f t="shared" si="280"/>
        <v>0.10805540345694703</v>
      </c>
      <c r="I60" s="32">
        <f t="shared" si="280"/>
        <v>0.11005390541801635</v>
      </c>
      <c r="J60" s="32">
        <f t="shared" si="280"/>
        <v>0.11236343516331949</v>
      </c>
      <c r="K60" s="32">
        <f t="shared" si="280"/>
        <v>0.11460574612987424</v>
      </c>
      <c r="L60" s="32">
        <f t="shared" si="280"/>
        <v>0.11677981555568932</v>
      </c>
      <c r="M60" s="32">
        <f t="shared" si="280"/>
        <v>0.11888119052625055</v>
      </c>
      <c r="N60" s="32">
        <f t="shared" si="280"/>
        <v>0.12069579473526929</v>
      </c>
      <c r="O60" s="32">
        <f t="shared" si="280"/>
        <v>0.12248667502188237</v>
      </c>
      <c r="P60" s="32">
        <f t="shared" si="280"/>
        <v>0.12421449109009126</v>
      </c>
      <c r="Q60" s="32">
        <f t="shared" si="280"/>
        <v>0.1258549942834189</v>
      </c>
      <c r="R60" s="32">
        <f t="shared" si="280"/>
        <v>0.1274086073131003</v>
      </c>
      <c r="S60" s="32">
        <f t="shared" si="280"/>
        <v>0.12807596723567832</v>
      </c>
      <c r="T60" s="32">
        <f t="shared" si="280"/>
        <v>0.12420018610937254</v>
      </c>
      <c r="U60" s="32">
        <f t="shared" si="280"/>
        <v>0.12085613736270202</v>
      </c>
      <c r="V60" s="32"/>
      <c r="W60" s="32" t="e">
        <f t="shared" si="280"/>
        <v>#REF!</v>
      </c>
      <c r="X60" s="32" t="e">
        <f t="shared" si="280"/>
        <v>#REF!</v>
      </c>
      <c r="Y60" s="32">
        <f t="shared" si="280"/>
        <v>0.10949279950104919</v>
      </c>
      <c r="Z60" s="32">
        <f t="shared" si="280"/>
        <v>0.10619639197512586</v>
      </c>
      <c r="AA60" s="32">
        <f t="shared" si="280"/>
        <v>0.10289119525718363</v>
      </c>
      <c r="AB60" s="32">
        <f t="shared" si="280"/>
        <v>9.9574956740675125E-2</v>
      </c>
      <c r="AC60" s="32">
        <f t="shared" si="280"/>
        <v>9.6250122271180474E-2</v>
      </c>
      <c r="AD60" s="32">
        <f t="shared" si="280"/>
        <v>9.2922183229463162E-2</v>
      </c>
      <c r="AE60" s="32">
        <f t="shared" si="280"/>
        <v>8.959844146018478E-2</v>
      </c>
      <c r="AF60" s="32"/>
      <c r="AG60" s="32">
        <f t="shared" si="280"/>
        <v>8.2996643679440346E-2</v>
      </c>
      <c r="AH60" s="32">
        <f t="shared" si="280"/>
        <v>7.9735343564024758E-2</v>
      </c>
      <c r="AI60" s="32">
        <f t="shared" si="280"/>
        <v>7.6511036375913319E-2</v>
      </c>
      <c r="AJ60" s="32">
        <f t="shared" si="280"/>
        <v>7.3330954451168953E-2</v>
      </c>
      <c r="AK60" s="32">
        <f t="shared" ref="AK60:AS60" si="281">AK50/(1+2*EXP(AK59))</f>
        <v>7.0201630681690885E-2</v>
      </c>
      <c r="AL60" s="108">
        <f t="shared" si="281"/>
        <v>6.5289845579966782E-3</v>
      </c>
      <c r="AM60" s="32">
        <f t="shared" si="281"/>
        <v>3.8545829413069907E-3</v>
      </c>
      <c r="AN60" s="32">
        <f t="shared" si="281"/>
        <v>7.2273247741712621E-3</v>
      </c>
      <c r="AO60" s="32">
        <f t="shared" si="281"/>
        <v>8.1384407740898532E-3</v>
      </c>
      <c r="AP60" s="32">
        <f t="shared" si="281"/>
        <v>5.7210693864916716E-3</v>
      </c>
      <c r="AQ60" s="32">
        <f t="shared" si="281"/>
        <v>2.8966842133330202E-3</v>
      </c>
      <c r="AR60" s="32">
        <f t="shared" si="281"/>
        <v>6.660799323257121E-3</v>
      </c>
      <c r="AS60" s="32">
        <f t="shared" si="281"/>
        <v>3.1552007749092066E-3</v>
      </c>
      <c r="AT60" s="32">
        <f>AT50/(1+2*EXP(AT59))</f>
        <v>2.9190650644829652E-3</v>
      </c>
      <c r="AV60" s="32">
        <f t="shared" ref="AV60" si="282">AV50/(1+2*EXP(AV59))</f>
        <v>4.4861101996895206E-2</v>
      </c>
      <c r="AW60" s="32">
        <f t="shared" ref="AW60:BH60" si="283">AW50/(1+2*EXP(AW59))</f>
        <v>4.3416746626305659E-2</v>
      </c>
      <c r="AX60" s="32">
        <f t="shared" si="283"/>
        <v>4.1090014799374255E-2</v>
      </c>
      <c r="AY60" s="32">
        <f t="shared" si="283"/>
        <v>3.5727268416683874E-2</v>
      </c>
      <c r="AZ60" s="32">
        <f t="shared" si="283"/>
        <v>3.4240548650018791E-2</v>
      </c>
      <c r="BA60" s="32">
        <f t="shared" si="283"/>
        <v>2.1918323997270034E-2</v>
      </c>
      <c r="BB60" s="32">
        <f t="shared" si="283"/>
        <v>1.7587437106622229E-2</v>
      </c>
      <c r="BC60" s="32">
        <f t="shared" si="283"/>
        <v>9.6546218345982555E-3</v>
      </c>
      <c r="BD60" s="32">
        <f t="shared" si="283"/>
        <v>7.3891425040358387E-3</v>
      </c>
      <c r="BE60" s="32">
        <f t="shared" si="283"/>
        <v>5.5309886280838242E-3</v>
      </c>
      <c r="BF60" s="32">
        <f t="shared" si="283"/>
        <v>1.0297600368764825E-2</v>
      </c>
      <c r="BG60" s="32">
        <f t="shared" si="283"/>
        <v>1.0687263472802938E-2</v>
      </c>
      <c r="BH60" s="32">
        <f t="shared" si="283"/>
        <v>1.7726042206075928E-2</v>
      </c>
      <c r="BJ60" s="32">
        <f t="shared" ref="BJ60:BO60" si="284">BJ50/(1+2*EXP(BJ59))</f>
        <v>8.9362014072013884E-2</v>
      </c>
      <c r="BK60" s="32">
        <f t="shared" si="284"/>
        <v>8.9362014072013884E-2</v>
      </c>
      <c r="BL60" s="32">
        <f t="shared" si="284"/>
        <v>8.9362014072013884E-2</v>
      </c>
      <c r="BM60" s="32">
        <f t="shared" si="284"/>
        <v>8.9362014072013884E-2</v>
      </c>
      <c r="BN60" s="32">
        <f t="shared" ref="BN60" si="285">BN50/(1+2*EXP(BN59))</f>
        <v>8.9362014072013884E-2</v>
      </c>
      <c r="BO60" s="32">
        <f t="shared" si="284"/>
        <v>8.9362014072013884E-2</v>
      </c>
      <c r="BP60" s="32">
        <f t="shared" ref="BP60:BW60" si="286">BP50/(1+2*EXP(BP59))</f>
        <v>1.6997560221437565E-2</v>
      </c>
      <c r="BQ60" s="32">
        <f t="shared" si="286"/>
        <v>1.6997560221437565E-2</v>
      </c>
      <c r="BR60" s="32">
        <f t="shared" ref="BR60" si="287">BR50/(1+2*EXP(BR59))</f>
        <v>1.6997560221437565E-2</v>
      </c>
      <c r="BS60" s="32">
        <f t="shared" si="286"/>
        <v>1.6997560221437565E-2</v>
      </c>
      <c r="BT60" s="32">
        <f t="shared" si="286"/>
        <v>1.7580116051784965E-2</v>
      </c>
      <c r="BU60" s="32">
        <f t="shared" si="286"/>
        <v>1.7580116051784965E-2</v>
      </c>
      <c r="BV60" s="32">
        <f t="shared" ref="BV60" si="288">BV50/(1+2*EXP(BV59))</f>
        <v>1.7580116051784965E-2</v>
      </c>
      <c r="BW60" s="32">
        <f t="shared" si="286"/>
        <v>1.7580116051784965E-2</v>
      </c>
    </row>
    <row r="61" spans="1:75">
      <c r="A61" s="9"/>
      <c r="B61" s="96">
        <f>D61+D60</f>
        <v>0.11311989033978152</v>
      </c>
      <c r="C61" s="10" t="s">
        <v>23</v>
      </c>
      <c r="D61" s="69">
        <f>D50/(1+2*EXP(D59))*EXP(D59)</f>
        <v>8.0082970118161567E-3</v>
      </c>
      <c r="E61" s="69">
        <f t="shared" ref="E61:AJ61" si="289">E50/(1+2*EXP(E59))*EXP(E59)</f>
        <v>8.2385403196185598E-3</v>
      </c>
      <c r="F61" s="32">
        <f t="shared" si="289"/>
        <v>8.4736024328488993E-3</v>
      </c>
      <c r="G61" s="32">
        <f t="shared" si="289"/>
        <v>8.71365147083813E-3</v>
      </c>
      <c r="H61" s="32">
        <f t="shared" si="289"/>
        <v>8.9588561927950189E-3</v>
      </c>
      <c r="I61" s="32">
        <f t="shared" si="289"/>
        <v>9.3098236836164795E-3</v>
      </c>
      <c r="J61" s="32">
        <f t="shared" si="289"/>
        <v>9.6982325878799854E-3</v>
      </c>
      <c r="K61" s="32">
        <f t="shared" si="289"/>
        <v>1.0099178872970025E-2</v>
      </c>
      <c r="L61" s="32">
        <f t="shared" si="289"/>
        <v>1.0514105759878311E-2</v>
      </c>
      <c r="M61" s="32">
        <f t="shared" si="289"/>
        <v>1.0945712677938898E-2</v>
      </c>
      <c r="N61" s="32">
        <f t="shared" si="289"/>
        <v>1.1466081026993195E-2</v>
      </c>
      <c r="O61" s="32">
        <f t="shared" si="289"/>
        <v>1.1964577459189272E-2</v>
      </c>
      <c r="P61" s="32">
        <f t="shared" si="289"/>
        <v>1.2475573592953563E-2</v>
      </c>
      <c r="Q61" s="32">
        <f t="shared" si="289"/>
        <v>1.3001815784004755E-2</v>
      </c>
      <c r="R61" s="32">
        <f t="shared" si="289"/>
        <v>1.354385253232185E-2</v>
      </c>
      <c r="S61" s="32">
        <f t="shared" si="289"/>
        <v>1.4042201132789495E-2</v>
      </c>
      <c r="T61" s="32">
        <f t="shared" si="289"/>
        <v>1.4208602839303001E-2</v>
      </c>
      <c r="U61" s="32">
        <f t="shared" si="289"/>
        <v>1.4416546294654031E-2</v>
      </c>
      <c r="V61" s="32"/>
      <c r="W61" s="32" t="e">
        <f t="shared" si="289"/>
        <v>#REF!</v>
      </c>
      <c r="X61" s="32" t="e">
        <f t="shared" si="289"/>
        <v>#REF!</v>
      </c>
      <c r="Y61" s="32">
        <f t="shared" si="289"/>
        <v>1.543730363067103E-2</v>
      </c>
      <c r="Z61" s="32">
        <f t="shared" si="289"/>
        <v>1.5654266170609856E-2</v>
      </c>
      <c r="AA61" s="32">
        <f t="shared" si="289"/>
        <v>1.5865899257349214E-2</v>
      </c>
      <c r="AB61" s="32">
        <f t="shared" si="289"/>
        <v>1.6070090430533375E-2</v>
      </c>
      <c r="AC61" s="32">
        <f t="shared" si="289"/>
        <v>1.6265147500854511E-2</v>
      </c>
      <c r="AD61" s="32">
        <f t="shared" si="289"/>
        <v>1.6449717535569203E-2</v>
      </c>
      <c r="AE61" s="32">
        <f t="shared" si="289"/>
        <v>1.6622719908139651E-2</v>
      </c>
      <c r="AF61" s="32"/>
      <c r="AG61" s="32">
        <f t="shared" si="289"/>
        <v>1.6930735577338259E-2</v>
      </c>
      <c r="AH61" s="32">
        <f t="shared" si="289"/>
        <v>1.7064495963783E-2</v>
      </c>
      <c r="AI61" s="32">
        <f t="shared" si="289"/>
        <v>1.7184115669052417E-2</v>
      </c>
      <c r="AJ61" s="32">
        <f t="shared" si="289"/>
        <v>1.7289218122477003E-2</v>
      </c>
      <c r="AK61" s="32">
        <f t="shared" ref="AK61:AT61" si="290">AK50/(1+2*EXP(AK59))*EXP(AK59)</f>
        <v>1.737949050930623E-2</v>
      </c>
      <c r="AL61" s="108">
        <f t="shared" si="290"/>
        <v>5.9990108132141843E-3</v>
      </c>
      <c r="AM61" s="32">
        <f t="shared" si="290"/>
        <v>3.5649910096430572E-3</v>
      </c>
      <c r="AN61" s="32">
        <f t="shared" si="290"/>
        <v>6.8594612430206018E-3</v>
      </c>
      <c r="AO61" s="32">
        <f t="shared" si="290"/>
        <v>7.6421106391683022E-3</v>
      </c>
      <c r="AP61" s="32">
        <f t="shared" si="290"/>
        <v>5.285003185016064E-3</v>
      </c>
      <c r="AQ61" s="32">
        <f t="shared" si="290"/>
        <v>2.7233566269355912E-3</v>
      </c>
      <c r="AR61" s="32">
        <f t="shared" si="290"/>
        <v>6.0202556664110483E-3</v>
      </c>
      <c r="AS61" s="32">
        <f t="shared" si="290"/>
        <v>2.893451938138337E-3</v>
      </c>
      <c r="AT61" s="32">
        <f t="shared" si="290"/>
        <v>2.6619647473367591E-3</v>
      </c>
      <c r="AV61" s="32">
        <f t="shared" ref="AV61" si="291">AV50/(1+2*EXP(AV59))*EXP(AV59)</f>
        <v>9.3800770561727597E-3</v>
      </c>
      <c r="AW61" s="32">
        <f t="shared" ref="AW61:BH61" si="292">AW50/(1+2*EXP(AW59))*EXP(AW59)</f>
        <v>1.6336304640076491E-2</v>
      </c>
      <c r="AX61" s="32">
        <f t="shared" si="292"/>
        <v>1.8547576814975972E-2</v>
      </c>
      <c r="AY61" s="32">
        <f t="shared" si="292"/>
        <v>6.8194855976491742E-3</v>
      </c>
      <c r="AZ61" s="32">
        <f t="shared" si="292"/>
        <v>1.1620271672316553E-2</v>
      </c>
      <c r="BA61" s="32">
        <f t="shared" si="292"/>
        <v>9.1153896708660535E-3</v>
      </c>
      <c r="BB61" s="32">
        <f t="shared" si="292"/>
        <v>1.0990021384420672E-2</v>
      </c>
      <c r="BC61" s="32">
        <f t="shared" si="292"/>
        <v>6.7287905381277291E-3</v>
      </c>
      <c r="BD61" s="32">
        <f t="shared" si="292"/>
        <v>7.1117636521402022E-3</v>
      </c>
      <c r="BE61" s="32">
        <f t="shared" si="292"/>
        <v>5.7228558862317145E-3</v>
      </c>
      <c r="BF61" s="32">
        <f t="shared" si="292"/>
        <v>5.3108072094532437E-3</v>
      </c>
      <c r="BG61" s="32">
        <f t="shared" si="292"/>
        <v>5.3710826783587148E-3</v>
      </c>
      <c r="BH61" s="32">
        <f t="shared" si="292"/>
        <v>1.0192659015968197E-2</v>
      </c>
      <c r="BJ61" s="32">
        <f t="shared" ref="BJ61:BO61" si="293">BJ50/(1+2*EXP(BJ59))*EXP(BJ59)</f>
        <v>4.0179558821625914E-3</v>
      </c>
      <c r="BK61" s="32">
        <f t="shared" si="293"/>
        <v>4.0179558821625914E-3</v>
      </c>
      <c r="BL61" s="32">
        <f t="shared" si="293"/>
        <v>4.0179558821625914E-3</v>
      </c>
      <c r="BM61" s="32">
        <f t="shared" si="293"/>
        <v>4.0179558821625914E-3</v>
      </c>
      <c r="BN61" s="32">
        <f t="shared" ref="BN61" si="294">BN50/(1+2*EXP(BN59))*EXP(BN59)</f>
        <v>4.0179558821625914E-3</v>
      </c>
      <c r="BO61" s="32">
        <f t="shared" si="293"/>
        <v>4.0179558821625914E-3</v>
      </c>
      <c r="BP61" s="32">
        <f t="shared" ref="BP61:BW61" si="295">BP50/(1+2*EXP(BP59))*EXP(BP59)</f>
        <v>1.1906589993043086E-3</v>
      </c>
      <c r="BQ61" s="32">
        <f t="shared" si="295"/>
        <v>1.1906589993043086E-3</v>
      </c>
      <c r="BR61" s="32">
        <f t="shared" ref="BR61" si="296">BR50/(1+2*EXP(BR59))*EXP(BR59)</f>
        <v>1.1906589993043086E-3</v>
      </c>
      <c r="BS61" s="32">
        <f t="shared" si="295"/>
        <v>1.1906589993043086E-3</v>
      </c>
      <c r="BT61" s="32">
        <f t="shared" si="295"/>
        <v>8.9938108413060958E-4</v>
      </c>
      <c r="BU61" s="32">
        <f t="shared" si="295"/>
        <v>8.9938108413060958E-4</v>
      </c>
      <c r="BV61" s="32">
        <f t="shared" ref="BV61" si="297">BV50/(1+2*EXP(BV59))*EXP(BV59)</f>
        <v>8.9938108413060958E-4</v>
      </c>
      <c r="BW61" s="32">
        <f t="shared" si="295"/>
        <v>8.9938108413060958E-4</v>
      </c>
    </row>
    <row r="62" spans="1:75">
      <c r="A62" s="1" t="s">
        <v>24</v>
      </c>
      <c r="B62" s="1"/>
      <c r="C62" s="2" t="s">
        <v>25</v>
      </c>
      <c r="D62" s="66">
        <f>D34</f>
        <v>0.84059485887134866</v>
      </c>
      <c r="E62" s="66">
        <f t="shared" ref="E62:AJ62" si="298">E34</f>
        <v>0.84027423446575733</v>
      </c>
      <c r="F62" s="5">
        <f t="shared" si="298"/>
        <v>0.84002623973396962</v>
      </c>
      <c r="G62" s="5">
        <f t="shared" si="298"/>
        <v>0.83985090575162835</v>
      </c>
      <c r="H62" s="5">
        <f t="shared" si="298"/>
        <v>0.83974836711270839</v>
      </c>
      <c r="I62" s="5">
        <f t="shared" si="298"/>
        <v>0.83974059333915274</v>
      </c>
      <c r="J62" s="5">
        <f t="shared" si="298"/>
        <v>0.83969722809797442</v>
      </c>
      <c r="K62" s="5">
        <f t="shared" si="298"/>
        <v>0.83959594060897214</v>
      </c>
      <c r="L62" s="5">
        <f t="shared" si="298"/>
        <v>0.83942982452429471</v>
      </c>
      <c r="M62" s="5">
        <f t="shared" si="298"/>
        <v>0.83918081584974746</v>
      </c>
      <c r="N62" s="5">
        <f t="shared" si="298"/>
        <v>0.83837901916574376</v>
      </c>
      <c r="O62" s="5">
        <f t="shared" si="298"/>
        <v>0.83784248802576733</v>
      </c>
      <c r="P62" s="5">
        <f t="shared" si="298"/>
        <v>0.83731238958275422</v>
      </c>
      <c r="Q62" s="5">
        <f t="shared" si="298"/>
        <v>0.83677065680696416</v>
      </c>
      <c r="R62" s="5">
        <f t="shared" si="298"/>
        <v>0.83621948372120847</v>
      </c>
      <c r="S62" s="5">
        <f t="shared" si="298"/>
        <v>0.83796824824777427</v>
      </c>
      <c r="T62" s="5">
        <f t="shared" si="298"/>
        <v>0.85246311495213134</v>
      </c>
      <c r="U62" s="5">
        <f t="shared" si="298"/>
        <v>0.86522285819006672</v>
      </c>
      <c r="V62" s="5"/>
      <c r="W62" s="5">
        <f t="shared" si="298"/>
        <v>0.88716170942234451</v>
      </c>
      <c r="X62" s="5">
        <f t="shared" si="298"/>
        <v>0.89682878129339472</v>
      </c>
      <c r="Y62" s="5">
        <f t="shared" si="298"/>
        <v>0.90797927523802202</v>
      </c>
      <c r="Z62" s="5">
        <f t="shared" si="298"/>
        <v>0.91898826042269688</v>
      </c>
      <c r="AA62" s="5">
        <f t="shared" si="298"/>
        <v>0.92972916919416715</v>
      </c>
      <c r="AB62" s="5">
        <f t="shared" si="298"/>
        <v>0.9402396828323426</v>
      </c>
      <c r="AC62" s="5">
        <f t="shared" si="298"/>
        <v>0.95054510265850078</v>
      </c>
      <c r="AD62" s="5">
        <f t="shared" si="298"/>
        <v>0.96066211518192557</v>
      </c>
      <c r="AE62" s="5">
        <f t="shared" si="298"/>
        <v>0.9706015024045026</v>
      </c>
      <c r="AF62" s="5"/>
      <c r="AG62" s="5">
        <f t="shared" si="298"/>
        <v>0.98997212217877051</v>
      </c>
      <c r="AH62" s="5">
        <f t="shared" si="298"/>
        <v>0.99941044885940922</v>
      </c>
      <c r="AI62" s="5">
        <f t="shared" si="298"/>
        <v>1.0086869788928734</v>
      </c>
      <c r="AJ62" s="5">
        <f t="shared" si="298"/>
        <v>1.0178028987081154</v>
      </c>
      <c r="AK62" s="5">
        <f t="shared" ref="AK62:AT62" si="299">AK34</f>
        <v>1.0267591732188295</v>
      </c>
      <c r="AL62" s="104">
        <f t="shared" si="299"/>
        <v>1.211295808375128</v>
      </c>
      <c r="AM62" s="5">
        <f t="shared" si="299"/>
        <v>1.2272555770028568</v>
      </c>
      <c r="AN62" s="5">
        <f t="shared" si="299"/>
        <v>1.1890118388571853</v>
      </c>
      <c r="AO62" s="5">
        <f t="shared" si="299"/>
        <v>1.1872628493652915</v>
      </c>
      <c r="AP62" s="5">
        <f t="shared" si="299"/>
        <v>1.2269109608930513</v>
      </c>
      <c r="AQ62" s="5">
        <f t="shared" si="299"/>
        <v>1.2451746763647722</v>
      </c>
      <c r="AR62" s="5">
        <f t="shared" si="299"/>
        <v>1.2279516891830522</v>
      </c>
      <c r="AS62" s="5">
        <f t="shared" si="299"/>
        <v>1.2190109499734916</v>
      </c>
      <c r="AT62" s="5">
        <f t="shared" si="299"/>
        <v>1.2419534357724125</v>
      </c>
      <c r="AV62" s="5">
        <f t="shared" ref="AV62" si="300">AV34</f>
        <v>0.94467719208730427</v>
      </c>
      <c r="AW62" s="5">
        <f t="shared" ref="AW62:BH62" si="301">AW34</f>
        <v>0.92078076224978378</v>
      </c>
      <c r="AX62" s="5">
        <f t="shared" si="301"/>
        <v>0.92935665773243292</v>
      </c>
      <c r="AY62" s="5">
        <f t="shared" si="301"/>
        <v>1.0776525648131043</v>
      </c>
      <c r="AZ62" s="5">
        <f t="shared" si="301"/>
        <v>1.0586792223592518</v>
      </c>
      <c r="BA62" s="5">
        <f t="shared" si="301"/>
        <v>1.0820467648936152</v>
      </c>
      <c r="BB62" s="5">
        <f t="shared" si="301"/>
        <v>1.1048370649875863</v>
      </c>
      <c r="BC62" s="5">
        <f t="shared" si="301"/>
        <v>1.0909154408368844</v>
      </c>
      <c r="BD62" s="5">
        <f t="shared" si="301"/>
        <v>1.1771712520152557</v>
      </c>
      <c r="BE62" s="5">
        <f t="shared" si="301"/>
        <v>1.1196450780602336</v>
      </c>
      <c r="BF62" s="5">
        <f t="shared" si="301"/>
        <v>1.0517768886588428</v>
      </c>
      <c r="BG62" s="5">
        <f t="shared" si="301"/>
        <v>1.0539580661381316</v>
      </c>
      <c r="BH62" s="5">
        <f t="shared" si="301"/>
        <v>1.0728851570982028</v>
      </c>
      <c r="BJ62" s="5">
        <f t="shared" ref="BJ62:BO62" si="302">BJ34</f>
        <v>0.8176230818067064</v>
      </c>
      <c r="BK62" s="5">
        <f t="shared" si="302"/>
        <v>0.8176230818067064</v>
      </c>
      <c r="BL62" s="5">
        <f t="shared" si="302"/>
        <v>0.8176230818067064</v>
      </c>
      <c r="BM62" s="5">
        <f t="shared" si="302"/>
        <v>0.8176230818067064</v>
      </c>
      <c r="BN62" s="5">
        <f t="shared" ref="BN62" si="303">BN34</f>
        <v>0.8176230818067064</v>
      </c>
      <c r="BO62" s="5">
        <f t="shared" si="302"/>
        <v>0.8176230818067064</v>
      </c>
      <c r="BP62" s="5">
        <f t="shared" ref="BP62:BW62" si="304">BP34</f>
        <v>1.2824220141886187</v>
      </c>
      <c r="BQ62" s="5">
        <f t="shared" si="304"/>
        <v>1.2824220141886187</v>
      </c>
      <c r="BR62" s="5">
        <f t="shared" ref="BR62" si="305">BR34</f>
        <v>1.2824220141886187</v>
      </c>
      <c r="BS62" s="5">
        <f t="shared" si="304"/>
        <v>1.2824220141886187</v>
      </c>
      <c r="BT62" s="5">
        <f t="shared" si="304"/>
        <v>1.2824220141886187</v>
      </c>
      <c r="BU62" s="5">
        <f t="shared" si="304"/>
        <v>1.2824220141886187</v>
      </c>
      <c r="BV62" s="5">
        <f t="shared" ref="BV62" si="306">BV34</f>
        <v>1.2824220141886187</v>
      </c>
      <c r="BW62" s="5">
        <f t="shared" si="304"/>
        <v>1.2824220141886187</v>
      </c>
    </row>
    <row r="63" spans="1:75">
      <c r="A63" s="1"/>
      <c r="B63" s="1"/>
      <c r="C63" s="2" t="s">
        <v>26</v>
      </c>
      <c r="D63" s="66">
        <f>D35</f>
        <v>2.5583399201771641E-2</v>
      </c>
      <c r="E63" s="66">
        <f t="shared" ref="E63:AJ63" si="307">E35</f>
        <v>2.6061062163650509E-2</v>
      </c>
      <c r="F63" s="5">
        <f t="shared" si="307"/>
        <v>2.6524048595138169E-2</v>
      </c>
      <c r="G63" s="5">
        <f t="shared" si="307"/>
        <v>2.6971861237283137E-2</v>
      </c>
      <c r="H63" s="5">
        <f t="shared" si="307"/>
        <v>2.7404000166453796E-2</v>
      </c>
      <c r="I63" s="5">
        <f t="shared" si="307"/>
        <v>2.8204725687606569E-2</v>
      </c>
      <c r="J63" s="5">
        <f t="shared" si="307"/>
        <v>2.9110495973499188E-2</v>
      </c>
      <c r="K63" s="5">
        <f t="shared" si="307"/>
        <v>3.0028181226652677E-2</v>
      </c>
      <c r="L63" s="5">
        <f t="shared" si="307"/>
        <v>3.0966647246167323E-2</v>
      </c>
      <c r="M63" s="5">
        <f t="shared" si="307"/>
        <v>3.1945011750104592E-2</v>
      </c>
      <c r="N63" s="5">
        <f t="shared" si="307"/>
        <v>3.343665985878818E-2</v>
      </c>
      <c r="O63" s="5">
        <f t="shared" si="307"/>
        <v>3.4652016085921028E-2</v>
      </c>
      <c r="P63" s="5">
        <f t="shared" si="307"/>
        <v>3.5856053689878646E-2</v>
      </c>
      <c r="Q63" s="5">
        <f t="shared" si="307"/>
        <v>3.7055480985598827E-2</v>
      </c>
      <c r="R63" s="5">
        <f t="shared" si="307"/>
        <v>3.8250097355272954E-2</v>
      </c>
      <c r="S63" s="5">
        <f t="shared" si="307"/>
        <v>3.869460940990245E-2</v>
      </c>
      <c r="T63" s="5">
        <f t="shared" si="307"/>
        <v>3.5080450692085929E-2</v>
      </c>
      <c r="U63" s="5">
        <f t="shared" si="307"/>
        <v>3.2076623766220475E-2</v>
      </c>
      <c r="V63" s="5"/>
      <c r="W63" s="5">
        <f t="shared" si="307"/>
        <v>2.7290321700846092E-2</v>
      </c>
      <c r="X63" s="5">
        <f t="shared" si="307"/>
        <v>2.5329796716344135E-2</v>
      </c>
      <c r="Y63" s="5">
        <f t="shared" si="307"/>
        <v>2.3613154611327767E-2</v>
      </c>
      <c r="Z63" s="5">
        <f t="shared" si="307"/>
        <v>2.2105160993985656E-2</v>
      </c>
      <c r="AA63" s="5">
        <f t="shared" si="307"/>
        <v>2.0756929514699249E-2</v>
      </c>
      <c r="AB63" s="5">
        <f t="shared" si="307"/>
        <v>1.9544862092429012E-2</v>
      </c>
      <c r="AC63" s="5">
        <f t="shared" si="307"/>
        <v>1.8450028117386639E-2</v>
      </c>
      <c r="AD63" s="5">
        <f t="shared" si="307"/>
        <v>1.7456970650288371E-2</v>
      </c>
      <c r="AE63" s="5">
        <f t="shared" si="307"/>
        <v>1.6552882524465018E-2</v>
      </c>
      <c r="AF63" s="5"/>
      <c r="AG63" s="5">
        <f t="shared" si="307"/>
        <v>1.4970295034232538E-2</v>
      </c>
      <c r="AH63" s="5">
        <f t="shared" si="307"/>
        <v>1.4274930663017604E-2</v>
      </c>
      <c r="AI63" s="5">
        <f t="shared" si="307"/>
        <v>1.3634252029166221E-2</v>
      </c>
      <c r="AJ63" s="5">
        <f t="shared" si="307"/>
        <v>1.3042484123856463E-2</v>
      </c>
      <c r="AK63" s="5">
        <f t="shared" ref="AK63:AT63" si="308">AK35</f>
        <v>1.2494608892194657E-2</v>
      </c>
      <c r="AL63" s="104">
        <f t="shared" si="308"/>
        <v>5.9017051451962779E-3</v>
      </c>
      <c r="AM63" s="5">
        <f t="shared" si="308"/>
        <v>6.3572127822904079E-3</v>
      </c>
      <c r="AN63" s="5">
        <f t="shared" si="308"/>
        <v>6.2354247404183133E-3</v>
      </c>
      <c r="AO63" s="5">
        <f t="shared" si="308"/>
        <v>6.636335264737587E-3</v>
      </c>
      <c r="AP63" s="5">
        <f t="shared" si="308"/>
        <v>5.7756186582266587E-3</v>
      </c>
      <c r="AQ63" s="5">
        <f t="shared" si="308"/>
        <v>6.1620432574348936E-3</v>
      </c>
      <c r="AR63" s="5">
        <f t="shared" si="308"/>
        <v>6.8005452949239297E-3</v>
      </c>
      <c r="AS63" s="5">
        <f t="shared" si="308"/>
        <v>6.4007742794933969E-3</v>
      </c>
      <c r="AT63" s="5">
        <f t="shared" si="308"/>
        <v>6.7151152977493666E-3</v>
      </c>
      <c r="AV63" s="5">
        <f t="shared" ref="AV63" si="309">AV35</f>
        <v>1.0260041238163729E-2</v>
      </c>
      <c r="AW63" s="5">
        <f t="shared" ref="AW63:BH63" si="310">AW35</f>
        <v>8.1378388058386715E-3</v>
      </c>
      <c r="AX63" s="5">
        <f t="shared" si="310"/>
        <v>7.5058471280947956E-3</v>
      </c>
      <c r="AY63" s="5">
        <f t="shared" si="310"/>
        <v>6.3857120319335695E-3</v>
      </c>
      <c r="AZ63" s="5">
        <f t="shared" si="310"/>
        <v>7.512602390510081E-3</v>
      </c>
      <c r="BA63" s="5">
        <f t="shared" si="310"/>
        <v>4.5147850904507705E-3</v>
      </c>
      <c r="BB63" s="5">
        <f t="shared" si="310"/>
        <v>4.7575057634133772E-3</v>
      </c>
      <c r="BC63" s="5">
        <f t="shared" si="310"/>
        <v>5.3829551221744563E-3</v>
      </c>
      <c r="BD63" s="5">
        <f t="shared" si="310"/>
        <v>4.6360166858279627E-3</v>
      </c>
      <c r="BE63" s="5">
        <f t="shared" si="310"/>
        <v>4.6309191065052801E-3</v>
      </c>
      <c r="BF63" s="5">
        <f t="shared" si="310"/>
        <v>8.5176897851588253E-3</v>
      </c>
      <c r="BG63" s="5">
        <f t="shared" si="310"/>
        <v>8.6403567847650707E-3</v>
      </c>
      <c r="BH63" s="5">
        <f t="shared" si="310"/>
        <v>4.5071107232337254E-3</v>
      </c>
      <c r="BJ63" s="5">
        <f t="shared" ref="BJ63:BO63" si="311">BJ35</f>
        <v>2.8630153892940723E-2</v>
      </c>
      <c r="BK63" s="5">
        <f t="shared" si="311"/>
        <v>2.8630153892940723E-2</v>
      </c>
      <c r="BL63" s="5">
        <f t="shared" si="311"/>
        <v>2.8630153892940723E-2</v>
      </c>
      <c r="BM63" s="5">
        <f t="shared" si="311"/>
        <v>2.8630153892940723E-2</v>
      </c>
      <c r="BN63" s="5">
        <f t="shared" ref="BN63" si="312">BN35</f>
        <v>2.8630153892940723E-2</v>
      </c>
      <c r="BO63" s="5">
        <f t="shared" si="311"/>
        <v>2.8630153892940723E-2</v>
      </c>
      <c r="BP63" s="5">
        <f t="shared" ref="BP63:BW63" si="313">BP35</f>
        <v>0</v>
      </c>
      <c r="BQ63" s="5">
        <f t="shared" si="313"/>
        <v>0</v>
      </c>
      <c r="BR63" s="5">
        <f t="shared" ref="BR63" si="314">BR35</f>
        <v>0</v>
      </c>
      <c r="BS63" s="5">
        <f t="shared" si="313"/>
        <v>0</v>
      </c>
      <c r="BT63" s="5">
        <f t="shared" si="313"/>
        <v>0</v>
      </c>
      <c r="BU63" s="5">
        <f t="shared" si="313"/>
        <v>0</v>
      </c>
      <c r="BV63" s="5">
        <f t="shared" ref="BV63" si="315">BV35</f>
        <v>0</v>
      </c>
      <c r="BW63" s="5">
        <f t="shared" si="313"/>
        <v>0</v>
      </c>
    </row>
    <row r="64" spans="1:75">
      <c r="A64" s="1"/>
      <c r="B64" s="1"/>
      <c r="C64" s="2" t="s">
        <v>27</v>
      </c>
      <c r="D64" s="66">
        <f t="shared" ref="D64:AJ64" si="316">D36*2</f>
        <v>0.25799700112018747</v>
      </c>
      <c r="E64" s="66">
        <f t="shared" si="316"/>
        <v>0.2625246332972514</v>
      </c>
      <c r="F64" s="5">
        <f t="shared" si="316"/>
        <v>0.26696754435794939</v>
      </c>
      <c r="G64" s="5">
        <f t="shared" si="316"/>
        <v>0.27132627362446865</v>
      </c>
      <c r="H64" s="5">
        <f t="shared" si="316"/>
        <v>0.27560168154340337</v>
      </c>
      <c r="I64" s="5">
        <f t="shared" si="316"/>
        <v>0.27535531133606289</v>
      </c>
      <c r="J64" s="5">
        <f t="shared" si="316"/>
        <v>0.27391771957382594</v>
      </c>
      <c r="K64" s="5">
        <f t="shared" si="316"/>
        <v>0.27246513370464592</v>
      </c>
      <c r="L64" s="5">
        <f t="shared" si="316"/>
        <v>0.27098188034968806</v>
      </c>
      <c r="M64" s="5">
        <f t="shared" si="316"/>
        <v>0.26942420583082549</v>
      </c>
      <c r="N64" s="5">
        <f t="shared" si="316"/>
        <v>0.26595390148364978</v>
      </c>
      <c r="O64" s="5">
        <f t="shared" si="316"/>
        <v>0.26329037189212628</v>
      </c>
      <c r="P64" s="5">
        <f t="shared" si="316"/>
        <v>0.26077812412725448</v>
      </c>
      <c r="Q64" s="5">
        <f t="shared" si="316"/>
        <v>0.25827889977251867</v>
      </c>
      <c r="R64" s="5">
        <f t="shared" si="316"/>
        <v>0.25579386275890337</v>
      </c>
      <c r="S64" s="5">
        <f t="shared" si="316"/>
        <v>0.25387406096252108</v>
      </c>
      <c r="T64" s="5">
        <f t="shared" si="316"/>
        <v>0.25477696644492315</v>
      </c>
      <c r="U64" s="5">
        <f t="shared" si="316"/>
        <v>0.25489694436409599</v>
      </c>
      <c r="V64" s="5"/>
      <c r="W64" s="5">
        <f t="shared" si="316"/>
        <v>0.25358381788264184</v>
      </c>
      <c r="X64" s="5">
        <f t="shared" si="316"/>
        <v>0.252386097023375</v>
      </c>
      <c r="Y64" s="5">
        <f t="shared" si="316"/>
        <v>0.25078578460707462</v>
      </c>
      <c r="Z64" s="5">
        <f t="shared" si="316"/>
        <v>0.24886828807087774</v>
      </c>
      <c r="AA64" s="5">
        <f t="shared" si="316"/>
        <v>0.2467511721035916</v>
      </c>
      <c r="AB64" s="5">
        <f t="shared" si="316"/>
        <v>0.24446852725831475</v>
      </c>
      <c r="AC64" s="5">
        <f t="shared" si="316"/>
        <v>0.24204779324793299</v>
      </c>
      <c r="AD64" s="5">
        <f t="shared" si="316"/>
        <v>0.23951139094593388</v>
      </c>
      <c r="AE64" s="5">
        <f t="shared" si="316"/>
        <v>0.23687789809183485</v>
      </c>
      <c r="AF64" s="5"/>
      <c r="AG64" s="5">
        <f t="shared" si="316"/>
        <v>0.23137967451722863</v>
      </c>
      <c r="AH64" s="5">
        <f t="shared" si="316"/>
        <v>0.22853929282539492</v>
      </c>
      <c r="AI64" s="5">
        <f t="shared" si="316"/>
        <v>0.22565133619513367</v>
      </c>
      <c r="AJ64" s="5">
        <f t="shared" si="316"/>
        <v>0.22272443315054855</v>
      </c>
      <c r="AK64" s="5">
        <f t="shared" ref="AK64:AT64" si="317">AK36*2</f>
        <v>0.21976619013716622</v>
      </c>
      <c r="AL64" s="104">
        <f t="shared" si="317"/>
        <v>0.29228567865933319</v>
      </c>
      <c r="AM64" s="5">
        <f t="shared" si="317"/>
        <v>0.29178193848697037</v>
      </c>
      <c r="AN64" s="5">
        <f t="shared" si="317"/>
        <v>0.29326312877463578</v>
      </c>
      <c r="AO64" s="5">
        <f t="shared" si="317"/>
        <v>0.29067546800631577</v>
      </c>
      <c r="AP64" s="5">
        <f t="shared" si="317"/>
        <v>0.28175148072927897</v>
      </c>
      <c r="AQ64" s="5">
        <f t="shared" si="317"/>
        <v>0.27764018826239795</v>
      </c>
      <c r="AR64" s="5">
        <f t="shared" si="317"/>
        <v>0.27741325714434678</v>
      </c>
      <c r="AS64" s="5">
        <f t="shared" si="317"/>
        <v>0.29591480251984437</v>
      </c>
      <c r="AT64" s="5">
        <f t="shared" si="317"/>
        <v>0.28172125961153477</v>
      </c>
      <c r="AV64" s="5">
        <f t="shared" ref="AV64" si="318">AV36*2</f>
        <v>0.37242980521408298</v>
      </c>
      <c r="AW64" s="5">
        <f t="shared" ref="AW64:BH64" si="319">AW36*2</f>
        <v>0.36696537550004904</v>
      </c>
      <c r="AX64" s="5">
        <f t="shared" si="319"/>
        <v>0.37960651743565976</v>
      </c>
      <c r="AY64" s="5">
        <f t="shared" si="319"/>
        <v>0.35484059236558879</v>
      </c>
      <c r="AZ64" s="5">
        <f t="shared" si="319"/>
        <v>0.33620606706170214</v>
      </c>
      <c r="BA64" s="5">
        <f t="shared" si="319"/>
        <v>0.35855272308950242</v>
      </c>
      <c r="BB64" s="5">
        <f t="shared" si="319"/>
        <v>0.34323324806257921</v>
      </c>
      <c r="BC64" s="5">
        <f t="shared" si="319"/>
        <v>0.3692820504027462</v>
      </c>
      <c r="BD64" s="5">
        <f t="shared" si="319"/>
        <v>0.31877544906183697</v>
      </c>
      <c r="BE64" s="5">
        <f t="shared" si="319"/>
        <v>0.35920842564784949</v>
      </c>
      <c r="BF64" s="5">
        <f t="shared" si="319"/>
        <v>0.37440949305844146</v>
      </c>
      <c r="BG64" s="5">
        <f t="shared" si="319"/>
        <v>0.37312012388599275</v>
      </c>
      <c r="BH64" s="5">
        <f t="shared" si="319"/>
        <v>0.34539071419325834</v>
      </c>
      <c r="BJ64" s="5">
        <f t="shared" ref="BJ64:BO64" si="320">BJ36*2</f>
        <v>0.26049261533141577</v>
      </c>
      <c r="BK64" s="5">
        <f t="shared" si="320"/>
        <v>0.26049261533141577</v>
      </c>
      <c r="BL64" s="5">
        <f t="shared" si="320"/>
        <v>0.26049261533141577</v>
      </c>
      <c r="BM64" s="5">
        <f t="shared" si="320"/>
        <v>0.26049261533141577</v>
      </c>
      <c r="BN64" s="5">
        <f t="shared" ref="BN64" si="321">BN36*2</f>
        <v>0.26049261533141577</v>
      </c>
      <c r="BO64" s="5">
        <f t="shared" si="320"/>
        <v>0.26049261533141577</v>
      </c>
      <c r="BP64" s="5">
        <f t="shared" ref="BP64:BW64" si="322">BP36*2</f>
        <v>0.26845886051200746</v>
      </c>
      <c r="BQ64" s="5">
        <f t="shared" si="322"/>
        <v>0.26845886051200746</v>
      </c>
      <c r="BR64" s="5">
        <f t="shared" ref="BR64" si="323">BR36*2</f>
        <v>0.26845886051200746</v>
      </c>
      <c r="BS64" s="5">
        <f t="shared" si="322"/>
        <v>0.26845886051200746</v>
      </c>
      <c r="BT64" s="5">
        <f t="shared" si="322"/>
        <v>0.26845886051200746</v>
      </c>
      <c r="BU64" s="5">
        <f t="shared" si="322"/>
        <v>0.26845886051200746</v>
      </c>
      <c r="BV64" s="5">
        <f t="shared" ref="BV64" si="324">BV36*2</f>
        <v>0.26845886051200746</v>
      </c>
      <c r="BW64" s="5">
        <f t="shared" si="322"/>
        <v>0.26845886051200746</v>
      </c>
    </row>
    <row r="65" spans="1:75">
      <c r="A65" s="9"/>
      <c r="B65" s="9">
        <f>D73/(D73+D65)</f>
        <v>0.13222846286918416</v>
      </c>
      <c r="C65" s="10" t="s">
        <v>28</v>
      </c>
      <c r="D65" s="69">
        <f>D37/(1+2*EXP(D59))</f>
        <v>0.16020570319518918</v>
      </c>
      <c r="E65" s="69">
        <f t="shared" ref="E65:AJ65" si="325">E37/(1+2*EXP(E59))</f>
        <v>0.16128105284152017</v>
      </c>
      <c r="F65" s="11">
        <f t="shared" si="325"/>
        <v>0.16226304368813307</v>
      </c>
      <c r="G65" s="11">
        <f t="shared" si="325"/>
        <v>0.16315220313691853</v>
      </c>
      <c r="H65" s="11">
        <f t="shared" si="325"/>
        <v>0.16394916213283336</v>
      </c>
      <c r="I65" s="11">
        <f t="shared" si="325"/>
        <v>0.16687770904892962</v>
      </c>
      <c r="J65" s="11">
        <f t="shared" si="325"/>
        <v>0.1702971057576827</v>
      </c>
      <c r="K65" s="11">
        <f t="shared" si="325"/>
        <v>0.17361471680032248</v>
      </c>
      <c r="L65" s="11">
        <f t="shared" si="325"/>
        <v>0.17683009358777163</v>
      </c>
      <c r="M65" s="11">
        <f t="shared" si="325"/>
        <v>0.17993922228085882</v>
      </c>
      <c r="N65" s="11">
        <f t="shared" si="325"/>
        <v>0.18272681892558701</v>
      </c>
      <c r="O65" s="11">
        <f t="shared" si="325"/>
        <v>0.18543104239216235</v>
      </c>
      <c r="P65" s="11">
        <f t="shared" si="325"/>
        <v>0.1880330032527282</v>
      </c>
      <c r="Q65" s="11">
        <f t="shared" si="325"/>
        <v>0.19050299569139986</v>
      </c>
      <c r="R65" s="11">
        <f t="shared" si="325"/>
        <v>0.19284164735065909</v>
      </c>
      <c r="S65" s="11">
        <f t="shared" si="325"/>
        <v>0.19388397300081606</v>
      </c>
      <c r="T65" s="11">
        <f t="shared" si="325"/>
        <v>0.18829569670109897</v>
      </c>
      <c r="U65" s="11">
        <f t="shared" si="325"/>
        <v>0.18347713314333894</v>
      </c>
      <c r="V65" s="11"/>
      <c r="W65" s="11" t="e">
        <f t="shared" si="325"/>
        <v>#REF!</v>
      </c>
      <c r="X65" s="11" t="e">
        <f t="shared" si="325"/>
        <v>#REF!</v>
      </c>
      <c r="Y65" s="11">
        <f t="shared" si="325"/>
        <v>0.16705726588923558</v>
      </c>
      <c r="Z65" s="11">
        <f t="shared" si="325"/>
        <v>0.16224411420604937</v>
      </c>
      <c r="AA65" s="11">
        <f t="shared" si="325"/>
        <v>0.1574026088667827</v>
      </c>
      <c r="AB65" s="11">
        <f t="shared" si="325"/>
        <v>0.1525294043165995</v>
      </c>
      <c r="AC65" s="11">
        <f t="shared" si="325"/>
        <v>0.14762826639647467</v>
      </c>
      <c r="AD65" s="11">
        <f t="shared" si="325"/>
        <v>0.14270762591183753</v>
      </c>
      <c r="AE65" s="11">
        <f t="shared" si="325"/>
        <v>0.1377787370148254</v>
      </c>
      <c r="AF65" s="11"/>
      <c r="AG65" s="11">
        <f t="shared" si="325"/>
        <v>0.12794757425767972</v>
      </c>
      <c r="AH65" s="11">
        <f t="shared" si="325"/>
        <v>0.12307152152294681</v>
      </c>
      <c r="AI65" s="11">
        <f t="shared" si="325"/>
        <v>0.11823855737743066</v>
      </c>
      <c r="AJ65" s="11">
        <f t="shared" si="325"/>
        <v>0.11346022168441174</v>
      </c>
      <c r="AK65" s="11">
        <f t="shared" ref="AK65:AT65" si="326">AK37/(1+2*EXP(AK59))</f>
        <v>0.10874704000235469</v>
      </c>
      <c r="AL65" s="107">
        <f t="shared" si="326"/>
        <v>1.008868074821723E-2</v>
      </c>
      <c r="AM65" s="11">
        <f t="shared" si="326"/>
        <v>5.9622446303212086E-3</v>
      </c>
      <c r="AN65" s="11">
        <f t="shared" si="326"/>
        <v>1.1178561984556124E-2</v>
      </c>
      <c r="AO65" s="11">
        <f t="shared" si="326"/>
        <v>1.2607302106970846E-2</v>
      </c>
      <c r="AP65" s="11">
        <f t="shared" si="326"/>
        <v>8.8615998557624084E-3</v>
      </c>
      <c r="AQ65" s="11">
        <f t="shared" si="326"/>
        <v>4.4979260090144586E-3</v>
      </c>
      <c r="AR65" s="11">
        <f t="shared" si="326"/>
        <v>1.0347891390374075E-2</v>
      </c>
      <c r="AS65" s="11">
        <f t="shared" si="326"/>
        <v>4.9144809673746888E-3</v>
      </c>
      <c r="AT65" s="11">
        <f t="shared" si="326"/>
        <v>4.5468288500005527E-3</v>
      </c>
      <c r="AV65" s="11">
        <f t="shared" ref="AV65" si="327">AV37/(1+2*EXP(AV59))</f>
        <v>6.8066018400269226E-2</v>
      </c>
      <c r="AW65" s="11">
        <f t="shared" ref="AW65:BH65" si="328">AW37/(1+2*EXP(AW59))</f>
        <v>6.5754784168326252E-2</v>
      </c>
      <c r="AX65" s="11">
        <f t="shared" si="328"/>
        <v>6.1903003393338409E-2</v>
      </c>
      <c r="AY65" s="11">
        <f t="shared" si="328"/>
        <v>5.4497189908337081E-2</v>
      </c>
      <c r="AZ65" s="11">
        <f t="shared" si="328"/>
        <v>5.2566860572240033E-2</v>
      </c>
      <c r="BA65" s="11">
        <f t="shared" si="328"/>
        <v>3.3640021657816134E-2</v>
      </c>
      <c r="BB65" s="11">
        <f t="shared" si="328"/>
        <v>2.6972071797685775E-2</v>
      </c>
      <c r="BC65" s="11">
        <f t="shared" si="328"/>
        <v>1.4532962803908759E-2</v>
      </c>
      <c r="BD65" s="11">
        <f t="shared" si="328"/>
        <v>1.1381374532895209E-2</v>
      </c>
      <c r="BE65" s="11">
        <f t="shared" si="328"/>
        <v>8.340665396369136E-3</v>
      </c>
      <c r="BF65" s="11">
        <f t="shared" si="328"/>
        <v>1.5628105414138095E-2</v>
      </c>
      <c r="BG65" s="11">
        <f t="shared" si="328"/>
        <v>1.624509619391613E-2</v>
      </c>
      <c r="BH65" s="11">
        <f t="shared" si="328"/>
        <v>2.6799168613696914E-2</v>
      </c>
      <c r="BJ65" s="11">
        <f t="shared" ref="BJ65:BO65" si="329">BJ37/(1+2*EXP(BJ59))</f>
        <v>0.14536646039122592</v>
      </c>
      <c r="BK65" s="11">
        <f t="shared" si="329"/>
        <v>0.14536646039122592</v>
      </c>
      <c r="BL65" s="11">
        <f t="shared" si="329"/>
        <v>0.14536646039122592</v>
      </c>
      <c r="BM65" s="11">
        <f t="shared" si="329"/>
        <v>0.14536646039122592</v>
      </c>
      <c r="BN65" s="11">
        <f t="shared" ref="BN65" si="330">BN37/(1+2*EXP(BN59))</f>
        <v>0.14536646039122592</v>
      </c>
      <c r="BO65" s="11">
        <f t="shared" si="329"/>
        <v>0.14536646039122592</v>
      </c>
      <c r="BP65" s="11">
        <f t="shared" ref="BP65:BW65" si="331">BP37/(1+2*EXP(BP59))</f>
        <v>2.6408105307883137E-2</v>
      </c>
      <c r="BQ65" s="11">
        <f t="shared" si="331"/>
        <v>2.6408105307883137E-2</v>
      </c>
      <c r="BR65" s="11">
        <f t="shared" ref="BR65" si="332">BR37/(1+2*EXP(BR59))</f>
        <v>2.6408105307883137E-2</v>
      </c>
      <c r="BS65" s="11">
        <f t="shared" si="331"/>
        <v>2.6408105307883137E-2</v>
      </c>
      <c r="BT65" s="11">
        <f t="shared" si="331"/>
        <v>2.7313187891213692E-2</v>
      </c>
      <c r="BU65" s="11">
        <f t="shared" si="331"/>
        <v>2.7313187891213692E-2</v>
      </c>
      <c r="BV65" s="11">
        <f t="shared" ref="BV65" si="333">BV37/(1+2*EXP(BV59))</f>
        <v>2.7313187891213692E-2</v>
      </c>
      <c r="BW65" s="11">
        <f t="shared" si="331"/>
        <v>2.7313187891213692E-2</v>
      </c>
    </row>
    <row r="66" spans="1:75">
      <c r="A66" s="1"/>
      <c r="B66" s="1"/>
      <c r="C66" s="2" t="s">
        <v>29</v>
      </c>
      <c r="D66" s="66">
        <f>D38</f>
        <v>9.3037443795643993E-2</v>
      </c>
      <c r="E66" s="66">
        <f t="shared" ref="E66:R66" si="334">E38</f>
        <v>8.9633239553927962E-2</v>
      </c>
      <c r="F66" s="5">
        <f t="shared" si="334"/>
        <v>8.630427737447921E-2</v>
      </c>
      <c r="G66" s="5">
        <f t="shared" si="334"/>
        <v>8.3050240941037801E-2</v>
      </c>
      <c r="H66" s="5">
        <f t="shared" si="334"/>
        <v>7.9870585092249285E-2</v>
      </c>
      <c r="I66" s="5">
        <f t="shared" si="334"/>
        <v>7.7657396765537623E-2</v>
      </c>
      <c r="J66" s="5">
        <f t="shared" si="334"/>
        <v>7.5687518996872344E-2</v>
      </c>
      <c r="K66" s="5">
        <f t="shared" si="334"/>
        <v>7.3697846195769662E-2</v>
      </c>
      <c r="L66" s="5">
        <f t="shared" si="334"/>
        <v>7.1667945928867702E-2</v>
      </c>
      <c r="M66" s="5">
        <f t="shared" si="334"/>
        <v>6.9553281524976321E-2</v>
      </c>
      <c r="N66" s="5">
        <f t="shared" si="334"/>
        <v>6.5986508947643879E-2</v>
      </c>
      <c r="O66" s="5">
        <f t="shared" si="334"/>
        <v>6.3331108558990559E-2</v>
      </c>
      <c r="P66" s="5">
        <f t="shared" si="334"/>
        <v>6.0731646830460319E-2</v>
      </c>
      <c r="Q66" s="5">
        <f t="shared" si="334"/>
        <v>5.8206650684271125E-2</v>
      </c>
      <c r="R66" s="5">
        <f t="shared" si="334"/>
        <v>5.5752710113368117E-2</v>
      </c>
      <c r="S66" s="5">
        <f t="shared" ref="D66:AJ68" si="335">S38</f>
        <v>5.3007931066294527E-2</v>
      </c>
      <c r="T66" s="5">
        <f t="shared" si="335"/>
        <v>4.8492138128162811E-2</v>
      </c>
      <c r="U66" s="5">
        <f t="shared" si="335"/>
        <v>4.4497084151950535E-2</v>
      </c>
      <c r="V66" s="5"/>
      <c r="W66" s="5">
        <f t="shared" si="335"/>
        <v>3.7658919421670531E-2</v>
      </c>
      <c r="X66" s="5">
        <f t="shared" si="335"/>
        <v>3.4686294690503404E-2</v>
      </c>
      <c r="Y66" s="5">
        <f t="shared" si="335"/>
        <v>3.1748672346196938E-2</v>
      </c>
      <c r="Z66" s="5">
        <f t="shared" si="335"/>
        <v>2.8974093429281266E-2</v>
      </c>
      <c r="AA66" s="5">
        <f t="shared" si="335"/>
        <v>2.6411106750823317E-2</v>
      </c>
      <c r="AB66" s="5">
        <f t="shared" si="335"/>
        <v>2.4044621639961079E-2</v>
      </c>
      <c r="AC66" s="5">
        <f t="shared" si="335"/>
        <v>2.1861210685468643E-2</v>
      </c>
      <c r="AD66" s="5">
        <f t="shared" si="335"/>
        <v>1.9848542258658744E-2</v>
      </c>
      <c r="AE66" s="5">
        <f t="shared" si="335"/>
        <v>1.7995059358883278E-2</v>
      </c>
      <c r="AF66" s="5"/>
      <c r="AG66" s="5">
        <f t="shared" si="335"/>
        <v>1.4722411840072124E-2</v>
      </c>
      <c r="AH66" s="5">
        <f t="shared" si="335"/>
        <v>1.3282971199271262E-2</v>
      </c>
      <c r="AI66" s="5">
        <f t="shared" si="335"/>
        <v>1.1962154112964351E-2</v>
      </c>
      <c r="AJ66" s="5">
        <f t="shared" si="335"/>
        <v>1.0751161754947993E-2</v>
      </c>
      <c r="AK66" s="5">
        <f t="shared" ref="AK66:AT66" si="336">AK38</f>
        <v>9.6417467707633348E-3</v>
      </c>
      <c r="AL66" s="104">
        <f t="shared" si="336"/>
        <v>1.5124061542528746E-3</v>
      </c>
      <c r="AM66" s="5">
        <f t="shared" si="336"/>
        <v>1.5251497731393097E-3</v>
      </c>
      <c r="AN66" s="5">
        <f t="shared" si="336"/>
        <v>1.8341424423449933E-3</v>
      </c>
      <c r="AO66" s="5">
        <f t="shared" si="336"/>
        <v>1.3744164743056276E-3</v>
      </c>
      <c r="AP66" s="5">
        <f t="shared" si="336"/>
        <v>1.514515281050267E-3</v>
      </c>
      <c r="AQ66" s="5">
        <f t="shared" si="336"/>
        <v>9.0627868513644492E-4</v>
      </c>
      <c r="AR66" s="5">
        <f t="shared" si="336"/>
        <v>1.2028380362045228E-3</v>
      </c>
      <c r="AS66" s="5">
        <f t="shared" si="336"/>
        <v>9.2136032955953339E-4</v>
      </c>
      <c r="AT66" s="5">
        <f t="shared" si="336"/>
        <v>1.3629175485311089E-3</v>
      </c>
      <c r="AV66" s="5">
        <f t="shared" ref="AV66" si="337">AV38</f>
        <v>1.5519279099575939E-3</v>
      </c>
      <c r="AW66" s="5">
        <f t="shared" ref="AW66:BH66" si="338">AW38</f>
        <v>7.0584498799872955E-4</v>
      </c>
      <c r="AX66" s="5">
        <f t="shared" si="338"/>
        <v>1.1284493116155928E-3</v>
      </c>
      <c r="AY66" s="5">
        <f t="shared" si="338"/>
        <v>1.4118311449950587E-4</v>
      </c>
      <c r="AZ66" s="5">
        <f t="shared" si="338"/>
        <v>8.4709868699703512E-4</v>
      </c>
      <c r="BA66" s="5">
        <f t="shared" si="338"/>
        <v>1.131274955925528E-3</v>
      </c>
      <c r="BB66" s="5">
        <f t="shared" si="338"/>
        <v>5.6467599039898358E-4</v>
      </c>
      <c r="BC66" s="5">
        <f t="shared" si="338"/>
        <v>1.411548835228013E-4</v>
      </c>
      <c r="BD66" s="5">
        <f t="shared" si="338"/>
        <v>4.2384603572352399E-4</v>
      </c>
      <c r="BE66" s="5">
        <f t="shared" si="338"/>
        <v>5.6450665533588895E-4</v>
      </c>
      <c r="BF66" s="5">
        <f t="shared" si="338"/>
        <v>1.4123961034364335E-3</v>
      </c>
      <c r="BG66" s="5">
        <f t="shared" si="338"/>
        <v>1.694366810675138E-3</v>
      </c>
      <c r="BH66" s="5">
        <f t="shared" si="338"/>
        <v>1.4116899759974591E-3</v>
      </c>
      <c r="BJ66" s="5">
        <f t="shared" ref="BJ66:BO66" si="339">BJ38</f>
        <v>0</v>
      </c>
      <c r="BK66" s="5">
        <f t="shared" si="339"/>
        <v>0</v>
      </c>
      <c r="BL66" s="5">
        <f t="shared" si="339"/>
        <v>0</v>
      </c>
      <c r="BM66" s="5">
        <f t="shared" si="339"/>
        <v>0</v>
      </c>
      <c r="BN66" s="5">
        <f t="shared" ref="BN66" si="340">BN38</f>
        <v>0</v>
      </c>
      <c r="BO66" s="5">
        <f t="shared" si="339"/>
        <v>0</v>
      </c>
      <c r="BP66" s="5">
        <f t="shared" ref="BP66:BW66" si="341">BP38</f>
        <v>0</v>
      </c>
      <c r="BQ66" s="5">
        <f t="shared" si="341"/>
        <v>0</v>
      </c>
      <c r="BR66" s="5">
        <f t="shared" ref="BR66" si="342">BR38</f>
        <v>0</v>
      </c>
      <c r="BS66" s="5">
        <f t="shared" si="341"/>
        <v>0</v>
      </c>
      <c r="BT66" s="5">
        <f t="shared" si="341"/>
        <v>0</v>
      </c>
      <c r="BU66" s="5">
        <f t="shared" si="341"/>
        <v>0</v>
      </c>
      <c r="BV66" s="5">
        <f t="shared" ref="BV66" si="343">BV38</f>
        <v>0</v>
      </c>
      <c r="BW66" s="5">
        <f t="shared" si="341"/>
        <v>0</v>
      </c>
    </row>
    <row r="67" spans="1:75">
      <c r="A67" s="1"/>
      <c r="B67" s="1"/>
      <c r="C67" s="2" t="s">
        <v>30</v>
      </c>
      <c r="D67" s="66">
        <f t="shared" si="335"/>
        <v>6.2136110430189399E-3</v>
      </c>
      <c r="E67" s="66">
        <f t="shared" si="335"/>
        <v>6.3703378387474354E-3</v>
      </c>
      <c r="F67" s="5">
        <f t="shared" si="335"/>
        <v>6.526512086103161E-3</v>
      </c>
      <c r="G67" s="5">
        <f t="shared" si="335"/>
        <v>6.6821303798228577E-3</v>
      </c>
      <c r="H67" s="5">
        <f t="shared" si="335"/>
        <v>6.8372038548121543E-3</v>
      </c>
      <c r="I67" s="5">
        <f t="shared" si="335"/>
        <v>7.0874220821355739E-3</v>
      </c>
      <c r="J67" s="5">
        <f t="shared" si="335"/>
        <v>7.3653942614104297E-3</v>
      </c>
      <c r="K67" s="5">
        <f t="shared" si="335"/>
        <v>7.6471461174683281E-3</v>
      </c>
      <c r="L67" s="5">
        <f t="shared" si="335"/>
        <v>7.9343770913316534E-3</v>
      </c>
      <c r="M67" s="5">
        <f t="shared" si="335"/>
        <v>8.2307071486170478E-3</v>
      </c>
      <c r="N67" s="5">
        <f t="shared" si="335"/>
        <v>8.6365128198151384E-3</v>
      </c>
      <c r="O67" s="5">
        <f t="shared" si="335"/>
        <v>8.9855934862443452E-3</v>
      </c>
      <c r="P67" s="5">
        <f t="shared" si="335"/>
        <v>9.3364703660981669E-3</v>
      </c>
      <c r="Q67" s="5">
        <f t="shared" si="335"/>
        <v>9.6888073725355829E-3</v>
      </c>
      <c r="R67" s="5">
        <f t="shared" si="335"/>
        <v>1.0042768790149672E-2</v>
      </c>
      <c r="S67" s="5">
        <f t="shared" si="335"/>
        <v>1.0462382699352762E-2</v>
      </c>
      <c r="T67" s="5">
        <f t="shared" si="335"/>
        <v>1.1250823334431708E-2</v>
      </c>
      <c r="U67" s="5">
        <f t="shared" si="335"/>
        <v>1.2004856779127503E-2</v>
      </c>
      <c r="V67" s="5"/>
      <c r="W67" s="5">
        <f t="shared" si="335"/>
        <v>1.3438371434147363E-2</v>
      </c>
      <c r="X67" s="5">
        <f t="shared" si="335"/>
        <v>1.412715628710611E-2</v>
      </c>
      <c r="Y67" s="5">
        <f t="shared" si="335"/>
        <v>1.4478409398218236E-2</v>
      </c>
      <c r="Z67" s="5">
        <f t="shared" si="335"/>
        <v>1.4756893276212107E-2</v>
      </c>
      <c r="AA67" s="5">
        <f t="shared" si="335"/>
        <v>1.498751427075652E-2</v>
      </c>
      <c r="AB67" s="5">
        <f t="shared" si="335"/>
        <v>1.51749384398626E-2</v>
      </c>
      <c r="AC67" s="5">
        <f t="shared" si="335"/>
        <v>1.5323652341703341E-2</v>
      </c>
      <c r="AD67" s="5">
        <f t="shared" si="335"/>
        <v>1.5437922874860252E-2</v>
      </c>
      <c r="AE67" s="5">
        <f t="shared" si="335"/>
        <v>1.5521760568026861E-2</v>
      </c>
      <c r="AF67" s="5"/>
      <c r="AG67" s="5">
        <f t="shared" si="335"/>
        <v>1.5612743789583343E-2</v>
      </c>
      <c r="AH67" s="5">
        <f t="shared" si="335"/>
        <v>1.5626436775194961E-2</v>
      </c>
      <c r="AI67" s="5">
        <f t="shared" si="335"/>
        <v>1.5622792257676262E-2</v>
      </c>
      <c r="AJ67" s="5">
        <f t="shared" si="335"/>
        <v>1.5604345529503405E-2</v>
      </c>
      <c r="AK67" s="5">
        <f t="shared" ref="AK67:AT67" si="344">AK39</f>
        <v>1.5573361920761846E-2</v>
      </c>
      <c r="AL67" s="104">
        <f t="shared" si="344"/>
        <v>1.8605067817412432E-2</v>
      </c>
      <c r="AM67" s="5">
        <f t="shared" si="344"/>
        <v>1.8761835159937897E-2</v>
      </c>
      <c r="AN67" s="5">
        <f t="shared" si="344"/>
        <v>2.4174589348426451E-2</v>
      </c>
      <c r="AO67" s="5">
        <f t="shared" si="344"/>
        <v>2.495879263080537E-2</v>
      </c>
      <c r="AP67" s="5">
        <f t="shared" si="344"/>
        <v>1.7566384180258646E-2</v>
      </c>
      <c r="AQ67" s="5">
        <f t="shared" si="344"/>
        <v>1.8315736534583453E-2</v>
      </c>
      <c r="AR67" s="5">
        <f t="shared" si="344"/>
        <v>2.2723770720366465E-2</v>
      </c>
      <c r="AS67" s="5">
        <f t="shared" si="344"/>
        <v>3.4812302653508986E-2</v>
      </c>
      <c r="AT67" s="5">
        <f t="shared" si="344"/>
        <v>2.9008037848384818E-2</v>
      </c>
      <c r="AV67" s="5">
        <f t="shared" ref="AV67" si="345">AV39</f>
        <v>4.363714288754434E-2</v>
      </c>
      <c r="AW67" s="5">
        <f t="shared" ref="AW67:BH67" si="346">AW39</f>
        <v>4.1430539015549918E-2</v>
      </c>
      <c r="AX67" s="5">
        <f t="shared" si="346"/>
        <v>3.6687537780541332E-2</v>
      </c>
      <c r="AY67" s="5">
        <f t="shared" si="346"/>
        <v>1.910461388830996E-2</v>
      </c>
      <c r="AZ67" s="5">
        <f t="shared" si="346"/>
        <v>3.8953563382657971E-2</v>
      </c>
      <c r="BA67" s="5">
        <f t="shared" si="346"/>
        <v>4.5477235545193395E-2</v>
      </c>
      <c r="BB67" s="5">
        <f t="shared" si="346"/>
        <v>2.5304880117281991E-2</v>
      </c>
      <c r="BC67" s="5">
        <f t="shared" si="346"/>
        <v>9.9224902491241804E-3</v>
      </c>
      <c r="BD67" s="5">
        <f t="shared" si="346"/>
        <v>1.6386854130728618E-2</v>
      </c>
      <c r="BE67" s="5">
        <f t="shared" si="346"/>
        <v>9.4244812173283725E-3</v>
      </c>
      <c r="BF67" s="5">
        <f t="shared" si="346"/>
        <v>2.7551437998607316E-2</v>
      </c>
      <c r="BG67" s="5">
        <f t="shared" si="346"/>
        <v>3.6476092305094986E-2</v>
      </c>
      <c r="BH67" s="5">
        <f t="shared" si="346"/>
        <v>2.2327835397601754E-2</v>
      </c>
      <c r="BJ67" s="5">
        <f t="shared" ref="BJ67:BO67" si="347">BJ39</f>
        <v>0.25764986862358868</v>
      </c>
      <c r="BK67" s="5">
        <f t="shared" si="347"/>
        <v>0.25764986862358868</v>
      </c>
      <c r="BL67" s="5">
        <f t="shared" si="347"/>
        <v>0.25764986862358868</v>
      </c>
      <c r="BM67" s="5">
        <f t="shared" si="347"/>
        <v>0.25764986862358868</v>
      </c>
      <c r="BN67" s="5">
        <f t="shared" ref="BN67" si="348">BN39</f>
        <v>0.25764986862358868</v>
      </c>
      <c r="BO67" s="5">
        <f t="shared" si="347"/>
        <v>0.25764986862358868</v>
      </c>
      <c r="BP67" s="5">
        <f t="shared" ref="BP67:BW67" si="349">BP39</f>
        <v>7.9142541843492866E-3</v>
      </c>
      <c r="BQ67" s="5">
        <f t="shared" si="349"/>
        <v>7.9142541843492866E-3</v>
      </c>
      <c r="BR67" s="5">
        <f t="shared" ref="BR67" si="350">BR39</f>
        <v>7.9142541843492866E-3</v>
      </c>
      <c r="BS67" s="5">
        <f t="shared" si="349"/>
        <v>7.9142541843492866E-3</v>
      </c>
      <c r="BT67" s="5">
        <f t="shared" si="349"/>
        <v>7.9142541843492866E-3</v>
      </c>
      <c r="BU67" s="5">
        <f t="shared" si="349"/>
        <v>7.9142541843492866E-3</v>
      </c>
      <c r="BV67" s="5">
        <f t="shared" ref="BV67" si="351">BV39</f>
        <v>7.9142541843492866E-3</v>
      </c>
      <c r="BW67" s="5">
        <f t="shared" si="349"/>
        <v>7.9142541843492866E-3</v>
      </c>
    </row>
    <row r="68" spans="1:75">
      <c r="A68" s="1"/>
      <c r="B68" s="1"/>
      <c r="C68" s="2" t="s">
        <v>31</v>
      </c>
      <c r="D68" s="66">
        <f t="shared" si="335"/>
        <v>0.20124889191256504</v>
      </c>
      <c r="E68" s="66">
        <f t="shared" si="335"/>
        <v>0.19751359858579384</v>
      </c>
      <c r="F68" s="5">
        <f t="shared" si="335"/>
        <v>0.19381276145682222</v>
      </c>
      <c r="G68" s="5">
        <f t="shared" si="335"/>
        <v>0.19014564694718245</v>
      </c>
      <c r="H68" s="5">
        <f t="shared" si="335"/>
        <v>0.18651115818463107</v>
      </c>
      <c r="I68" s="5">
        <f t="shared" si="335"/>
        <v>0.1818872185390033</v>
      </c>
      <c r="J68" s="5">
        <f t="shared" si="335"/>
        <v>0.17714737261519878</v>
      </c>
      <c r="K68" s="5">
        <f t="shared" si="335"/>
        <v>0.17259232449952164</v>
      </c>
      <c r="L68" s="5">
        <f t="shared" si="335"/>
        <v>0.16824443572305095</v>
      </c>
      <c r="M68" s="5">
        <f t="shared" si="335"/>
        <v>0.16417252509601196</v>
      </c>
      <c r="N68" s="5">
        <f t="shared" si="335"/>
        <v>0.16326070150698183</v>
      </c>
      <c r="O68" s="5">
        <f t="shared" si="335"/>
        <v>0.16101107518604654</v>
      </c>
      <c r="P68" s="5">
        <f t="shared" si="335"/>
        <v>0.15865486965373171</v>
      </c>
      <c r="Q68" s="5">
        <f t="shared" si="335"/>
        <v>0.15634798860739282</v>
      </c>
      <c r="R68" s="5">
        <f t="shared" si="335"/>
        <v>0.15408683150532593</v>
      </c>
      <c r="S68" s="5">
        <f t="shared" si="335"/>
        <v>0.1517248069058465</v>
      </c>
      <c r="T68" s="5">
        <f t="shared" si="335"/>
        <v>0.1486625687348006</v>
      </c>
      <c r="U68" s="5">
        <f t="shared" si="335"/>
        <v>0.14581668037396245</v>
      </c>
      <c r="V68" s="5"/>
      <c r="W68" s="5">
        <f t="shared" si="335"/>
        <v>0.14064260973572762</v>
      </c>
      <c r="X68" s="5">
        <f t="shared" si="335"/>
        <v>0.13827197996226578</v>
      </c>
      <c r="Y68" s="5">
        <f t="shared" si="335"/>
        <v>0.13623272154416369</v>
      </c>
      <c r="Z68" s="5">
        <f t="shared" si="335"/>
        <v>0.13449314575932719</v>
      </c>
      <c r="AA68" s="5">
        <f t="shared" si="335"/>
        <v>0.13289933219754907</v>
      </c>
      <c r="AB68" s="5">
        <f t="shared" si="335"/>
        <v>0.13143272257494715</v>
      </c>
      <c r="AC68" s="5">
        <f t="shared" si="335"/>
        <v>0.13007720082289592</v>
      </c>
      <c r="AD68" s="5">
        <f t="shared" si="335"/>
        <v>0.12881879284683243</v>
      </c>
      <c r="AE68" s="5">
        <f t="shared" si="335"/>
        <v>0.12764540068913979</v>
      </c>
      <c r="AF68" s="5"/>
      <c r="AG68" s="5">
        <f t="shared" si="335"/>
        <v>0.12551321735239013</v>
      </c>
      <c r="AH68" s="5">
        <f t="shared" si="335"/>
        <v>0.12453755423103526</v>
      </c>
      <c r="AI68" s="5">
        <f t="shared" si="335"/>
        <v>0.12361278837657158</v>
      </c>
      <c r="AJ68" s="5">
        <f t="shared" si="335"/>
        <v>0.12273298938282717</v>
      </c>
      <c r="AK68" s="5">
        <f t="shared" ref="AK68:AT68" si="352">AK40</f>
        <v>0.12189296315017355</v>
      </c>
      <c r="AL68" s="104">
        <f t="shared" si="352"/>
        <v>5.7499531183016789E-2</v>
      </c>
      <c r="AM68" s="5">
        <f t="shared" si="352"/>
        <v>5.5094456075703901E-2</v>
      </c>
      <c r="AN68" s="5">
        <f t="shared" si="352"/>
        <v>6.4673444767238547E-2</v>
      </c>
      <c r="AO68" s="5">
        <f t="shared" si="352"/>
        <v>7.0597008793549895E-2</v>
      </c>
      <c r="AP68" s="5">
        <f t="shared" si="352"/>
        <v>5.6431948735592534E-2</v>
      </c>
      <c r="AQ68" s="5">
        <f t="shared" si="352"/>
        <v>5.4754747991102561E-2</v>
      </c>
      <c r="AR68" s="5">
        <f t="shared" si="352"/>
        <v>5.887192436782368E-2</v>
      </c>
      <c r="AS68" s="5">
        <f t="shared" si="352"/>
        <v>6.8467163558384531E-2</v>
      </c>
      <c r="AT68" s="5">
        <f t="shared" si="352"/>
        <v>5.7764815314116341E-2</v>
      </c>
      <c r="AV68" s="5">
        <f t="shared" ref="AV68" si="353">AV40</f>
        <v>0.1470151797278802</v>
      </c>
      <c r="AW68" s="5">
        <f t="shared" ref="AW68:BH68" si="354">AW40</f>
        <v>0.14532030874277074</v>
      </c>
      <c r="AX68" s="5">
        <f t="shared" si="354"/>
        <v>0.12275541619050999</v>
      </c>
      <c r="AY68" s="5">
        <f t="shared" si="354"/>
        <v>8.2742780514075173E-2</v>
      </c>
      <c r="AZ68" s="5">
        <f t="shared" si="354"/>
        <v>8.1851155724052813E-2</v>
      </c>
      <c r="BA68" s="5">
        <f t="shared" si="354"/>
        <v>7.8945944949896638E-2</v>
      </c>
      <c r="BB68" s="5">
        <f t="shared" si="354"/>
        <v>7.3105922189614703E-2</v>
      </c>
      <c r="BC68" s="5">
        <f t="shared" si="354"/>
        <v>5.3843368643621922E-2</v>
      </c>
      <c r="BD68" s="5">
        <f t="shared" si="354"/>
        <v>4.9787514543428189E-2</v>
      </c>
      <c r="BE68" s="5">
        <f t="shared" si="354"/>
        <v>4.5632936074715032E-2</v>
      </c>
      <c r="BF68" s="5">
        <f t="shared" si="354"/>
        <v>9.0982121430853269E-2</v>
      </c>
      <c r="BG68" s="5">
        <f t="shared" si="354"/>
        <v>8.5069511919325255E-2</v>
      </c>
      <c r="BH68" s="5">
        <f t="shared" si="354"/>
        <v>5.1174145532730302E-2</v>
      </c>
      <c r="BJ68" s="5">
        <f t="shared" ref="BJ68:BO68" si="355">BJ40</f>
        <v>0.19408307960546664</v>
      </c>
      <c r="BK68" s="5">
        <f t="shared" si="355"/>
        <v>0.19408307960546664</v>
      </c>
      <c r="BL68" s="5">
        <f t="shared" si="355"/>
        <v>0.19408307960546664</v>
      </c>
      <c r="BM68" s="5">
        <f t="shared" si="355"/>
        <v>0.19408307960546664</v>
      </c>
      <c r="BN68" s="5">
        <f t="shared" ref="BN68" si="356">BN40</f>
        <v>0.19408307960546664</v>
      </c>
      <c r="BO68" s="5">
        <f t="shared" si="355"/>
        <v>0.19408307960546664</v>
      </c>
      <c r="BP68" s="5">
        <f t="shared" ref="BP68:BW68" si="357">BP40</f>
        <v>6.9324893961068808E-3</v>
      </c>
      <c r="BQ68" s="5">
        <f t="shared" si="357"/>
        <v>6.9324893961068808E-3</v>
      </c>
      <c r="BR68" s="5">
        <f t="shared" ref="BR68" si="358">BR40</f>
        <v>6.9324893961068808E-3</v>
      </c>
      <c r="BS68" s="5">
        <f t="shared" si="357"/>
        <v>6.9324893961068808E-3</v>
      </c>
      <c r="BT68" s="5">
        <f t="shared" si="357"/>
        <v>6.9324893961068808E-3</v>
      </c>
      <c r="BU68" s="5">
        <f t="shared" si="357"/>
        <v>6.9324893961068808E-3</v>
      </c>
      <c r="BV68" s="5">
        <f t="shared" ref="BV68" si="359">BV40</f>
        <v>6.9324893961068808E-3</v>
      </c>
      <c r="BW68" s="5">
        <f t="shared" si="357"/>
        <v>6.9324893961068808E-3</v>
      </c>
    </row>
    <row r="69" spans="1:75">
      <c r="A69" s="1"/>
      <c r="B69" s="71">
        <f>D65+D73</f>
        <v>0.18461737489672733</v>
      </c>
      <c r="C69" s="2" t="s">
        <v>32</v>
      </c>
      <c r="D69" s="66">
        <f t="shared" ref="D69:R69" si="360">D41*2</f>
        <v>7.985115309400985E-2</v>
      </c>
      <c r="E69" s="66">
        <f t="shared" si="360"/>
        <v>8.1724584559629443E-2</v>
      </c>
      <c r="F69" s="5">
        <f t="shared" si="360"/>
        <v>8.3586757014030066E-2</v>
      </c>
      <c r="G69" s="5">
        <f t="shared" si="360"/>
        <v>8.5437657932783295E-2</v>
      </c>
      <c r="H69" s="5">
        <f t="shared" si="360"/>
        <v>8.7277442867664257E-2</v>
      </c>
      <c r="I69" s="5">
        <f t="shared" si="360"/>
        <v>8.8967292766847741E-2</v>
      </c>
      <c r="J69" s="5">
        <f t="shared" si="360"/>
        <v>9.0567727359680439E-2</v>
      </c>
      <c r="K69" s="5">
        <f t="shared" si="360"/>
        <v>9.2122397377317741E-2</v>
      </c>
      <c r="L69" s="5">
        <f t="shared" si="360"/>
        <v>9.3638578502201586E-2</v>
      </c>
      <c r="M69" s="5">
        <f t="shared" si="360"/>
        <v>9.512813546290011E-2</v>
      </c>
      <c r="N69" s="5">
        <f t="shared" si="360"/>
        <v>9.6814535287324074E-2</v>
      </c>
      <c r="O69" s="5">
        <f t="shared" si="360"/>
        <v>9.8272903243378409E-2</v>
      </c>
      <c r="P69" s="5">
        <f t="shared" si="360"/>
        <v>9.9711640582964001E-2</v>
      </c>
      <c r="Q69" s="5">
        <f t="shared" si="360"/>
        <v>0.10109958041794793</v>
      </c>
      <c r="R69" s="5">
        <f t="shared" si="360"/>
        <v>0.10243952343586814</v>
      </c>
      <c r="S69" s="5">
        <f t="shared" ref="D69:AJ72" si="361">S41*2</f>
        <v>0.10423224526506021</v>
      </c>
      <c r="T69" s="5">
        <f t="shared" si="361"/>
        <v>0.10872752838451512</v>
      </c>
      <c r="U69" s="5">
        <f t="shared" si="361"/>
        <v>0.11277512524014587</v>
      </c>
      <c r="V69" s="5"/>
      <c r="W69" s="5">
        <f t="shared" si="361"/>
        <v>0.11988378113098197</v>
      </c>
      <c r="X69" s="5">
        <f t="shared" si="361"/>
        <v>0.12305595673446847</v>
      </c>
      <c r="Y69" s="5">
        <f t="shared" si="361"/>
        <v>0.12600391567177294</v>
      </c>
      <c r="Z69" s="5">
        <f t="shared" si="361"/>
        <v>0.12880554045560699</v>
      </c>
      <c r="AA69" s="5">
        <f t="shared" si="361"/>
        <v>0.13146736559355676</v>
      </c>
      <c r="AB69" s="5">
        <f t="shared" si="361"/>
        <v>0.13400415245156033</v>
      </c>
      <c r="AC69" s="5">
        <f t="shared" si="361"/>
        <v>0.13642710709490291</v>
      </c>
      <c r="AD69" s="5">
        <f t="shared" si="361"/>
        <v>0.13874483529222417</v>
      </c>
      <c r="AE69" s="5">
        <f t="shared" si="361"/>
        <v>0.14096406487594532</v>
      </c>
      <c r="AF69" s="5"/>
      <c r="AG69" s="5">
        <f t="shared" si="361"/>
        <v>0.14512764740021294</v>
      </c>
      <c r="AH69" s="5">
        <f t="shared" si="361"/>
        <v>0.14708023086610489</v>
      </c>
      <c r="AI69" s="5">
        <f t="shared" si="361"/>
        <v>0.14895125229121239</v>
      </c>
      <c r="AJ69" s="5">
        <f t="shared" si="361"/>
        <v>0.15074371784202018</v>
      </c>
      <c r="AK69" s="5">
        <f t="shared" ref="AK69:AT69" si="362">AK41*2</f>
        <v>0.15246041565868415</v>
      </c>
      <c r="AL69" s="104">
        <f t="shared" si="362"/>
        <v>8.7802171254401346E-2</v>
      </c>
      <c r="AM69" s="5">
        <f t="shared" si="362"/>
        <v>8.4010320237343575E-2</v>
      </c>
      <c r="AN69" s="5">
        <f t="shared" si="362"/>
        <v>0.10235817595843666</v>
      </c>
      <c r="AO69" s="5">
        <f t="shared" si="362"/>
        <v>9.7732042953524265E-2</v>
      </c>
      <c r="AP69" s="5">
        <f t="shared" si="362"/>
        <v>8.4809176675302023E-2</v>
      </c>
      <c r="AQ69" s="5">
        <f t="shared" si="362"/>
        <v>8.6653745668372681E-2</v>
      </c>
      <c r="AR69" s="5">
        <f t="shared" si="362"/>
        <v>7.9727519781088163E-2</v>
      </c>
      <c r="AS69" s="5">
        <f t="shared" si="362"/>
        <v>8.5287942103777159E-2</v>
      </c>
      <c r="AT69" s="5">
        <f t="shared" si="362"/>
        <v>7.8915992729201079E-2</v>
      </c>
      <c r="AV69" s="5">
        <f t="shared" ref="AV69" si="363">AV41*2</f>
        <v>0.12350391808282135</v>
      </c>
      <c r="AW69" s="5">
        <f t="shared" ref="AW69:BH69" si="364">AW41*2</f>
        <v>0.14584141484837587</v>
      </c>
      <c r="AX69" s="5">
        <f t="shared" si="364"/>
        <v>0.14701444704053182</v>
      </c>
      <c r="AY69" s="5">
        <f t="shared" si="364"/>
        <v>0.14521061846335692</v>
      </c>
      <c r="AZ69" s="5">
        <f t="shared" si="364"/>
        <v>0.15424594583441023</v>
      </c>
      <c r="BA69" s="5">
        <f t="shared" si="364"/>
        <v>0.13186861719428783</v>
      </c>
      <c r="BB69" s="5">
        <f t="shared" si="364"/>
        <v>0.15616647076684498</v>
      </c>
      <c r="BC69" s="5">
        <f t="shared" si="364"/>
        <v>0.16002236609972453</v>
      </c>
      <c r="BD69" s="5">
        <f t="shared" si="364"/>
        <v>0.15952065450459391</v>
      </c>
      <c r="BE69" s="5">
        <f t="shared" si="364"/>
        <v>0.14708792487291913</v>
      </c>
      <c r="BF69" s="5">
        <f t="shared" si="364"/>
        <v>0.16851172210633658</v>
      </c>
      <c r="BG69" s="5">
        <f t="shared" si="364"/>
        <v>0.16007037761070558</v>
      </c>
      <c r="BH69" s="5">
        <f t="shared" si="364"/>
        <v>0.16229697271843602</v>
      </c>
      <c r="BJ69" s="5">
        <f t="shared" ref="BJ69:BO69" si="365">BJ41*2</f>
        <v>6.9274494856874078E-2</v>
      </c>
      <c r="BK69" s="5">
        <f t="shared" si="365"/>
        <v>6.9274494856874078E-2</v>
      </c>
      <c r="BL69" s="5">
        <f t="shared" si="365"/>
        <v>6.9274494856874078E-2</v>
      </c>
      <c r="BM69" s="5">
        <f t="shared" si="365"/>
        <v>6.9274494856874078E-2</v>
      </c>
      <c r="BN69" s="5">
        <f t="shared" ref="BN69" si="366">BN41*2</f>
        <v>6.9274494856874078E-2</v>
      </c>
      <c r="BO69" s="5">
        <f t="shared" si="365"/>
        <v>6.9274494856874078E-2</v>
      </c>
      <c r="BP69" s="5">
        <f t="shared" ref="BP69:BW69" si="367">BP41*2</f>
        <v>0.14153081721574748</v>
      </c>
      <c r="BQ69" s="5">
        <f t="shared" si="367"/>
        <v>0.14153081721574748</v>
      </c>
      <c r="BR69" s="5">
        <f t="shared" ref="BR69" si="368">BR41*2</f>
        <v>0.14153081721574748</v>
      </c>
      <c r="BS69" s="5">
        <f t="shared" si="367"/>
        <v>0.14153081721574748</v>
      </c>
      <c r="BT69" s="5">
        <f t="shared" si="367"/>
        <v>0.14153081721574748</v>
      </c>
      <c r="BU69" s="5">
        <f t="shared" si="367"/>
        <v>0.14153081721574748</v>
      </c>
      <c r="BV69" s="5">
        <f t="shared" ref="BV69" si="369">BV41*2</f>
        <v>0.14153081721574748</v>
      </c>
      <c r="BW69" s="5">
        <f t="shared" si="367"/>
        <v>0.14153081721574748</v>
      </c>
    </row>
    <row r="70" spans="1:75">
      <c r="A70" s="1"/>
      <c r="B70" s="1"/>
      <c r="C70" s="2" t="s">
        <v>33</v>
      </c>
      <c r="D70" s="66">
        <f t="shared" si="361"/>
        <v>5.2116114511336969E-3</v>
      </c>
      <c r="E70" s="66">
        <f t="shared" si="361"/>
        <v>5.3430646685403357E-3</v>
      </c>
      <c r="F70" s="5">
        <f t="shared" si="361"/>
        <v>5.4740544408733872E-3</v>
      </c>
      <c r="G70" s="5">
        <f t="shared" si="361"/>
        <v>5.6045779119983617E-3</v>
      </c>
      <c r="H70" s="5">
        <f t="shared" si="361"/>
        <v>5.734644421219146E-3</v>
      </c>
      <c r="I70" s="5">
        <f t="shared" si="361"/>
        <v>5.9355808474476617E-3</v>
      </c>
      <c r="J70" s="5">
        <f t="shared" si="361"/>
        <v>6.1566110289132409E-3</v>
      </c>
      <c r="K70" s="5">
        <f t="shared" si="361"/>
        <v>6.3798926788956522E-3</v>
      </c>
      <c r="L70" s="5">
        <f t="shared" si="361"/>
        <v>6.6067190043858897E-3</v>
      </c>
      <c r="M70" s="5">
        <f t="shared" si="361"/>
        <v>6.8398316682285526E-3</v>
      </c>
      <c r="N70" s="5">
        <f t="shared" si="361"/>
        <v>7.1548888928655132E-3</v>
      </c>
      <c r="O70" s="5">
        <f t="shared" si="361"/>
        <v>7.4256792622043712E-3</v>
      </c>
      <c r="P70" s="5">
        <f t="shared" si="361"/>
        <v>7.6971620764802141E-3</v>
      </c>
      <c r="Q70" s="5">
        <f t="shared" si="361"/>
        <v>7.9687944640456383E-3</v>
      </c>
      <c r="R70" s="5">
        <f t="shared" si="361"/>
        <v>8.2407069983126604E-3</v>
      </c>
      <c r="S70" s="5">
        <f t="shared" si="361"/>
        <v>8.5642680897772324E-3</v>
      </c>
      <c r="T70" s="5">
        <f t="shared" si="361"/>
        <v>9.1814020214895913E-3</v>
      </c>
      <c r="U70" s="5">
        <f t="shared" si="361"/>
        <v>9.7684693906177952E-3</v>
      </c>
      <c r="V70" s="5"/>
      <c r="W70" s="5">
        <f t="shared" si="361"/>
        <v>1.0876654616229579E-2</v>
      </c>
      <c r="X70" s="5">
        <f t="shared" si="361"/>
        <v>1.1405600808725092E-2</v>
      </c>
      <c r="Y70" s="5">
        <f t="shared" si="361"/>
        <v>1.1938451410118131E-2</v>
      </c>
      <c r="Z70" s="5">
        <f t="shared" si="361"/>
        <v>1.2472438629264686E-2</v>
      </c>
      <c r="AA70" s="5">
        <f t="shared" si="361"/>
        <v>1.3002492885193848E-2</v>
      </c>
      <c r="AB70" s="5">
        <f t="shared" si="361"/>
        <v>1.3529332589000444E-2</v>
      </c>
      <c r="AC70" s="5">
        <f t="shared" si="361"/>
        <v>1.4053361382030014E-2</v>
      </c>
      <c r="AD70" s="5">
        <f t="shared" si="361"/>
        <v>1.4574754220744822E-2</v>
      </c>
      <c r="AE70" s="5">
        <f t="shared" si="361"/>
        <v>1.5093526439928286E-2</v>
      </c>
      <c r="AF70" s="5"/>
      <c r="AG70" s="5">
        <f t="shared" si="361"/>
        <v>1.6122782108000319E-2</v>
      </c>
      <c r="AH70" s="5">
        <f t="shared" si="361"/>
        <v>1.6632933819879417E-2</v>
      </c>
      <c r="AI70" s="5">
        <f t="shared" si="361"/>
        <v>1.7139854095295219E-2</v>
      </c>
      <c r="AJ70" s="5">
        <f t="shared" si="361"/>
        <v>1.7643338644795496E-2</v>
      </c>
      <c r="AK70" s="5">
        <f t="shared" ref="AK70:AT70" si="370">AK42*2</f>
        <v>1.8143191233359886E-2</v>
      </c>
      <c r="AL70" s="104">
        <f t="shared" si="370"/>
        <v>6.3455456657534992E-2</v>
      </c>
      <c r="AM70" s="5">
        <f t="shared" si="370"/>
        <v>6.5824978492204339E-2</v>
      </c>
      <c r="AN70" s="5">
        <f t="shared" si="370"/>
        <v>6.1140612605953118E-2</v>
      </c>
      <c r="AO70" s="5">
        <f t="shared" si="370"/>
        <v>5.5576032950616555E-2</v>
      </c>
      <c r="AP70" s="5">
        <f t="shared" si="370"/>
        <v>6.4454972849196782E-2</v>
      </c>
      <c r="AQ70" s="5">
        <f t="shared" si="370"/>
        <v>6.4736871873464621E-2</v>
      </c>
      <c r="AR70" s="5">
        <f t="shared" si="370"/>
        <v>5.6752790722388403E-2</v>
      </c>
      <c r="AS70" s="5">
        <f t="shared" si="370"/>
        <v>4.6878168028904654E-2</v>
      </c>
      <c r="AT70" s="5">
        <f t="shared" si="370"/>
        <v>5.5338792972109939E-2</v>
      </c>
      <c r="AV70" s="5">
        <f t="shared" ref="AV70" si="371">AV42*2</f>
        <v>4.5191296029085365E-2</v>
      </c>
      <c r="AW70" s="5">
        <f t="shared" ref="AW70:BH70" si="372">AW42*2</f>
        <v>4.6492166070017202E-2</v>
      </c>
      <c r="AX70" s="5">
        <f t="shared" si="372"/>
        <v>5.1333842005040466E-2</v>
      </c>
      <c r="AY70" s="5">
        <f t="shared" si="372"/>
        <v>2.802547770700637E-2</v>
      </c>
      <c r="AZ70" s="5">
        <f t="shared" si="372"/>
        <v>2.7813163481953292E-2</v>
      </c>
      <c r="BA70" s="5">
        <f t="shared" si="372"/>
        <v>3.1685516359083246E-2</v>
      </c>
      <c r="BB70" s="5">
        <f t="shared" si="372"/>
        <v>2.9296433413983441E-2</v>
      </c>
      <c r="BC70" s="5">
        <f t="shared" si="372"/>
        <v>9.0852317859145784E-2</v>
      </c>
      <c r="BD70" s="5">
        <f t="shared" si="372"/>
        <v>3.8880719688495317E-2</v>
      </c>
      <c r="BE70" s="5">
        <f t="shared" si="372"/>
        <v>9.7837722660405038E-2</v>
      </c>
      <c r="BF70" s="5">
        <f t="shared" si="372"/>
        <v>6.839253748208414E-2</v>
      </c>
      <c r="BG70" s="5">
        <f t="shared" si="372"/>
        <v>7.0070701337649699E-2</v>
      </c>
      <c r="BH70" s="5">
        <f t="shared" si="372"/>
        <v>9.6168727076336946E-2</v>
      </c>
      <c r="BJ70" s="5">
        <f t="shared" ref="BJ70:BO70" si="373">BJ42*2</f>
        <v>1.0811807766057915E-2</v>
      </c>
      <c r="BK70" s="5">
        <f t="shared" si="373"/>
        <v>1.0811807766057915E-2</v>
      </c>
      <c r="BL70" s="5">
        <f t="shared" si="373"/>
        <v>1.0811807766057915E-2</v>
      </c>
      <c r="BM70" s="5">
        <f t="shared" si="373"/>
        <v>1.0811807766057915E-2</v>
      </c>
      <c r="BN70" s="5">
        <f t="shared" ref="BN70" si="374">BN42*2</f>
        <v>1.0811807766057915E-2</v>
      </c>
      <c r="BO70" s="5">
        <f t="shared" si="373"/>
        <v>1.0811807766057915E-2</v>
      </c>
      <c r="BP70" s="5">
        <f t="shared" ref="BP70:BW70" si="375">BP42*2</f>
        <v>4.253903432582614E-2</v>
      </c>
      <c r="BQ70" s="5">
        <f t="shared" si="375"/>
        <v>4.253903432582614E-2</v>
      </c>
      <c r="BR70" s="5">
        <f t="shared" ref="BR70" si="376">BR42*2</f>
        <v>4.253903432582614E-2</v>
      </c>
      <c r="BS70" s="5">
        <f t="shared" si="375"/>
        <v>4.253903432582614E-2</v>
      </c>
      <c r="BT70" s="5">
        <f t="shared" si="375"/>
        <v>4.253903432582614E-2</v>
      </c>
      <c r="BU70" s="5">
        <f t="shared" si="375"/>
        <v>4.253903432582614E-2</v>
      </c>
      <c r="BV70" s="5">
        <f t="shared" ref="BV70" si="377">BV42*2</f>
        <v>4.253903432582614E-2</v>
      </c>
      <c r="BW70" s="5">
        <f t="shared" si="375"/>
        <v>4.253903432582614E-2</v>
      </c>
    </row>
    <row r="71" spans="1:75">
      <c r="A71" s="1"/>
      <c r="B71" s="1"/>
      <c r="C71" s="2" t="s">
        <v>34</v>
      </c>
      <c r="D71" s="66">
        <f t="shared" si="361"/>
        <v>2.6465675453246395E-3</v>
      </c>
      <c r="E71" s="66">
        <f t="shared" si="361"/>
        <v>2.7133222952093403E-3</v>
      </c>
      <c r="F71" s="5">
        <f t="shared" si="361"/>
        <v>2.7798416977926925E-3</v>
      </c>
      <c r="G71" s="5">
        <f t="shared" si="361"/>
        <v>2.8461243026685849E-3</v>
      </c>
      <c r="H71" s="5">
        <f t="shared" si="361"/>
        <v>2.9121748525349433E-3</v>
      </c>
      <c r="I71" s="5">
        <f t="shared" si="361"/>
        <v>3.0187504709793173E-3</v>
      </c>
      <c r="J71" s="5">
        <f t="shared" si="361"/>
        <v>3.1371473489104585E-3</v>
      </c>
      <c r="K71" s="5">
        <f t="shared" si="361"/>
        <v>3.2571541071248337E-3</v>
      </c>
      <c r="L71" s="5">
        <f t="shared" si="361"/>
        <v>3.3794945896841017E-3</v>
      </c>
      <c r="M71" s="5">
        <f t="shared" si="361"/>
        <v>3.505710650986647E-3</v>
      </c>
      <c r="N71" s="5">
        <f t="shared" si="361"/>
        <v>3.6785557344117125E-3</v>
      </c>
      <c r="O71" s="5">
        <f t="shared" si="361"/>
        <v>3.8272398982699099E-3</v>
      </c>
      <c r="P71" s="5">
        <f t="shared" si="361"/>
        <v>3.9766891245244535E-3</v>
      </c>
      <c r="Q71" s="5">
        <f t="shared" si="361"/>
        <v>4.1267602634802222E-3</v>
      </c>
      <c r="R71" s="5">
        <f t="shared" si="361"/>
        <v>4.2775232889849073E-3</v>
      </c>
      <c r="S71" s="5">
        <f t="shared" si="361"/>
        <v>4.4562497245430729E-3</v>
      </c>
      <c r="T71" s="5">
        <f t="shared" si="361"/>
        <v>4.7920707763869207E-3</v>
      </c>
      <c r="U71" s="5">
        <f t="shared" si="361"/>
        <v>5.1132367504083225E-3</v>
      </c>
      <c r="V71" s="5"/>
      <c r="W71" s="5">
        <f t="shared" si="361"/>
        <v>5.7238146149473446E-3</v>
      </c>
      <c r="X71" s="5">
        <f t="shared" si="361"/>
        <v>6.0171892122516616E-3</v>
      </c>
      <c r="Y71" s="5">
        <f t="shared" si="361"/>
        <v>6.3146821308741391E-3</v>
      </c>
      <c r="Z71" s="5">
        <f t="shared" si="361"/>
        <v>6.614177769148165E-3</v>
      </c>
      <c r="AA71" s="5">
        <f t="shared" si="361"/>
        <v>6.9126070597431578E-3</v>
      </c>
      <c r="AB71" s="5">
        <f t="shared" si="361"/>
        <v>7.2103054366120089E-3</v>
      </c>
      <c r="AC71" s="5">
        <f t="shared" si="361"/>
        <v>7.5074427528014432E-3</v>
      </c>
      <c r="AD71" s="5">
        <f t="shared" si="361"/>
        <v>7.8040684379406386E-3</v>
      </c>
      <c r="AE71" s="5">
        <f t="shared" si="361"/>
        <v>8.100148044875714E-3</v>
      </c>
      <c r="AF71" s="5"/>
      <c r="AG71" s="5">
        <f t="shared" si="361"/>
        <v>8.6902769879920391E-3</v>
      </c>
      <c r="AH71" s="5">
        <f t="shared" si="361"/>
        <v>8.9840717221549155E-3</v>
      </c>
      <c r="AI71" s="5">
        <f t="shared" si="361"/>
        <v>9.2768397697491692E-3</v>
      </c>
      <c r="AJ71" s="5">
        <f t="shared" si="361"/>
        <v>9.5684369012169045E-3</v>
      </c>
      <c r="AK71" s="5">
        <f t="shared" ref="AK71:AT71" si="378">AK43*2</f>
        <v>9.8587247489589323E-3</v>
      </c>
      <c r="AL71" s="104">
        <f t="shared" si="378"/>
        <v>0</v>
      </c>
      <c r="AM71" s="5">
        <f t="shared" si="378"/>
        <v>0</v>
      </c>
      <c r="AN71" s="5">
        <f t="shared" si="378"/>
        <v>0</v>
      </c>
      <c r="AO71" s="5">
        <f t="shared" si="378"/>
        <v>0</v>
      </c>
      <c r="AP71" s="5">
        <f t="shared" si="378"/>
        <v>0</v>
      </c>
      <c r="AQ71" s="5">
        <f t="shared" si="378"/>
        <v>0</v>
      </c>
      <c r="AR71" s="5">
        <f t="shared" si="378"/>
        <v>0</v>
      </c>
      <c r="AS71" s="5">
        <f t="shared" si="378"/>
        <v>0</v>
      </c>
      <c r="AT71" s="5">
        <f t="shared" si="378"/>
        <v>0</v>
      </c>
      <c r="AV71" s="5">
        <f t="shared" ref="AV71" si="379">AV43*2</f>
        <v>6.0546598640638738E-3</v>
      </c>
      <c r="AW71" s="5">
        <f t="shared" ref="AW71:BH71" si="380">AW43*2</f>
        <v>6.4809638523254916E-3</v>
      </c>
      <c r="AX71" s="5">
        <f t="shared" si="380"/>
        <v>4.645670946310361E-3</v>
      </c>
      <c r="AY71" s="5">
        <f t="shared" si="380"/>
        <v>0</v>
      </c>
      <c r="AZ71" s="5">
        <f t="shared" si="380"/>
        <v>0</v>
      </c>
      <c r="BA71" s="5">
        <f t="shared" si="380"/>
        <v>0</v>
      </c>
      <c r="BB71" s="5">
        <f t="shared" si="380"/>
        <v>0</v>
      </c>
      <c r="BC71" s="5">
        <f t="shared" si="380"/>
        <v>4.2262929688262709E-4</v>
      </c>
      <c r="BD71" s="5">
        <f t="shared" si="380"/>
        <v>0</v>
      </c>
      <c r="BE71" s="5">
        <f t="shared" si="380"/>
        <v>8.4508960964015101E-4</v>
      </c>
      <c r="BF71" s="5">
        <f t="shared" si="380"/>
        <v>0</v>
      </c>
      <c r="BG71" s="5">
        <f t="shared" si="380"/>
        <v>0</v>
      </c>
      <c r="BH71" s="5">
        <f t="shared" si="380"/>
        <v>0</v>
      </c>
      <c r="BJ71" s="5">
        <f t="shared" ref="BJ71:BO71" si="381">BJ43*2</f>
        <v>0</v>
      </c>
      <c r="BK71" s="5">
        <f t="shared" si="381"/>
        <v>0</v>
      </c>
      <c r="BL71" s="5">
        <f t="shared" si="381"/>
        <v>0</v>
      </c>
      <c r="BM71" s="5">
        <f t="shared" si="381"/>
        <v>0</v>
      </c>
      <c r="BN71" s="5">
        <f t="shared" ref="BN71" si="382">BN43*2</f>
        <v>0</v>
      </c>
      <c r="BO71" s="5">
        <f t="shared" si="381"/>
        <v>0</v>
      </c>
      <c r="BP71" s="5">
        <f t="shared" ref="BP71:BW71" si="383">BP43*2</f>
        <v>0</v>
      </c>
      <c r="BQ71" s="5">
        <f t="shared" si="383"/>
        <v>0</v>
      </c>
      <c r="BR71" s="5">
        <f t="shared" ref="BR71" si="384">BR43*2</f>
        <v>0</v>
      </c>
      <c r="BS71" s="5">
        <f t="shared" si="383"/>
        <v>0</v>
      </c>
      <c r="BT71" s="5">
        <f t="shared" si="383"/>
        <v>0</v>
      </c>
      <c r="BU71" s="5">
        <f t="shared" si="383"/>
        <v>0</v>
      </c>
      <c r="BV71" s="5">
        <f t="shared" ref="BV71" si="385">BV43*2</f>
        <v>0</v>
      </c>
      <c r="BW71" s="5">
        <f t="shared" si="383"/>
        <v>0</v>
      </c>
    </row>
    <row r="72" spans="1:75">
      <c r="A72" s="1"/>
      <c r="B72" s="1"/>
      <c r="C72" s="2" t="s">
        <v>35</v>
      </c>
      <c r="D72" s="66">
        <f>D44*2</f>
        <v>0</v>
      </c>
      <c r="E72" s="66">
        <f t="shared" si="361"/>
        <v>0</v>
      </c>
      <c r="F72" s="5">
        <f t="shared" si="361"/>
        <v>0</v>
      </c>
      <c r="G72" s="5">
        <f t="shared" si="361"/>
        <v>0</v>
      </c>
      <c r="H72" s="5">
        <f t="shared" si="361"/>
        <v>0</v>
      </c>
      <c r="I72" s="5">
        <f t="shared" si="361"/>
        <v>0</v>
      </c>
      <c r="J72" s="5">
        <f t="shared" si="361"/>
        <v>0</v>
      </c>
      <c r="K72" s="5">
        <f t="shared" si="361"/>
        <v>0</v>
      </c>
      <c r="L72" s="5">
        <f t="shared" si="361"/>
        <v>0</v>
      </c>
      <c r="M72" s="5">
        <f t="shared" si="361"/>
        <v>0</v>
      </c>
      <c r="N72" s="5">
        <f t="shared" si="361"/>
        <v>0</v>
      </c>
      <c r="O72" s="5">
        <f t="shared" si="361"/>
        <v>0</v>
      </c>
      <c r="P72" s="5">
        <f t="shared" si="361"/>
        <v>0</v>
      </c>
      <c r="Q72" s="5">
        <f t="shared" si="361"/>
        <v>0</v>
      </c>
      <c r="R72" s="5">
        <f t="shared" si="361"/>
        <v>0</v>
      </c>
      <c r="S72" s="5">
        <f t="shared" si="361"/>
        <v>0</v>
      </c>
      <c r="T72" s="5">
        <f t="shared" si="361"/>
        <v>0</v>
      </c>
      <c r="U72" s="5">
        <f t="shared" si="361"/>
        <v>0</v>
      </c>
      <c r="V72" s="5"/>
      <c r="W72" s="5">
        <f t="shared" si="361"/>
        <v>0</v>
      </c>
      <c r="X72" s="5">
        <f t="shared" si="361"/>
        <v>0</v>
      </c>
      <c r="Y72" s="5">
        <f t="shared" si="361"/>
        <v>0</v>
      </c>
      <c r="Z72" s="5">
        <f t="shared" si="361"/>
        <v>0</v>
      </c>
      <c r="AA72" s="5">
        <f t="shared" si="361"/>
        <v>0</v>
      </c>
      <c r="AB72" s="5">
        <f t="shared" si="361"/>
        <v>0</v>
      </c>
      <c r="AC72" s="5">
        <f t="shared" si="361"/>
        <v>0</v>
      </c>
      <c r="AD72" s="5">
        <f t="shared" si="361"/>
        <v>0</v>
      </c>
      <c r="AE72" s="5">
        <f t="shared" si="361"/>
        <v>0</v>
      </c>
      <c r="AF72" s="5"/>
      <c r="AG72" s="5">
        <f t="shared" si="361"/>
        <v>0</v>
      </c>
      <c r="AH72" s="5">
        <f t="shared" si="361"/>
        <v>0</v>
      </c>
      <c r="AI72" s="5">
        <f t="shared" si="361"/>
        <v>0</v>
      </c>
      <c r="AJ72" s="5">
        <f t="shared" si="361"/>
        <v>0</v>
      </c>
      <c r="AK72" s="5">
        <f t="shared" ref="AK72:AT72" si="386">AK44*2</f>
        <v>0</v>
      </c>
      <c r="AL72" s="104">
        <f t="shared" si="386"/>
        <v>0</v>
      </c>
      <c r="AM72" s="5">
        <f t="shared" si="386"/>
        <v>0</v>
      </c>
      <c r="AN72" s="5">
        <f t="shared" si="386"/>
        <v>0</v>
      </c>
      <c r="AO72" s="5">
        <f t="shared" si="386"/>
        <v>0</v>
      </c>
      <c r="AP72" s="5">
        <f t="shared" si="386"/>
        <v>0</v>
      </c>
      <c r="AQ72" s="5">
        <f t="shared" si="386"/>
        <v>0</v>
      </c>
      <c r="AR72" s="5">
        <f t="shared" si="386"/>
        <v>0</v>
      </c>
      <c r="AS72" s="5">
        <f t="shared" si="386"/>
        <v>0</v>
      </c>
      <c r="AT72" s="5">
        <f t="shared" si="386"/>
        <v>0</v>
      </c>
      <c r="AV72" s="5">
        <f t="shared" ref="AV72" si="387">AV44*2</f>
        <v>0</v>
      </c>
      <c r="AW72" s="5">
        <f t="shared" ref="AW72:BH72" si="388">AW44*2</f>
        <v>0</v>
      </c>
      <c r="AX72" s="5">
        <f t="shared" si="388"/>
        <v>0</v>
      </c>
      <c r="AY72" s="5">
        <f t="shared" si="388"/>
        <v>0</v>
      </c>
      <c r="AZ72" s="5">
        <f t="shared" si="388"/>
        <v>0</v>
      </c>
      <c r="BA72" s="5">
        <f t="shared" si="388"/>
        <v>0</v>
      </c>
      <c r="BB72" s="5">
        <f t="shared" si="388"/>
        <v>0</v>
      </c>
      <c r="BC72" s="5">
        <f t="shared" si="388"/>
        <v>0</v>
      </c>
      <c r="BD72" s="5">
        <f t="shared" si="388"/>
        <v>0</v>
      </c>
      <c r="BE72" s="5">
        <f t="shared" si="388"/>
        <v>0</v>
      </c>
      <c r="BF72" s="5">
        <f t="shared" si="388"/>
        <v>0</v>
      </c>
      <c r="BG72" s="5">
        <f t="shared" si="388"/>
        <v>0</v>
      </c>
      <c r="BH72" s="5">
        <f t="shared" si="388"/>
        <v>0</v>
      </c>
      <c r="BJ72" s="5">
        <f t="shared" ref="BJ72:BO72" si="389">BJ44*2</f>
        <v>0</v>
      </c>
      <c r="BK72" s="5">
        <f t="shared" si="389"/>
        <v>0</v>
      </c>
      <c r="BL72" s="5">
        <f t="shared" si="389"/>
        <v>0</v>
      </c>
      <c r="BM72" s="5">
        <f t="shared" si="389"/>
        <v>0</v>
      </c>
      <c r="BN72" s="5">
        <f t="shared" ref="BN72" si="390">BN44*2</f>
        <v>0</v>
      </c>
      <c r="BO72" s="5">
        <f t="shared" si="389"/>
        <v>0</v>
      </c>
      <c r="BP72" s="5">
        <f t="shared" ref="BP72:BW72" si="391">BP44*2</f>
        <v>0</v>
      </c>
      <c r="BQ72" s="5">
        <f t="shared" si="391"/>
        <v>0</v>
      </c>
      <c r="BR72" s="5">
        <f t="shared" ref="BR72" si="392">BR44*2</f>
        <v>0</v>
      </c>
      <c r="BS72" s="5">
        <f t="shared" si="391"/>
        <v>0</v>
      </c>
      <c r="BT72" s="5">
        <f t="shared" si="391"/>
        <v>0</v>
      </c>
      <c r="BU72" s="5">
        <f t="shared" si="391"/>
        <v>0</v>
      </c>
      <c r="BV72" s="5">
        <f t="shared" ref="BV72" si="393">BV44*2</f>
        <v>0</v>
      </c>
      <c r="BW72" s="5">
        <f t="shared" si="391"/>
        <v>0</v>
      </c>
    </row>
    <row r="73" spans="1:75">
      <c r="A73" s="9"/>
      <c r="B73" s="9"/>
      <c r="C73" s="10" t="s">
        <v>36</v>
      </c>
      <c r="D73" s="70">
        <f t="shared" ref="D73:AJ73" si="394">D37/(1+2*EXP(D59))*2*EXP(D59)</f>
        <v>2.441167170153816E-2</v>
      </c>
      <c r="E73" s="70">
        <f t="shared" si="394"/>
        <v>2.5084222318079254E-2</v>
      </c>
      <c r="F73" s="31">
        <f t="shared" si="394"/>
        <v>2.577045243941042E-2</v>
      </c>
      <c r="G73" s="31">
        <f t="shared" si="394"/>
        <v>2.6470873805477205E-2</v>
      </c>
      <c r="H73" s="31">
        <f t="shared" si="394"/>
        <v>2.718599754361211E-2</v>
      </c>
      <c r="I73" s="31">
        <f t="shared" si="394"/>
        <v>2.823347417014159E-2</v>
      </c>
      <c r="J73" s="31">
        <f t="shared" si="394"/>
        <v>2.9397124398702141E-2</v>
      </c>
      <c r="K73" s="31">
        <f t="shared" si="394"/>
        <v>3.0598222849306876E-2</v>
      </c>
      <c r="L73" s="31">
        <f t="shared" si="394"/>
        <v>3.1841295461276016E-2</v>
      </c>
      <c r="M73" s="31">
        <f t="shared" si="394"/>
        <v>3.3134981536766424E-2</v>
      </c>
      <c r="N73" s="31">
        <f t="shared" si="394"/>
        <v>3.4718036634183651E-2</v>
      </c>
      <c r="O73" s="31">
        <f t="shared" si="394"/>
        <v>3.6226047766304052E-2</v>
      </c>
      <c r="P73" s="31">
        <f t="shared" si="394"/>
        <v>3.7770465416665316E-2</v>
      </c>
      <c r="Q73" s="31">
        <f t="shared" si="394"/>
        <v>3.9360930734346808E-2</v>
      </c>
      <c r="R73" s="31">
        <f t="shared" si="394"/>
        <v>4.0999095569562681E-2</v>
      </c>
      <c r="S73" s="31">
        <f t="shared" si="394"/>
        <v>4.251473253045026E-2</v>
      </c>
      <c r="T73" s="31">
        <f t="shared" si="394"/>
        <v>4.3082363313365055E-2</v>
      </c>
      <c r="U73" s="31">
        <f t="shared" si="394"/>
        <v>4.3772813556552832E-2</v>
      </c>
      <c r="V73" s="31"/>
      <c r="W73" s="31" t="e">
        <f t="shared" si="394"/>
        <v>#REF!</v>
      </c>
      <c r="X73" s="31" t="e">
        <f t="shared" si="394"/>
        <v>#REF!</v>
      </c>
      <c r="Y73" s="31">
        <f t="shared" si="394"/>
        <v>4.7106544886856422E-2</v>
      </c>
      <c r="Z73" s="31">
        <f t="shared" si="394"/>
        <v>4.7832369841551967E-2</v>
      </c>
      <c r="AA73" s="31">
        <f t="shared" si="394"/>
        <v>4.8543200006221296E-2</v>
      </c>
      <c r="AB73" s="31">
        <f t="shared" si="394"/>
        <v>4.9232485775851174E-2</v>
      </c>
      <c r="AC73" s="31">
        <f t="shared" si="394"/>
        <v>4.9894908631260573E-2</v>
      </c>
      <c r="AD73" s="31">
        <f t="shared" si="394"/>
        <v>5.0526151126356098E-2</v>
      </c>
      <c r="AE73" s="31">
        <f t="shared" si="394"/>
        <v>5.1122705202688301E-2</v>
      </c>
      <c r="AF73" s="31"/>
      <c r="AG73" s="31">
        <f t="shared" si="394"/>
        <v>5.2200822864244142E-2</v>
      </c>
      <c r="AH73" s="31">
        <f t="shared" si="394"/>
        <v>5.2678107057972531E-2</v>
      </c>
      <c r="AI73" s="31">
        <f t="shared" si="394"/>
        <v>5.3111946792431759E-2</v>
      </c>
      <c r="AJ73" s="31">
        <f t="shared" si="394"/>
        <v>5.3500967922970204E-2</v>
      </c>
      <c r="AK73" s="31">
        <f t="shared" ref="AK73:AT73" si="395">AK37/(1+2*EXP(AK59))*2*EXP(AK59)</f>
        <v>5.3843995681683965E-2</v>
      </c>
      <c r="AL73" s="109">
        <f t="shared" si="395"/>
        <v>1.8539515406111252E-2</v>
      </c>
      <c r="AM73" s="31">
        <f t="shared" si="395"/>
        <v>1.102861130661288E-2</v>
      </c>
      <c r="AN73" s="31">
        <f t="shared" si="395"/>
        <v>2.1219168940573522E-2</v>
      </c>
      <c r="AO73" s="31">
        <f t="shared" si="395"/>
        <v>2.3676868883687509E-2</v>
      </c>
      <c r="AP73" s="31">
        <f t="shared" si="395"/>
        <v>1.6372317935043245E-2</v>
      </c>
      <c r="AQ73" s="31">
        <f t="shared" si="395"/>
        <v>8.4575712794187213E-3</v>
      </c>
      <c r="AR73" s="31">
        <f t="shared" si="395"/>
        <v>1.8705548314835736E-2</v>
      </c>
      <c r="AS73" s="31">
        <f t="shared" si="395"/>
        <v>9.0135718735068118E-3</v>
      </c>
      <c r="AT73" s="31">
        <f t="shared" si="395"/>
        <v>8.2927223912489401E-3</v>
      </c>
      <c r="AV73" s="31">
        <f t="shared" ref="AV73" si="396">AV37/(1+2*EXP(AV59))*2*EXP(AV59)</f>
        <v>2.8464057683896652E-2</v>
      </c>
      <c r="AW73" s="31">
        <f t="shared" ref="AW73:BH73" si="397">AW37/(1+2*EXP(AW59))*2*EXP(AW59)</f>
        <v>4.9482758114603551E-2</v>
      </c>
      <c r="AX73" s="31">
        <f t="shared" si="397"/>
        <v>5.5884657920987034E-2</v>
      </c>
      <c r="AY73" s="31">
        <f t="shared" si="397"/>
        <v>2.0804434157004142E-2</v>
      </c>
      <c r="AZ73" s="31">
        <f t="shared" si="397"/>
        <v>3.5679404968289231E-2</v>
      </c>
      <c r="BA73" s="31">
        <f t="shared" si="397"/>
        <v>2.7980415472055282E-2</v>
      </c>
      <c r="BB73" s="31">
        <f t="shared" si="397"/>
        <v>3.3708566409267608E-2</v>
      </c>
      <c r="BC73" s="31">
        <f t="shared" si="397"/>
        <v>2.0257502423443739E-2</v>
      </c>
      <c r="BD73" s="31">
        <f t="shared" si="397"/>
        <v>2.19082649090146E-2</v>
      </c>
      <c r="BE73" s="31">
        <f t="shared" si="397"/>
        <v>1.7259997902124374E-2</v>
      </c>
      <c r="BF73" s="31">
        <f t="shared" si="397"/>
        <v>1.6119843833764018E-2</v>
      </c>
      <c r="BG73" s="31">
        <f t="shared" si="397"/>
        <v>1.6328549398535612E-2</v>
      </c>
      <c r="BH73" s="31">
        <f t="shared" si="397"/>
        <v>3.081960252776798E-2</v>
      </c>
      <c r="BJ73" s="31">
        <f t="shared" ref="BJ73:BO73" si="398">BJ37/(1+2*EXP(BJ59))*2*EXP(BJ59)</f>
        <v>1.3072132061110306E-2</v>
      </c>
      <c r="BK73" s="31">
        <f t="shared" si="398"/>
        <v>1.3072132061110306E-2</v>
      </c>
      <c r="BL73" s="31">
        <f t="shared" si="398"/>
        <v>1.3072132061110306E-2</v>
      </c>
      <c r="BM73" s="31">
        <f t="shared" si="398"/>
        <v>1.3072132061110306E-2</v>
      </c>
      <c r="BN73" s="31">
        <f t="shared" ref="BN73" si="399">BN37/(1+2*EXP(BN59))*2*EXP(BN59)</f>
        <v>1.3072132061110306E-2</v>
      </c>
      <c r="BO73" s="31">
        <f t="shared" si="398"/>
        <v>1.3072132061110306E-2</v>
      </c>
      <c r="BP73" s="31">
        <f t="shared" ref="BP73:BW73" si="400">BP37/(1+2*EXP(BP59))*2*EXP(BP59)</f>
        <v>3.6997131152682159E-3</v>
      </c>
      <c r="BQ73" s="31">
        <f t="shared" si="400"/>
        <v>3.6997131152682159E-3</v>
      </c>
      <c r="BR73" s="31">
        <f t="shared" ref="BR73" si="401">BR37/(1+2*EXP(BR59))*2*EXP(BR59)</f>
        <v>3.6997131152682159E-3</v>
      </c>
      <c r="BS73" s="31">
        <f t="shared" si="400"/>
        <v>3.6997131152682159E-3</v>
      </c>
      <c r="BT73" s="31">
        <f t="shared" si="400"/>
        <v>2.7946305319376604E-3</v>
      </c>
      <c r="BU73" s="31">
        <f t="shared" si="400"/>
        <v>2.7946305319376604E-3</v>
      </c>
      <c r="BV73" s="31">
        <f t="shared" ref="BV73" si="402">BV37/(1+2*EXP(BV59))*2*EXP(BV59)</f>
        <v>2.7946305319376604E-3</v>
      </c>
      <c r="BW73" s="31">
        <f t="shared" si="400"/>
        <v>2.7946305319376604E-3</v>
      </c>
    </row>
    <row r="74" spans="1:75">
      <c r="A74" s="9"/>
      <c r="B74" s="9"/>
      <c r="C74" s="10" t="s">
        <v>14</v>
      </c>
      <c r="D74" s="70">
        <f>SUM(D62:D73)</f>
        <v>1.6970019129317313</v>
      </c>
      <c r="E74" s="70">
        <f t="shared" ref="E74:AJ74" si="403">SUM(E62:E73)</f>
        <v>1.6985233525881069</v>
      </c>
      <c r="F74" s="12">
        <f t="shared" si="403"/>
        <v>1.7000355328847012</v>
      </c>
      <c r="G74" s="12">
        <f t="shared" si="403"/>
        <v>1.7015384959712694</v>
      </c>
      <c r="H74" s="12">
        <f t="shared" si="403"/>
        <v>1.7030324177721217</v>
      </c>
      <c r="I74" s="12">
        <f t="shared" si="403"/>
        <v>1.7029654750538443</v>
      </c>
      <c r="J74" s="12">
        <f t="shared" si="403"/>
        <v>1.7024814454126702</v>
      </c>
      <c r="K74" s="12">
        <f t="shared" si="403"/>
        <v>1.7019989561659976</v>
      </c>
      <c r="L74" s="12">
        <f t="shared" si="403"/>
        <v>1.7015212920087195</v>
      </c>
      <c r="M74" s="12">
        <f t="shared" si="403"/>
        <v>1.7010544288000236</v>
      </c>
      <c r="N74" s="12">
        <f t="shared" si="403"/>
        <v>1.7007461392569945</v>
      </c>
      <c r="O74" s="12">
        <f t="shared" si="403"/>
        <v>1.7002955657974153</v>
      </c>
      <c r="P74" s="12">
        <f t="shared" si="403"/>
        <v>1.6998585147035401</v>
      </c>
      <c r="Q74" s="12">
        <f t="shared" si="403"/>
        <v>1.6994075458005018</v>
      </c>
      <c r="R74" s="12">
        <f t="shared" si="403"/>
        <v>1.6989442508876158</v>
      </c>
      <c r="S74" s="12">
        <f t="shared" si="403"/>
        <v>1.6993835079023385</v>
      </c>
      <c r="T74" s="12">
        <f t="shared" si="403"/>
        <v>1.704805123483391</v>
      </c>
      <c r="U74" s="12">
        <f t="shared" si="403"/>
        <v>1.7094218257064875</v>
      </c>
      <c r="V74" s="12"/>
      <c r="W74" s="12" t="e">
        <f t="shared" si="403"/>
        <v>#REF!</v>
      </c>
      <c r="X74" s="12" t="e">
        <f t="shared" si="403"/>
        <v>#REF!</v>
      </c>
      <c r="Y74" s="12">
        <f t="shared" si="403"/>
        <v>1.7232588777338602</v>
      </c>
      <c r="Z74" s="12">
        <f t="shared" si="403"/>
        <v>1.7261544828540021</v>
      </c>
      <c r="AA74" s="12">
        <f t="shared" si="403"/>
        <v>1.7288634984430848</v>
      </c>
      <c r="AB74" s="12">
        <f t="shared" si="403"/>
        <v>1.7314110354074805</v>
      </c>
      <c r="AC74" s="12">
        <f t="shared" si="403"/>
        <v>1.7338160741313577</v>
      </c>
      <c r="AD74" s="12">
        <f t="shared" si="403"/>
        <v>1.7360931697476027</v>
      </c>
      <c r="AE74" s="12">
        <f t="shared" si="403"/>
        <v>1.7382536852151158</v>
      </c>
      <c r="AF74" s="12"/>
      <c r="AG74" s="12">
        <f t="shared" si="403"/>
        <v>1.7422595683304065</v>
      </c>
      <c r="AH74" s="12">
        <f t="shared" si="403"/>
        <v>1.7441184995423815</v>
      </c>
      <c r="AI74" s="12">
        <f t="shared" si="403"/>
        <v>1.7458887521905044</v>
      </c>
      <c r="AJ74" s="12">
        <f t="shared" si="403"/>
        <v>1.7475749956452133</v>
      </c>
      <c r="AK74" s="12">
        <f t="shared" ref="AK74:AT74" si="404">SUM(AK62:AK73)</f>
        <v>1.7491814114149307</v>
      </c>
      <c r="AL74" s="110">
        <f t="shared" si="404"/>
        <v>1.7669860214006041</v>
      </c>
      <c r="AM74" s="12">
        <f t="shared" si="404"/>
        <v>1.7676023239473806</v>
      </c>
      <c r="AN74" s="12">
        <f t="shared" si="404"/>
        <v>1.7750890884197688</v>
      </c>
      <c r="AO74" s="12">
        <f t="shared" si="404"/>
        <v>1.7710971174298049</v>
      </c>
      <c r="AP74" s="12">
        <f t="shared" si="404"/>
        <v>1.7644489757927628</v>
      </c>
      <c r="AQ74" s="12">
        <f t="shared" si="404"/>
        <v>1.7672997859256983</v>
      </c>
      <c r="AR74" s="12">
        <f t="shared" si="404"/>
        <v>1.760497774955404</v>
      </c>
      <c r="AS74" s="12">
        <f t="shared" si="404"/>
        <v>1.7716215162878455</v>
      </c>
      <c r="AT74" s="12">
        <f t="shared" si="404"/>
        <v>1.7656199183352894</v>
      </c>
      <c r="AV74" s="12">
        <f t="shared" ref="AV74" si="405">SUM(AV62:AV73)</f>
        <v>1.7908512391250697</v>
      </c>
      <c r="AW74" s="12">
        <f t="shared" ref="AW74:BH74" si="406">SUM(AW62:AW73)</f>
        <v>1.7973927563556391</v>
      </c>
      <c r="AX74" s="12">
        <f t="shared" si="406"/>
        <v>1.7978220468850623</v>
      </c>
      <c r="AY74" s="12">
        <f t="shared" si="406"/>
        <v>1.7894051669632161</v>
      </c>
      <c r="AZ74" s="12">
        <f t="shared" si="406"/>
        <v>1.7943550844620648</v>
      </c>
      <c r="BA74" s="12">
        <f t="shared" si="406"/>
        <v>1.7958432992078264</v>
      </c>
      <c r="BB74" s="12">
        <f t="shared" si="406"/>
        <v>1.7979468394986562</v>
      </c>
      <c r="BC74" s="12">
        <f t="shared" si="406"/>
        <v>1.8155752386211794</v>
      </c>
      <c r="BD74" s="12">
        <f t="shared" si="406"/>
        <v>1.7988719461078</v>
      </c>
      <c r="BE74" s="12">
        <f t="shared" si="406"/>
        <v>1.8104777472034255</v>
      </c>
      <c r="BF74" s="12">
        <f t="shared" si="406"/>
        <v>1.8233022358716628</v>
      </c>
      <c r="BG74" s="12">
        <f t="shared" si="406"/>
        <v>1.8216732423847919</v>
      </c>
      <c r="BH74" s="12">
        <f t="shared" si="406"/>
        <v>1.8137811238572625</v>
      </c>
      <c r="BJ74" s="12">
        <f t="shared" ref="BJ74:BO74" si="407">SUM(BJ62:BJ73)</f>
        <v>1.7970036943353864</v>
      </c>
      <c r="BK74" s="12">
        <f t="shared" si="407"/>
        <v>1.7970036943353864</v>
      </c>
      <c r="BL74" s="12">
        <f t="shared" si="407"/>
        <v>1.7970036943353864</v>
      </c>
      <c r="BM74" s="12">
        <f t="shared" si="407"/>
        <v>1.7970036943353864</v>
      </c>
      <c r="BN74" s="12">
        <f t="shared" ref="BN74" si="408">SUM(BN62:BN73)</f>
        <v>1.7970036943353864</v>
      </c>
      <c r="BO74" s="12">
        <f t="shared" si="407"/>
        <v>1.7970036943353864</v>
      </c>
      <c r="BP74" s="12">
        <f t="shared" ref="BP74:BW74" si="409">SUM(BP62:BP73)</f>
        <v>1.7799052882458073</v>
      </c>
      <c r="BQ74" s="12">
        <f t="shared" si="409"/>
        <v>1.7799052882458073</v>
      </c>
      <c r="BR74" s="12">
        <f t="shared" ref="BR74" si="410">SUM(BR62:BR73)</f>
        <v>1.7799052882458073</v>
      </c>
      <c r="BS74" s="12">
        <f t="shared" si="409"/>
        <v>1.7799052882458073</v>
      </c>
      <c r="BT74" s="12">
        <f t="shared" si="409"/>
        <v>1.7799052882458073</v>
      </c>
      <c r="BU74" s="12">
        <f t="shared" si="409"/>
        <v>1.7799052882458073</v>
      </c>
      <c r="BV74" s="12">
        <f t="shared" ref="BV74" si="411">SUM(BV62:BV73)</f>
        <v>1.7799052882458073</v>
      </c>
      <c r="BW74" s="12">
        <f t="shared" si="409"/>
        <v>1.7799052882458073</v>
      </c>
    </row>
    <row r="75" spans="1:75">
      <c r="A75" s="1"/>
      <c r="B75" s="1"/>
      <c r="C75" s="1"/>
    </row>
    <row r="76" spans="1:75" s="84" customFormat="1">
      <c r="A76" s="84" t="s">
        <v>37</v>
      </c>
      <c r="C76" s="85" t="s">
        <v>25</v>
      </c>
      <c r="D76" s="83">
        <f t="shared" ref="D76:D84" si="412">D62/D$74</f>
        <v>0.49534113807752966</v>
      </c>
      <c r="E76" s="83">
        <f t="shared" ref="E76:AJ81" si="413">E62/E$74</f>
        <v>0.4947086733811451</v>
      </c>
      <c r="F76" s="86">
        <f t="shared" si="413"/>
        <v>0.49412275419242158</v>
      </c>
      <c r="G76" s="86">
        <f t="shared" si="413"/>
        <v>0.49358325288563398</v>
      </c>
      <c r="H76" s="86">
        <f t="shared" si="413"/>
        <v>0.49309006590212362</v>
      </c>
      <c r="I76" s="86">
        <f t="shared" si="413"/>
        <v>0.4931048841801105</v>
      </c>
      <c r="J76" s="86">
        <f t="shared" si="413"/>
        <v>0.49321960621687561</v>
      </c>
      <c r="K76" s="86">
        <f t="shared" si="413"/>
        <v>0.49329991511879961</v>
      </c>
      <c r="L76" s="86">
        <f t="shared" si="413"/>
        <v>0.49334077009010652</v>
      </c>
      <c r="M76" s="86">
        <f t="shared" si="413"/>
        <v>0.49332978512729403</v>
      </c>
      <c r="N76" s="86">
        <f t="shared" si="413"/>
        <v>0.492947771459888</v>
      </c>
      <c r="O76" s="86">
        <f t="shared" si="413"/>
        <v>0.49276284951836047</v>
      </c>
      <c r="P76" s="86">
        <f t="shared" si="413"/>
        <v>0.49257769534353496</v>
      </c>
      <c r="Q76" s="86">
        <f t="shared" si="413"/>
        <v>0.49238963241910605</v>
      </c>
      <c r="R76" s="86">
        <f t="shared" si="413"/>
        <v>0.49219948405271358</v>
      </c>
      <c r="S76" s="86">
        <f t="shared" si="413"/>
        <v>0.49310131841995686</v>
      </c>
      <c r="T76" s="86">
        <f t="shared" si="413"/>
        <v>0.50003551913916833</v>
      </c>
      <c r="U76" s="86">
        <f t="shared" si="413"/>
        <v>0.50614941565548255</v>
      </c>
      <c r="V76" s="86"/>
      <c r="W76" s="86" t="e">
        <f t="shared" si="413"/>
        <v>#REF!</v>
      </c>
      <c r="X76" s="86" t="e">
        <f t="shared" si="413"/>
        <v>#REF!</v>
      </c>
      <c r="Y76" s="86">
        <f t="shared" si="413"/>
        <v>0.52689661836069768</v>
      </c>
      <c r="Z76" s="86">
        <f t="shared" si="413"/>
        <v>0.53239050707863256</v>
      </c>
      <c r="AA76" s="86">
        <f t="shared" si="413"/>
        <v>0.5377689852503843</v>
      </c>
      <c r="AB76" s="86">
        <f t="shared" si="413"/>
        <v>0.54304822113546314</v>
      </c>
      <c r="AC76" s="86">
        <f t="shared" si="413"/>
        <v>0.54823871853577322</v>
      </c>
      <c r="AD76" s="86">
        <f t="shared" si="413"/>
        <v>0.55334709675840088</v>
      </c>
      <c r="AE76" s="86">
        <f t="shared" si="413"/>
        <v>0.55837735921980047</v>
      </c>
      <c r="AF76" s="86"/>
      <c r="AG76" s="86">
        <f t="shared" si="413"/>
        <v>0.56821161448833535</v>
      </c>
      <c r="AH76" s="86">
        <f t="shared" si="413"/>
        <v>0.57301751522137556</v>
      </c>
      <c r="AI76" s="86">
        <f t="shared" si="413"/>
        <v>0.57774985813231783</v>
      </c>
      <c r="AJ76" s="86">
        <f t="shared" si="413"/>
        <v>0.58240870992339733</v>
      </c>
      <c r="AK76" s="86">
        <f t="shared" ref="AK76:AT85" si="414">AK62/AK$74</f>
        <v>0.5869941027947887</v>
      </c>
      <c r="AL76" s="111">
        <f t="shared" si="414"/>
        <v>0.68551521840279894</v>
      </c>
      <c r="AM76" s="86">
        <f t="shared" si="414"/>
        <v>0.69430525202194215</v>
      </c>
      <c r="AN76" s="86">
        <f t="shared" si="414"/>
        <v>0.66983220538844901</v>
      </c>
      <c r="AO76" s="86">
        <f t="shared" si="414"/>
        <v>0.67035445864664567</v>
      </c>
      <c r="AP76" s="86">
        <f t="shared" si="414"/>
        <v>0.69535077393881739</v>
      </c>
      <c r="AQ76" s="86">
        <f t="shared" si="414"/>
        <v>0.70456336060299984</v>
      </c>
      <c r="AR76" s="86">
        <f t="shared" si="414"/>
        <v>0.69750255106920422</v>
      </c>
      <c r="AS76" s="86">
        <f t="shared" si="414"/>
        <v>0.68807639711202961</v>
      </c>
      <c r="AT76" s="86">
        <f t="shared" si="414"/>
        <v>0.70340928014868875</v>
      </c>
      <c r="AV76" s="86">
        <f t="shared" ref="AV76:BH76" si="415">AV62/AV$74</f>
        <v>0.52750176644980939</v>
      </c>
      <c r="AW76" s="86">
        <f t="shared" si="415"/>
        <v>0.51228689945137096</v>
      </c>
      <c r="AX76" s="86">
        <f t="shared" si="415"/>
        <v>0.51693473185661087</v>
      </c>
      <c r="AY76" s="86">
        <f t="shared" si="415"/>
        <v>0.60224066897156625</v>
      </c>
      <c r="AZ76" s="86">
        <f t="shared" si="415"/>
        <v>0.59000541839612342</v>
      </c>
      <c r="BA76" s="86">
        <f t="shared" si="415"/>
        <v>0.60252849754258753</v>
      </c>
      <c r="BB76" s="86">
        <f t="shared" si="415"/>
        <v>0.61449929481544718</v>
      </c>
      <c r="BC76" s="86">
        <f t="shared" si="415"/>
        <v>0.60086490365740464</v>
      </c>
      <c r="BD76" s="86">
        <f t="shared" si="415"/>
        <v>0.65439413548156589</v>
      </c>
      <c r="BE76" s="86">
        <f t="shared" si="415"/>
        <v>0.61842520836818116</v>
      </c>
      <c r="BF76" s="86">
        <f t="shared" si="415"/>
        <v>0.57685273892949607</v>
      </c>
      <c r="BG76" s="86">
        <f t="shared" si="415"/>
        <v>0.57856592588381672</v>
      </c>
      <c r="BH76" s="86">
        <f t="shared" si="415"/>
        <v>0.59151853715213465</v>
      </c>
      <c r="BJ76" s="86">
        <f t="shared" ref="BJ76:BO76" si="416">BJ62/BJ$74</f>
        <v>0.45499243233837677</v>
      </c>
      <c r="BK76" s="86">
        <f t="shared" si="416"/>
        <v>0.45499243233837677</v>
      </c>
      <c r="BL76" s="86">
        <f t="shared" si="416"/>
        <v>0.45499243233837677</v>
      </c>
      <c r="BM76" s="86">
        <f t="shared" si="416"/>
        <v>0.45499243233837677</v>
      </c>
      <c r="BN76" s="86">
        <f t="shared" ref="BN76" si="417">BN62/BN$74</f>
        <v>0.45499243233837677</v>
      </c>
      <c r="BO76" s="86">
        <f t="shared" si="416"/>
        <v>0.45499243233837677</v>
      </c>
      <c r="BP76" s="86">
        <f t="shared" ref="BP76:BW76" si="418">BP62/BP$74</f>
        <v>0.7205001427084442</v>
      </c>
      <c r="BQ76" s="86">
        <f t="shared" si="418"/>
        <v>0.7205001427084442</v>
      </c>
      <c r="BR76" s="86">
        <f t="shared" ref="BR76" si="419">BR62/BR$74</f>
        <v>0.7205001427084442</v>
      </c>
      <c r="BS76" s="86">
        <f t="shared" si="418"/>
        <v>0.7205001427084442</v>
      </c>
      <c r="BT76" s="86">
        <f t="shared" si="418"/>
        <v>0.7205001427084442</v>
      </c>
      <c r="BU76" s="86">
        <f t="shared" si="418"/>
        <v>0.7205001427084442</v>
      </c>
      <c r="BV76" s="86">
        <f t="shared" ref="BV76" si="420">BV62/BV$74</f>
        <v>0.7205001427084442</v>
      </c>
      <c r="BW76" s="86">
        <f t="shared" si="418"/>
        <v>0.7205001427084442</v>
      </c>
    </row>
    <row r="77" spans="1:75" s="84" customFormat="1">
      <c r="C77" s="85" t="s">
        <v>26</v>
      </c>
      <c r="D77" s="83">
        <f t="shared" si="412"/>
        <v>1.5075645470295256E-2</v>
      </c>
      <c r="E77" s="83">
        <f t="shared" ref="E77:R77" si="421">E63/E$74</f>
        <v>1.5343364060282269E-2</v>
      </c>
      <c r="F77" s="86">
        <f t="shared" si="421"/>
        <v>1.5602055417118782E-2</v>
      </c>
      <c r="G77" s="86">
        <f t="shared" si="421"/>
        <v>1.5851455198424472E-2</v>
      </c>
      <c r="H77" s="86">
        <f t="shared" si="421"/>
        <v>1.6091296842313342E-2</v>
      </c>
      <c r="I77" s="86">
        <f t="shared" si="421"/>
        <v>1.6562124189108879E-2</v>
      </c>
      <c r="J77" s="86">
        <f t="shared" si="421"/>
        <v>1.7098862399902982E-2</v>
      </c>
      <c r="K77" s="86">
        <f t="shared" si="421"/>
        <v>1.7642890506992765E-2</v>
      </c>
      <c r="L77" s="86">
        <f t="shared" si="421"/>
        <v>1.819938862452309E-2</v>
      </c>
      <c r="M77" s="86">
        <f t="shared" si="421"/>
        <v>1.8779535333645726E-2</v>
      </c>
      <c r="N77" s="86">
        <f t="shared" si="421"/>
        <v>1.9659994567675847E-2</v>
      </c>
      <c r="O77" s="86">
        <f t="shared" si="421"/>
        <v>2.0379995562518394E-2</v>
      </c>
      <c r="P77" s="86">
        <f t="shared" si="421"/>
        <v>2.1093551833713666E-2</v>
      </c>
      <c r="Q77" s="86">
        <f t="shared" si="421"/>
        <v>2.1804940831979144E-2</v>
      </c>
      <c r="R77" s="86">
        <f t="shared" si="421"/>
        <v>2.2514039136533843E-2</v>
      </c>
      <c r="S77" s="86">
        <f t="shared" si="413"/>
        <v>2.2769792239343178E-2</v>
      </c>
      <c r="T77" s="86">
        <f t="shared" si="413"/>
        <v>2.0577396330442047E-2</v>
      </c>
      <c r="U77" s="86">
        <f t="shared" si="413"/>
        <v>1.8764604080659563E-2</v>
      </c>
      <c r="V77" s="86"/>
      <c r="W77" s="86" t="e">
        <f t="shared" si="413"/>
        <v>#REF!</v>
      </c>
      <c r="X77" s="86" t="e">
        <f t="shared" si="413"/>
        <v>#REF!</v>
      </c>
      <c r="Y77" s="86">
        <f t="shared" si="413"/>
        <v>1.3702615965849431E-2</v>
      </c>
      <c r="Z77" s="86">
        <f t="shared" si="413"/>
        <v>1.2806015460121079E-2</v>
      </c>
      <c r="AA77" s="86">
        <f t="shared" si="413"/>
        <v>1.2006112416273319E-2</v>
      </c>
      <c r="AB77" s="86">
        <f t="shared" si="413"/>
        <v>1.128840101670555E-2</v>
      </c>
      <c r="AC77" s="86">
        <f t="shared" si="413"/>
        <v>1.0641283347560442E-2</v>
      </c>
      <c r="AD77" s="86">
        <f t="shared" si="413"/>
        <v>1.0055319008499011E-2</v>
      </c>
      <c r="AE77" s="86">
        <f t="shared" si="413"/>
        <v>9.522708143959167E-3</v>
      </c>
      <c r="AF77" s="86"/>
      <c r="AG77" s="86">
        <f t="shared" si="413"/>
        <v>8.592459646284769E-3</v>
      </c>
      <c r="AH77" s="86">
        <f t="shared" si="413"/>
        <v>8.1846105449618432E-3</v>
      </c>
      <c r="AI77" s="86">
        <f t="shared" si="413"/>
        <v>7.8093475383582203E-3</v>
      </c>
      <c r="AJ77" s="86">
        <f t="shared" si="413"/>
        <v>7.4631899382613413E-3</v>
      </c>
      <c r="AK77" s="86">
        <f t="shared" si="414"/>
        <v>7.1431178096545405E-3</v>
      </c>
      <c r="AL77" s="111">
        <f t="shared" si="414"/>
        <v>3.3399840597031338E-3</v>
      </c>
      <c r="AM77" s="86">
        <f t="shared" si="414"/>
        <v>3.5965175515800321E-3</v>
      </c>
      <c r="AN77" s="86">
        <f t="shared" si="414"/>
        <v>3.5127390400271422E-3</v>
      </c>
      <c r="AO77" s="86">
        <f t="shared" si="414"/>
        <v>3.7470194036384398E-3</v>
      </c>
      <c r="AP77" s="86">
        <f t="shared" si="414"/>
        <v>3.2733271052123717E-3</v>
      </c>
      <c r="AQ77" s="86">
        <f t="shared" si="414"/>
        <v>3.4866994872673864E-3</v>
      </c>
      <c r="AR77" s="86">
        <f t="shared" si="414"/>
        <v>3.862853672221311E-3</v>
      </c>
      <c r="AS77" s="86">
        <f t="shared" si="414"/>
        <v>3.6129467951513785E-3</v>
      </c>
      <c r="AT77" s="86">
        <f t="shared" si="414"/>
        <v>3.8032620882985377E-3</v>
      </c>
      <c r="AV77" s="86">
        <f t="shared" ref="AV77:BH77" si="422">AV63/AV$74</f>
        <v>5.7291421051680032E-3</v>
      </c>
      <c r="AW77" s="86">
        <f t="shared" si="422"/>
        <v>4.5275796161206331E-3</v>
      </c>
      <c r="AX77" s="86">
        <f t="shared" si="422"/>
        <v>4.1749666720905755E-3</v>
      </c>
      <c r="AY77" s="86">
        <f t="shared" si="422"/>
        <v>3.5686227746680233E-3</v>
      </c>
      <c r="AZ77" s="86">
        <f t="shared" si="422"/>
        <v>4.1867980621919697E-3</v>
      </c>
      <c r="BA77" s="86">
        <f t="shared" si="422"/>
        <v>2.5140195096322216E-3</v>
      </c>
      <c r="BB77" s="86">
        <f t="shared" si="422"/>
        <v>2.6460769912084671E-3</v>
      </c>
      <c r="BC77" s="86">
        <f t="shared" si="422"/>
        <v>2.9648758187859449E-3</v>
      </c>
      <c r="BD77" s="86">
        <f t="shared" si="422"/>
        <v>2.577179935380538E-3</v>
      </c>
      <c r="BE77" s="86">
        <f t="shared" si="422"/>
        <v>2.5578437037729299E-3</v>
      </c>
      <c r="BF77" s="86">
        <f t="shared" si="422"/>
        <v>4.6715731586248997E-3</v>
      </c>
      <c r="BG77" s="86">
        <f t="shared" si="422"/>
        <v>4.7430881585842433E-3</v>
      </c>
      <c r="BH77" s="86">
        <f t="shared" si="422"/>
        <v>2.4849253661041065E-3</v>
      </c>
      <c r="BJ77" s="86">
        <f t="shared" ref="BJ77:BO77" si="423">BJ63/BJ$74</f>
        <v>1.5932161955587661E-2</v>
      </c>
      <c r="BK77" s="86">
        <f t="shared" si="423"/>
        <v>1.5932161955587661E-2</v>
      </c>
      <c r="BL77" s="86">
        <f t="shared" si="423"/>
        <v>1.5932161955587661E-2</v>
      </c>
      <c r="BM77" s="86">
        <f t="shared" si="423"/>
        <v>1.5932161955587661E-2</v>
      </c>
      <c r="BN77" s="86">
        <f t="shared" ref="BN77" si="424">BN63/BN$74</f>
        <v>1.5932161955587661E-2</v>
      </c>
      <c r="BO77" s="86">
        <f t="shared" si="423"/>
        <v>1.5932161955587661E-2</v>
      </c>
      <c r="BP77" s="86">
        <f t="shared" ref="BP77:BW77" si="425">BP63/BP$74</f>
        <v>0</v>
      </c>
      <c r="BQ77" s="86">
        <f t="shared" si="425"/>
        <v>0</v>
      </c>
      <c r="BR77" s="86">
        <f t="shared" ref="BR77" si="426">BR63/BR$74</f>
        <v>0</v>
      </c>
      <c r="BS77" s="86">
        <f t="shared" si="425"/>
        <v>0</v>
      </c>
      <c r="BT77" s="86">
        <f t="shared" si="425"/>
        <v>0</v>
      </c>
      <c r="BU77" s="86">
        <f t="shared" si="425"/>
        <v>0</v>
      </c>
      <c r="BV77" s="86">
        <f t="shared" ref="BV77" si="427">BV63/BV$74</f>
        <v>0</v>
      </c>
      <c r="BW77" s="86">
        <f t="shared" si="425"/>
        <v>0</v>
      </c>
    </row>
    <row r="78" spans="1:75" s="84" customFormat="1">
      <c r="C78" s="85" t="s">
        <v>27</v>
      </c>
      <c r="D78" s="83">
        <f t="shared" si="412"/>
        <v>0.15203106086926751</v>
      </c>
      <c r="E78" s="83">
        <f t="shared" si="413"/>
        <v>0.15456050863076581</v>
      </c>
      <c r="F78" s="86">
        <f t="shared" si="413"/>
        <v>0.15703644964699423</v>
      </c>
      <c r="G78" s="86">
        <f t="shared" si="413"/>
        <v>0.15945938000632223</v>
      </c>
      <c r="H78" s="86">
        <f t="shared" si="413"/>
        <v>0.16182996792506207</v>
      </c>
      <c r="I78" s="86">
        <f t="shared" si="413"/>
        <v>0.16169165809269076</v>
      </c>
      <c r="J78" s="86">
        <f t="shared" si="413"/>
        <v>0.16089321872605203</v>
      </c>
      <c r="K78" s="86">
        <f t="shared" si="413"/>
        <v>0.16008537062702649</v>
      </c>
      <c r="L78" s="86">
        <f t="shared" si="413"/>
        <v>0.15925858913571528</v>
      </c>
      <c r="M78" s="86">
        <f t="shared" si="413"/>
        <v>0.1583865873244783</v>
      </c>
      <c r="N78" s="86">
        <f t="shared" si="413"/>
        <v>0.15637483769320043</v>
      </c>
      <c r="O78" s="86">
        <f t="shared" si="413"/>
        <v>0.15484976682195059</v>
      </c>
      <c r="P78" s="86">
        <f t="shared" si="413"/>
        <v>0.15341166448357904</v>
      </c>
      <c r="Q78" s="86">
        <f t="shared" si="413"/>
        <v>0.15198173058061656</v>
      </c>
      <c r="R78" s="86">
        <f t="shared" si="413"/>
        <v>0.15056048050150175</v>
      </c>
      <c r="S78" s="86">
        <f t="shared" si="413"/>
        <v>0.14939185874287708</v>
      </c>
      <c r="T78" s="86">
        <f t="shared" si="413"/>
        <v>0.1494463871180437</v>
      </c>
      <c r="U78" s="86">
        <f t="shared" si="413"/>
        <v>0.1491129576859998</v>
      </c>
      <c r="V78" s="86"/>
      <c r="W78" s="86" t="e">
        <f t="shared" si="413"/>
        <v>#REF!</v>
      </c>
      <c r="X78" s="86" t="e">
        <f t="shared" si="413"/>
        <v>#REF!</v>
      </c>
      <c r="Y78" s="86">
        <f t="shared" si="413"/>
        <v>0.14552995365203969</v>
      </c>
      <c r="Z78" s="86">
        <f t="shared" si="413"/>
        <v>0.14417498001650586</v>
      </c>
      <c r="AA78" s="86">
        <f t="shared" si="413"/>
        <v>0.14272449636758572</v>
      </c>
      <c r="AB78" s="86">
        <f t="shared" si="413"/>
        <v>0.14119612400459264</v>
      </c>
      <c r="AC78" s="86">
        <f t="shared" si="413"/>
        <v>0.13960407730629618</v>
      </c>
      <c r="AD78" s="86">
        <f t="shared" si="413"/>
        <v>0.13795998689445602</v>
      </c>
      <c r="AE78" s="86">
        <f t="shared" si="413"/>
        <v>0.13627349109432221</v>
      </c>
      <c r="AF78" s="86"/>
      <c r="AG78" s="86">
        <f t="shared" si="413"/>
        <v>0.13280436435711926</v>
      </c>
      <c r="AH78" s="86">
        <f t="shared" si="413"/>
        <v>0.13103426910806726</v>
      </c>
      <c r="AI78" s="86">
        <f t="shared" si="413"/>
        <v>0.12924725926094488</v>
      </c>
      <c r="AJ78" s="86">
        <f t="shared" si="413"/>
        <v>0.12744771108854047</v>
      </c>
      <c r="AK78" s="86">
        <f t="shared" si="414"/>
        <v>0.12563944980377714</v>
      </c>
      <c r="AL78" s="111">
        <f t="shared" si="414"/>
        <v>0.16541482225629184</v>
      </c>
      <c r="AM78" s="86">
        <f t="shared" si="414"/>
        <v>0.16507216274493672</v>
      </c>
      <c r="AN78" s="86">
        <f t="shared" si="414"/>
        <v>0.16521037208093392</v>
      </c>
      <c r="AO78" s="86">
        <f t="shared" si="414"/>
        <v>0.16412169899984963</v>
      </c>
      <c r="AP78" s="86">
        <f t="shared" si="414"/>
        <v>0.15968241904115629</v>
      </c>
      <c r="AQ78" s="86">
        <f t="shared" si="414"/>
        <v>0.15709852424215176</v>
      </c>
      <c r="AR78" s="86">
        <f t="shared" si="414"/>
        <v>0.15757660196496076</v>
      </c>
      <c r="AS78" s="86">
        <f t="shared" si="414"/>
        <v>0.1670304858003121</v>
      </c>
      <c r="AT78" s="86">
        <f t="shared" si="414"/>
        <v>0.15955940272646843</v>
      </c>
      <c r="AV78" s="86">
        <f t="shared" ref="AV78:BH78" si="428">AV64/AV$74</f>
        <v>0.20796244661618885</v>
      </c>
      <c r="AW78" s="86">
        <f t="shared" si="428"/>
        <v>0.20416538021667638</v>
      </c>
      <c r="AX78" s="86">
        <f t="shared" si="428"/>
        <v>0.21114799325849443</v>
      </c>
      <c r="AY78" s="86">
        <f t="shared" si="428"/>
        <v>0.19830086495602653</v>
      </c>
      <c r="AZ78" s="86">
        <f t="shared" si="428"/>
        <v>0.18736874879059648</v>
      </c>
      <c r="BA78" s="86">
        <f t="shared" si="428"/>
        <v>0.19965702088131268</v>
      </c>
      <c r="BB78" s="86">
        <f t="shared" si="428"/>
        <v>0.19090289018683509</v>
      </c>
      <c r="BC78" s="86">
        <f t="shared" si="428"/>
        <v>0.20339672107623244</v>
      </c>
      <c r="BD78" s="86">
        <f t="shared" si="428"/>
        <v>0.17720852768401218</v>
      </c>
      <c r="BE78" s="86">
        <f t="shared" si="428"/>
        <v>0.19840532489432955</v>
      </c>
      <c r="BF78" s="86">
        <f t="shared" si="428"/>
        <v>0.20534691708939204</v>
      </c>
      <c r="BG78" s="86">
        <f t="shared" si="428"/>
        <v>0.2048227504278062</v>
      </c>
      <c r="BH78" s="86">
        <f t="shared" si="428"/>
        <v>0.19042579595201434</v>
      </c>
      <c r="BJ78" s="86">
        <f t="shared" ref="BJ78:BO78" si="429">BJ64/BJ$74</f>
        <v>0.14495942114785565</v>
      </c>
      <c r="BK78" s="86">
        <f t="shared" si="429"/>
        <v>0.14495942114785565</v>
      </c>
      <c r="BL78" s="86">
        <f t="shared" si="429"/>
        <v>0.14495942114785565</v>
      </c>
      <c r="BM78" s="86">
        <f t="shared" si="429"/>
        <v>0.14495942114785565</v>
      </c>
      <c r="BN78" s="86">
        <f t="shared" ref="BN78" si="430">BN64/BN$74</f>
        <v>0.14495942114785565</v>
      </c>
      <c r="BO78" s="86">
        <f t="shared" si="429"/>
        <v>0.14495942114785565</v>
      </c>
      <c r="BP78" s="86">
        <f t="shared" ref="BP78:BW78" si="431">BP64/BP$74</f>
        <v>0.15082760992108077</v>
      </c>
      <c r="BQ78" s="86">
        <f t="shared" si="431"/>
        <v>0.15082760992108077</v>
      </c>
      <c r="BR78" s="86">
        <f t="shared" ref="BR78" si="432">BR64/BR$74</f>
        <v>0.15082760992108077</v>
      </c>
      <c r="BS78" s="86">
        <f t="shared" si="431"/>
        <v>0.15082760992108077</v>
      </c>
      <c r="BT78" s="86">
        <f t="shared" si="431"/>
        <v>0.15082760992108077</v>
      </c>
      <c r="BU78" s="86">
        <f t="shared" si="431"/>
        <v>0.15082760992108077</v>
      </c>
      <c r="BV78" s="86">
        <f t="shared" ref="BV78" si="433">BV64/BV$74</f>
        <v>0.15082760992108077</v>
      </c>
      <c r="BW78" s="86">
        <f t="shared" si="431"/>
        <v>0.15082760992108077</v>
      </c>
    </row>
    <row r="79" spans="1:75" s="84" customFormat="1">
      <c r="B79" s="83">
        <f>D79+D87</f>
        <v>0.10879031631601603</v>
      </c>
      <c r="C79" s="85" t="s">
        <v>28</v>
      </c>
      <c r="D79" s="83">
        <f t="shared" si="412"/>
        <v>9.4405140014496902E-2</v>
      </c>
      <c r="E79" s="83">
        <f t="shared" si="413"/>
        <v>9.4953685856464604E-2</v>
      </c>
      <c r="F79" s="86">
        <f t="shared" si="413"/>
        <v>9.5446854227098074E-2</v>
      </c>
      <c r="G79" s="86">
        <f t="shared" si="413"/>
        <v>9.5885108402315788E-2</v>
      </c>
      <c r="H79" s="86">
        <f t="shared" si="413"/>
        <v>9.6268961425472394E-2</v>
      </c>
      <c r="I79" s="86">
        <f t="shared" si="413"/>
        <v>9.7992420570741923E-2</v>
      </c>
      <c r="J79" s="86">
        <f t="shared" si="413"/>
        <v>0.10002875873716427</v>
      </c>
      <c r="K79" s="86">
        <f t="shared" si="413"/>
        <v>0.10200635915277827</v>
      </c>
      <c r="L79" s="86">
        <f t="shared" si="413"/>
        <v>0.10392470221692969</v>
      </c>
      <c r="M79" s="86">
        <f t="shared" si="413"/>
        <v>0.1057809904459045</v>
      </c>
      <c r="N79" s="86">
        <f t="shared" si="413"/>
        <v>0.10743920842026132</v>
      </c>
      <c r="O79" s="86">
        <f t="shared" si="413"/>
        <v>0.10905812267127671</v>
      </c>
      <c r="P79" s="86">
        <f t="shared" si="413"/>
        <v>0.11061685524193268</v>
      </c>
      <c r="Q79" s="86">
        <f t="shared" si="413"/>
        <v>0.11209965270671073</v>
      </c>
      <c r="R79" s="86">
        <f t="shared" si="413"/>
        <v>0.11350675412092463</v>
      </c>
      <c r="S79" s="86">
        <f t="shared" si="413"/>
        <v>0.1140907700346815</v>
      </c>
      <c r="T79" s="86">
        <f t="shared" si="413"/>
        <v>0.11044998287919179</v>
      </c>
      <c r="U79" s="86">
        <f t="shared" si="413"/>
        <v>0.10733285979164892</v>
      </c>
      <c r="V79" s="86"/>
      <c r="W79" s="86" t="e">
        <f t="shared" si="413"/>
        <v>#REF!</v>
      </c>
      <c r="X79" s="86" t="e">
        <f t="shared" si="413"/>
        <v>#REF!</v>
      </c>
      <c r="Y79" s="86">
        <f t="shared" si="413"/>
        <v>9.694264050966106E-2</v>
      </c>
      <c r="Z79" s="86">
        <f t="shared" si="413"/>
        <v>9.3991653596262714E-2</v>
      </c>
      <c r="AA79" s="86">
        <f t="shared" si="413"/>
        <v>9.1043977161025413E-2</v>
      </c>
      <c r="AB79" s="86">
        <f t="shared" si="413"/>
        <v>8.8095432683148123E-2</v>
      </c>
      <c r="AC79" s="86">
        <f t="shared" si="413"/>
        <v>8.5146440040035076E-2</v>
      </c>
      <c r="AD79" s="86">
        <f t="shared" si="413"/>
        <v>8.2200442003112481E-2</v>
      </c>
      <c r="AE79" s="86">
        <f t="shared" si="413"/>
        <v>7.9262732584268761E-2</v>
      </c>
      <c r="AF79" s="86"/>
      <c r="AG79" s="86">
        <f t="shared" si="413"/>
        <v>7.3437722244964254E-2</v>
      </c>
      <c r="AH79" s="86">
        <f t="shared" si="413"/>
        <v>7.0563738390045219E-2</v>
      </c>
      <c r="AI79" s="86">
        <f t="shared" si="413"/>
        <v>6.7723992854115678E-2</v>
      </c>
      <c r="AJ79" s="86">
        <f t="shared" si="413"/>
        <v>6.4924379192391482E-2</v>
      </c>
      <c r="AK79" s="86">
        <f t="shared" si="414"/>
        <v>6.2170246775254775E-2</v>
      </c>
      <c r="AL79" s="111">
        <f t="shared" si="414"/>
        <v>5.70954191262952E-3</v>
      </c>
      <c r="AM79" s="86">
        <f t="shared" si="414"/>
        <v>3.3730690153237759E-3</v>
      </c>
      <c r="AN79" s="86">
        <f t="shared" si="414"/>
        <v>6.297465325815042E-3</v>
      </c>
      <c r="AO79" s="86">
        <f t="shared" si="414"/>
        <v>7.1183573068349937E-3</v>
      </c>
      <c r="AP79" s="86">
        <f t="shared" si="414"/>
        <v>5.0223044006024106E-3</v>
      </c>
      <c r="AQ79" s="86">
        <f t="shared" si="414"/>
        <v>2.5450837740346802E-3</v>
      </c>
      <c r="AR79" s="86">
        <f t="shared" si="414"/>
        <v>5.8778213398402064E-3</v>
      </c>
      <c r="AS79" s="86">
        <f t="shared" si="414"/>
        <v>2.7740016263023332E-3</v>
      </c>
      <c r="AT79" s="86">
        <f t="shared" si="414"/>
        <v>2.5752025126039128E-3</v>
      </c>
      <c r="AV79" s="86">
        <f t="shared" ref="AV79:BH79" si="434">AV65/AV$74</f>
        <v>3.8007633974960008E-2</v>
      </c>
      <c r="AW79" s="86">
        <f t="shared" si="434"/>
        <v>3.6583425595666394E-2</v>
      </c>
      <c r="AX79" s="86">
        <f t="shared" si="434"/>
        <v>3.4432219529509402E-2</v>
      </c>
      <c r="AY79" s="86">
        <f t="shared" si="434"/>
        <v>3.0455478118923612E-2</v>
      </c>
      <c r="AZ79" s="86">
        <f t="shared" si="434"/>
        <v>2.9295684576277282E-2</v>
      </c>
      <c r="BA79" s="86">
        <f t="shared" si="434"/>
        <v>1.8732158687038706E-2</v>
      </c>
      <c r="BB79" s="86">
        <f t="shared" si="434"/>
        <v>1.500159582315945E-2</v>
      </c>
      <c r="BC79" s="86">
        <f t="shared" si="434"/>
        <v>8.004605094166008E-3</v>
      </c>
      <c r="BD79" s="86">
        <f t="shared" si="434"/>
        <v>6.3269509302877102E-3</v>
      </c>
      <c r="BE79" s="86">
        <f t="shared" si="434"/>
        <v>4.6068864471008478E-3</v>
      </c>
      <c r="BF79" s="86">
        <f t="shared" si="434"/>
        <v>8.571319173898119E-3</v>
      </c>
      <c r="BG79" s="86">
        <f t="shared" si="434"/>
        <v>8.9176784375716699E-3</v>
      </c>
      <c r="BH79" s="86">
        <f t="shared" si="434"/>
        <v>1.4775304617077878E-2</v>
      </c>
      <c r="BJ79" s="86">
        <f t="shared" ref="BJ79:BO79" si="435">BJ65/BJ$74</f>
        <v>8.0893801637391197E-2</v>
      </c>
      <c r="BK79" s="86">
        <f t="shared" si="435"/>
        <v>8.0893801637391197E-2</v>
      </c>
      <c r="BL79" s="86">
        <f t="shared" si="435"/>
        <v>8.0893801637391197E-2</v>
      </c>
      <c r="BM79" s="86">
        <f t="shared" si="435"/>
        <v>8.0893801637391197E-2</v>
      </c>
      <c r="BN79" s="86">
        <f t="shared" ref="BN79" si="436">BN65/BN$74</f>
        <v>8.0893801637391197E-2</v>
      </c>
      <c r="BO79" s="86">
        <f t="shared" si="435"/>
        <v>8.0893801637391197E-2</v>
      </c>
      <c r="BP79" s="86">
        <f t="shared" ref="BP79:BW79" si="437">BP65/BP$74</f>
        <v>1.4836803667182622E-2</v>
      </c>
      <c r="BQ79" s="86">
        <f t="shared" si="437"/>
        <v>1.4836803667182622E-2</v>
      </c>
      <c r="BR79" s="86">
        <f t="shared" ref="BR79" si="438">BR65/BR$74</f>
        <v>1.4836803667182622E-2</v>
      </c>
      <c r="BS79" s="86">
        <f t="shared" si="437"/>
        <v>1.4836803667182622E-2</v>
      </c>
      <c r="BT79" s="86">
        <f t="shared" si="437"/>
        <v>1.5345304085327098E-2</v>
      </c>
      <c r="BU79" s="86">
        <f t="shared" si="437"/>
        <v>1.5345304085327098E-2</v>
      </c>
      <c r="BV79" s="86">
        <f t="shared" ref="BV79" si="439">BV65/BV$74</f>
        <v>1.5345304085327098E-2</v>
      </c>
      <c r="BW79" s="86">
        <f t="shared" si="437"/>
        <v>1.5345304085327098E-2</v>
      </c>
    </row>
    <row r="80" spans="1:75" s="84" customFormat="1">
      <c r="C80" s="85" t="s">
        <v>29</v>
      </c>
      <c r="D80" s="83">
        <f t="shared" si="412"/>
        <v>5.4824595710038421E-2</v>
      </c>
      <c r="E80" s="83">
        <f t="shared" si="413"/>
        <v>5.2771273010377082E-2</v>
      </c>
      <c r="F80" s="86">
        <f t="shared" si="413"/>
        <v>5.0766160886081012E-2</v>
      </c>
      <c r="G80" s="86">
        <f t="shared" si="413"/>
        <v>4.8808910957745449E-2</v>
      </c>
      <c r="H80" s="86">
        <f t="shared" si="413"/>
        <v>4.6899039770913253E-2</v>
      </c>
      <c r="I80" s="86">
        <f t="shared" si="413"/>
        <v>4.5601274895536129E-2</v>
      </c>
      <c r="J80" s="86">
        <f t="shared" si="413"/>
        <v>4.4457177022875681E-2</v>
      </c>
      <c r="K80" s="86">
        <f t="shared" si="413"/>
        <v>4.3300758751218554E-2</v>
      </c>
      <c r="L80" s="86">
        <f t="shared" si="413"/>
        <v>4.2119923074403959E-2</v>
      </c>
      <c r="M80" s="86">
        <f t="shared" si="413"/>
        <v>4.0888333934171267E-2</v>
      </c>
      <c r="N80" s="86">
        <f t="shared" si="413"/>
        <v>3.8798564597342801E-2</v>
      </c>
      <c r="O80" s="86">
        <f t="shared" si="413"/>
        <v>3.724711740296114E-2</v>
      </c>
      <c r="P80" s="86">
        <f t="shared" si="413"/>
        <v>3.5727471613160748E-2</v>
      </c>
      <c r="Q80" s="86">
        <f t="shared" si="413"/>
        <v>3.425114289277386E-2</v>
      </c>
      <c r="R80" s="86">
        <f t="shared" si="413"/>
        <v>3.2816091572304411E-2</v>
      </c>
      <c r="S80" s="86">
        <f t="shared" si="413"/>
        <v>3.1192447625742657E-2</v>
      </c>
      <c r="T80" s="86">
        <f t="shared" si="413"/>
        <v>2.844438784245315E-2</v>
      </c>
      <c r="U80" s="86">
        <f t="shared" si="413"/>
        <v>2.6030487901112599E-2</v>
      </c>
      <c r="V80" s="86"/>
      <c r="W80" s="86" t="e">
        <f t="shared" si="413"/>
        <v>#REF!</v>
      </c>
      <c r="X80" s="86" t="e">
        <f t="shared" si="413"/>
        <v>#REF!</v>
      </c>
      <c r="Y80" s="86">
        <f t="shared" si="413"/>
        <v>1.8423623261960179E-2</v>
      </c>
      <c r="Z80" s="86">
        <f t="shared" si="413"/>
        <v>1.6785342051990542E-2</v>
      </c>
      <c r="AA80" s="86">
        <f t="shared" si="413"/>
        <v>1.5276571443961679E-2</v>
      </c>
      <c r="AB80" s="86">
        <f t="shared" si="413"/>
        <v>1.3887298364309129E-2</v>
      </c>
      <c r="AC80" s="86">
        <f t="shared" si="413"/>
        <v>1.260872534961421E-2</v>
      </c>
      <c r="AD80" s="86">
        <f t="shared" si="413"/>
        <v>1.1432878490930514E-2</v>
      </c>
      <c r="AE80" s="86">
        <f t="shared" si="413"/>
        <v>1.0352378086088347E-2</v>
      </c>
      <c r="AF80" s="86"/>
      <c r="AG80" s="86">
        <f t="shared" si="413"/>
        <v>8.4501828015101643E-3</v>
      </c>
      <c r="AH80" s="86">
        <f t="shared" si="413"/>
        <v>7.6158650933158632E-3</v>
      </c>
      <c r="AI80" s="86">
        <f t="shared" si="413"/>
        <v>6.8516130240004478E-3</v>
      </c>
      <c r="AJ80" s="86">
        <f t="shared" si="413"/>
        <v>6.1520459961597303E-3</v>
      </c>
      <c r="AK80" s="86">
        <f t="shared" si="414"/>
        <v>5.5121479726702718E-3</v>
      </c>
      <c r="AL80" s="111">
        <f t="shared" si="414"/>
        <v>8.5592423252678796E-4</v>
      </c>
      <c r="AM80" s="86">
        <f t="shared" si="414"/>
        <v>8.6283535186430966E-4</v>
      </c>
      <c r="AN80" s="86">
        <f t="shared" si="414"/>
        <v>1.0332678254350576E-3</v>
      </c>
      <c r="AO80" s="86">
        <f t="shared" si="414"/>
        <v>7.7602547075462719E-4</v>
      </c>
      <c r="AP80" s="86">
        <f t="shared" si="414"/>
        <v>8.5835028489265257E-4</v>
      </c>
      <c r="AQ80" s="86">
        <f t="shared" si="414"/>
        <v>5.1280416166731046E-4</v>
      </c>
      <c r="AR80" s="86">
        <f t="shared" si="414"/>
        <v>6.8323746460570932E-4</v>
      </c>
      <c r="AS80" s="86">
        <f t="shared" si="414"/>
        <v>5.2006612083268166E-4</v>
      </c>
      <c r="AT80" s="86">
        <f t="shared" si="414"/>
        <v>7.7192012526463368E-4</v>
      </c>
      <c r="AV80" s="86">
        <f t="shared" ref="AV80:BH80" si="440">AV66/AV$74</f>
        <v>8.6658672482243517E-4</v>
      </c>
      <c r="AW80" s="86">
        <f t="shared" si="440"/>
        <v>3.9270492523286229E-4</v>
      </c>
      <c r="AX80" s="86">
        <f t="shared" si="440"/>
        <v>6.2767575554586378E-4</v>
      </c>
      <c r="AY80" s="86">
        <f t="shared" si="440"/>
        <v>7.8899467323605924E-5</v>
      </c>
      <c r="AZ80" s="86">
        <f t="shared" si="440"/>
        <v>4.7209088899535703E-4</v>
      </c>
      <c r="BA80" s="86">
        <f t="shared" si="440"/>
        <v>6.2994079518215792E-4</v>
      </c>
      <c r="BB80" s="86">
        <f t="shared" si="440"/>
        <v>3.1406712256099809E-4</v>
      </c>
      <c r="BC80" s="86">
        <f t="shared" si="440"/>
        <v>7.7746644986191799E-5</v>
      </c>
      <c r="BD80" s="86">
        <f t="shared" si="440"/>
        <v>2.3561768064736077E-4</v>
      </c>
      <c r="BE80" s="86">
        <f t="shared" si="440"/>
        <v>3.1179983085009492E-4</v>
      </c>
      <c r="BF80" s="86">
        <f t="shared" si="440"/>
        <v>7.7463630310375378E-4</v>
      </c>
      <c r="BG80" s="86">
        <f t="shared" si="440"/>
        <v>9.3011566029097827E-4</v>
      </c>
      <c r="BH80" s="86">
        <f t="shared" si="440"/>
        <v>7.7831330221107408E-4</v>
      </c>
      <c r="BJ80" s="86">
        <f t="shared" ref="BJ80:BO80" si="441">BJ66/BJ$74</f>
        <v>0</v>
      </c>
      <c r="BK80" s="86">
        <f t="shared" si="441"/>
        <v>0</v>
      </c>
      <c r="BL80" s="86">
        <f t="shared" si="441"/>
        <v>0</v>
      </c>
      <c r="BM80" s="86">
        <f t="shared" si="441"/>
        <v>0</v>
      </c>
      <c r="BN80" s="86">
        <f t="shared" ref="BN80" si="442">BN66/BN$74</f>
        <v>0</v>
      </c>
      <c r="BO80" s="86">
        <f t="shared" si="441"/>
        <v>0</v>
      </c>
      <c r="BP80" s="86">
        <f t="shared" ref="BP80:BW80" si="443">BP66/BP$74</f>
        <v>0</v>
      </c>
      <c r="BQ80" s="86">
        <f t="shared" si="443"/>
        <v>0</v>
      </c>
      <c r="BR80" s="86">
        <f t="shared" ref="BR80" si="444">BR66/BR$74</f>
        <v>0</v>
      </c>
      <c r="BS80" s="86">
        <f t="shared" si="443"/>
        <v>0</v>
      </c>
      <c r="BT80" s="86">
        <f t="shared" si="443"/>
        <v>0</v>
      </c>
      <c r="BU80" s="86">
        <f t="shared" si="443"/>
        <v>0</v>
      </c>
      <c r="BV80" s="86">
        <f t="shared" ref="BV80" si="445">BV66/BV$74</f>
        <v>0</v>
      </c>
      <c r="BW80" s="86">
        <f t="shared" si="443"/>
        <v>0</v>
      </c>
    </row>
    <row r="81" spans="1:75" s="84" customFormat="1">
      <c r="C81" s="85" t="s">
        <v>30</v>
      </c>
      <c r="D81" s="83">
        <f t="shared" si="412"/>
        <v>3.6615227099445866E-3</v>
      </c>
      <c r="E81" s="83">
        <f t="shared" si="413"/>
        <v>3.7505153102786021E-3</v>
      </c>
      <c r="F81" s="86">
        <f t="shared" si="413"/>
        <v>3.8390445139865194E-3</v>
      </c>
      <c r="G81" s="86">
        <f t="shared" si="413"/>
        <v>3.9271109032467553E-3</v>
      </c>
      <c r="H81" s="86">
        <f t="shared" si="413"/>
        <v>4.0147232568575938E-3</v>
      </c>
      <c r="I81" s="86">
        <f t="shared" si="413"/>
        <v>4.1618119603461035E-3</v>
      </c>
      <c r="J81" s="86">
        <f t="shared" si="413"/>
        <v>4.3262699169241796E-3</v>
      </c>
      <c r="K81" s="86">
        <f t="shared" si="413"/>
        <v>4.4930380772351631E-3</v>
      </c>
      <c r="L81" s="86">
        <f t="shared" si="413"/>
        <v>4.6631077310615244E-3</v>
      </c>
      <c r="M81" s="86">
        <f t="shared" si="413"/>
        <v>4.8385912932975596E-3</v>
      </c>
      <c r="N81" s="86">
        <f t="shared" ref="D81:AJ86" si="446">N67/N$74</f>
        <v>5.0780728648828063E-3</v>
      </c>
      <c r="O81" s="86">
        <f t="shared" si="446"/>
        <v>5.2847244132111972E-3</v>
      </c>
      <c r="P81" s="86">
        <f t="shared" si="446"/>
        <v>5.4924985140463135E-3</v>
      </c>
      <c r="Q81" s="86">
        <f t="shared" si="446"/>
        <v>5.7012853664667549E-3</v>
      </c>
      <c r="R81" s="86">
        <f t="shared" si="446"/>
        <v>5.9111820678652716E-3</v>
      </c>
      <c r="S81" s="86">
        <f t="shared" si="446"/>
        <v>6.1565753996678319E-3</v>
      </c>
      <c r="T81" s="86">
        <f t="shared" si="446"/>
        <v>6.5994776643110665E-3</v>
      </c>
      <c r="U81" s="86">
        <f t="shared" si="446"/>
        <v>7.0227585716977799E-3</v>
      </c>
      <c r="V81" s="86"/>
      <c r="W81" s="86" t="e">
        <f t="shared" si="446"/>
        <v>#REF!</v>
      </c>
      <c r="X81" s="86" t="e">
        <f t="shared" si="446"/>
        <v>#REF!</v>
      </c>
      <c r="Y81" s="86">
        <f t="shared" si="446"/>
        <v>8.4017610965438933E-3</v>
      </c>
      <c r="Z81" s="86">
        <f t="shared" si="446"/>
        <v>8.5489991902771324E-3</v>
      </c>
      <c r="AA81" s="86">
        <f t="shared" si="446"/>
        <v>8.6689980349827587E-3</v>
      </c>
      <c r="AB81" s="86">
        <f t="shared" si="446"/>
        <v>8.7644921567057235E-3</v>
      </c>
      <c r="AC81" s="86">
        <f t="shared" si="446"/>
        <v>8.8381072077558711E-3</v>
      </c>
      <c r="AD81" s="86">
        <f t="shared" si="446"/>
        <v>8.8923354713184282E-3</v>
      </c>
      <c r="AE81" s="86">
        <f t="shared" si="446"/>
        <v>8.9295139714350626E-3</v>
      </c>
      <c r="AF81" s="86"/>
      <c r="AG81" s="86">
        <f t="shared" si="446"/>
        <v>8.9612042162838645E-3</v>
      </c>
      <c r="AH81" s="86">
        <f t="shared" si="446"/>
        <v>8.9595040585229713E-3</v>
      </c>
      <c r="AI81" s="86">
        <f t="shared" si="446"/>
        <v>8.9483320389543153E-3</v>
      </c>
      <c r="AJ81" s="86">
        <f t="shared" si="446"/>
        <v>8.9291421360387473E-3</v>
      </c>
      <c r="AK81" s="86">
        <f t="shared" si="414"/>
        <v>8.9032285725952204E-3</v>
      </c>
      <c r="AL81" s="111">
        <f t="shared" si="414"/>
        <v>1.052926712044111E-2</v>
      </c>
      <c r="AM81" s="86">
        <f t="shared" si="414"/>
        <v>1.0614285184938699E-2</v>
      </c>
      <c r="AN81" s="86">
        <f t="shared" si="414"/>
        <v>1.3618803420141188E-2</v>
      </c>
      <c r="AO81" s="86">
        <f t="shared" si="414"/>
        <v>1.409227782326543E-2</v>
      </c>
      <c r="AP81" s="86">
        <f t="shared" si="414"/>
        <v>9.9557337283534136E-3</v>
      </c>
      <c r="AQ81" s="86">
        <f t="shared" si="414"/>
        <v>1.036368401130644E-2</v>
      </c>
      <c r="AR81" s="86">
        <f t="shared" si="414"/>
        <v>1.2907582755077376E-2</v>
      </c>
      <c r="AS81" s="86">
        <f t="shared" si="414"/>
        <v>1.9649966052824135E-2</v>
      </c>
      <c r="AT81" s="86">
        <f t="shared" si="414"/>
        <v>1.6429378456341258E-2</v>
      </c>
      <c r="AV81" s="86">
        <f t="shared" ref="AV81:BH81" si="447">AV67/AV$74</f>
        <v>2.4366704466677817E-2</v>
      </c>
      <c r="AW81" s="86">
        <f t="shared" si="447"/>
        <v>2.3050353835604481E-2</v>
      </c>
      <c r="AX81" s="86">
        <f t="shared" si="447"/>
        <v>2.0406656957014626E-2</v>
      </c>
      <c r="AY81" s="86">
        <f t="shared" si="447"/>
        <v>1.0676516554790235E-2</v>
      </c>
      <c r="AZ81" s="86">
        <f t="shared" si="447"/>
        <v>2.1708949204073496E-2</v>
      </c>
      <c r="BA81" s="86">
        <f t="shared" si="447"/>
        <v>2.532361011968811E-2</v>
      </c>
      <c r="BB81" s="86">
        <f t="shared" si="447"/>
        <v>1.407432053126669E-2</v>
      </c>
      <c r="BC81" s="86">
        <f t="shared" si="447"/>
        <v>5.4652046569327066E-3</v>
      </c>
      <c r="BD81" s="86">
        <f t="shared" si="447"/>
        <v>9.109516753643682E-3</v>
      </c>
      <c r="BE81" s="86">
        <f t="shared" si="447"/>
        <v>5.2055217093311427E-3</v>
      </c>
      <c r="BF81" s="86">
        <f t="shared" si="447"/>
        <v>1.511073559641408E-2</v>
      </c>
      <c r="BG81" s="86">
        <f t="shared" si="447"/>
        <v>2.0023400166620083E-2</v>
      </c>
      <c r="BH81" s="86">
        <f t="shared" si="447"/>
        <v>1.2310104622832578E-2</v>
      </c>
      <c r="BJ81" s="86">
        <f t="shared" ref="BJ81:BO81" si="448">BJ67/BJ$74</f>
        <v>0.14337748410633031</v>
      </c>
      <c r="BK81" s="86">
        <f t="shared" si="448"/>
        <v>0.14337748410633031</v>
      </c>
      <c r="BL81" s="86">
        <f t="shared" si="448"/>
        <v>0.14337748410633031</v>
      </c>
      <c r="BM81" s="86">
        <f t="shared" si="448"/>
        <v>0.14337748410633031</v>
      </c>
      <c r="BN81" s="86">
        <f t="shared" ref="BN81" si="449">BN67/BN$74</f>
        <v>0.14337748410633031</v>
      </c>
      <c r="BO81" s="86">
        <f t="shared" si="448"/>
        <v>0.14337748410633031</v>
      </c>
      <c r="BP81" s="86">
        <f t="shared" ref="BP81:BW81" si="450">BP67/BP$74</f>
        <v>4.4464468062506918E-3</v>
      </c>
      <c r="BQ81" s="86">
        <f t="shared" si="450"/>
        <v>4.4464468062506918E-3</v>
      </c>
      <c r="BR81" s="86">
        <f t="shared" ref="BR81" si="451">BR67/BR$74</f>
        <v>4.4464468062506918E-3</v>
      </c>
      <c r="BS81" s="86">
        <f t="shared" si="450"/>
        <v>4.4464468062506918E-3</v>
      </c>
      <c r="BT81" s="86">
        <f t="shared" si="450"/>
        <v>4.4464468062506918E-3</v>
      </c>
      <c r="BU81" s="86">
        <f t="shared" si="450"/>
        <v>4.4464468062506918E-3</v>
      </c>
      <c r="BV81" s="86">
        <f t="shared" ref="BV81" si="452">BV67/BV$74</f>
        <v>4.4464468062506918E-3</v>
      </c>
      <c r="BW81" s="86">
        <f t="shared" si="450"/>
        <v>4.4464468062506918E-3</v>
      </c>
    </row>
    <row r="82" spans="1:75" s="84" customFormat="1">
      <c r="A82" s="84">
        <f>D87/(D87+D79)</f>
        <v>0.13222846286918413</v>
      </c>
      <c r="C82" s="85"/>
      <c r="D82" s="83">
        <f t="shared" si="412"/>
        <v>0.11859084564311925</v>
      </c>
      <c r="E82" s="83">
        <f t="shared" si="446"/>
        <v>0.11628547719690435</v>
      </c>
      <c r="F82" s="86">
        <f t="shared" si="446"/>
        <v>0.1140051238387656</v>
      </c>
      <c r="G82" s="86">
        <f t="shared" si="446"/>
        <v>0.11174924775277789</v>
      </c>
      <c r="H82" s="86">
        <f t="shared" si="446"/>
        <v>0.1095170921224282</v>
      </c>
      <c r="I82" s="86">
        <f t="shared" si="446"/>
        <v>0.10680616912286633</v>
      </c>
      <c r="J82" s="86">
        <f t="shared" si="446"/>
        <v>0.10405245419415389</v>
      </c>
      <c r="K82" s="86">
        <f t="shared" si="446"/>
        <v>0.10140565825510914</v>
      </c>
      <c r="L82" s="86">
        <f t="shared" si="446"/>
        <v>9.8878830675360588E-2</v>
      </c>
      <c r="M82" s="86">
        <f t="shared" si="446"/>
        <v>9.6512211670866016E-2</v>
      </c>
      <c r="N82" s="86">
        <f t="shared" si="446"/>
        <v>9.5993574666178916E-2</v>
      </c>
      <c r="O82" s="86">
        <f t="shared" si="446"/>
        <v>9.4695933121800829E-2</v>
      </c>
      <c r="P82" s="86">
        <f t="shared" si="446"/>
        <v>9.3334161803108384E-2</v>
      </c>
      <c r="Q82" s="86">
        <f t="shared" si="446"/>
        <v>9.2001467801971826E-2</v>
      </c>
      <c r="R82" s="86">
        <f t="shared" si="446"/>
        <v>9.0695637261094975E-2</v>
      </c>
      <c r="S82" s="86">
        <f t="shared" si="446"/>
        <v>8.9282263950607871E-2</v>
      </c>
      <c r="T82" s="86">
        <f t="shared" si="446"/>
        <v>8.7202089369042737E-2</v>
      </c>
      <c r="U82" s="86">
        <f t="shared" si="446"/>
        <v>8.5301754184458151E-2</v>
      </c>
      <c r="V82" s="86"/>
      <c r="W82" s="86" t="e">
        <f t="shared" si="446"/>
        <v>#REF!</v>
      </c>
      <c r="X82" s="86" t="e">
        <f t="shared" si="446"/>
        <v>#REF!</v>
      </c>
      <c r="Y82" s="86">
        <f t="shared" si="446"/>
        <v>7.9055284904908776E-2</v>
      </c>
      <c r="Z82" s="86">
        <f t="shared" si="446"/>
        <v>7.7914895274586268E-2</v>
      </c>
      <c r="AA82" s="86">
        <f t="shared" si="446"/>
        <v>7.6870922613167886E-2</v>
      </c>
      <c r="AB82" s="86">
        <f t="shared" si="446"/>
        <v>7.5910757114941801E-2</v>
      </c>
      <c r="AC82" s="86">
        <f t="shared" si="446"/>
        <v>7.5023644528191741E-2</v>
      </c>
      <c r="AD82" s="86">
        <f t="shared" si="446"/>
        <v>7.4200391483344411E-2</v>
      </c>
      <c r="AE82" s="86">
        <f t="shared" si="446"/>
        <v>7.3433125311247752E-2</v>
      </c>
      <c r="AF82" s="86"/>
      <c r="AG82" s="86">
        <f t="shared" si="446"/>
        <v>7.204048101321002E-2</v>
      </c>
      <c r="AH82" s="86">
        <f t="shared" si="446"/>
        <v>7.1404296361578176E-2</v>
      </c>
      <c r="AI82" s="86">
        <f t="shared" si="446"/>
        <v>7.080221361268238E-2</v>
      </c>
      <c r="AJ82" s="86">
        <f t="shared" si="446"/>
        <v>7.0230456311555056E-2</v>
      </c>
      <c r="AK82" s="86">
        <f t="shared" si="414"/>
        <v>6.9685718333567861E-2</v>
      </c>
      <c r="AL82" s="111">
        <f t="shared" si="414"/>
        <v>3.2541022105788762E-2</v>
      </c>
      <c r="AM82" s="86">
        <f t="shared" si="414"/>
        <v>3.1169033514658356E-2</v>
      </c>
      <c r="AN82" s="86">
        <f t="shared" si="414"/>
        <v>3.6433914888639507E-2</v>
      </c>
      <c r="AO82" s="86">
        <f t="shared" si="414"/>
        <v>3.9860608488821572E-2</v>
      </c>
      <c r="AP82" s="86">
        <f t="shared" si="414"/>
        <v>3.1982760346038225E-2</v>
      </c>
      <c r="AQ82" s="86">
        <f t="shared" si="414"/>
        <v>3.0982150525425679E-2</v>
      </c>
      <c r="AR82" s="86">
        <f t="shared" si="414"/>
        <v>3.3440499161843579E-2</v>
      </c>
      <c r="AS82" s="86">
        <f t="shared" si="414"/>
        <v>3.8646608730428335E-2</v>
      </c>
      <c r="AT82" s="86">
        <f t="shared" si="414"/>
        <v>3.2716449737710117E-2</v>
      </c>
      <c r="AV82" s="86">
        <f t="shared" ref="AV82:BH82" si="453">AV68/AV$74</f>
        <v>8.2092346095539059E-2</v>
      </c>
      <c r="AW82" s="86">
        <f t="shared" si="453"/>
        <v>8.0850614440785645E-2</v>
      </c>
      <c r="AX82" s="86">
        <f t="shared" si="453"/>
        <v>6.8280070546024377E-2</v>
      </c>
      <c r="AY82" s="86">
        <f t="shared" si="453"/>
        <v>4.6240383140559067E-2</v>
      </c>
      <c r="AZ82" s="86">
        <f t="shared" si="453"/>
        <v>4.5615918740292825E-2</v>
      </c>
      <c r="BA82" s="86">
        <f t="shared" si="453"/>
        <v>4.3960375042032276E-2</v>
      </c>
      <c r="BB82" s="86">
        <f t="shared" si="453"/>
        <v>4.0660780721414283E-2</v>
      </c>
      <c r="BC82" s="86">
        <f t="shared" si="453"/>
        <v>2.9656368680436914E-2</v>
      </c>
      <c r="BD82" s="86">
        <f t="shared" si="453"/>
        <v>2.7677075431162792E-2</v>
      </c>
      <c r="BE82" s="86">
        <f t="shared" si="453"/>
        <v>2.5204914087015126E-2</v>
      </c>
      <c r="BF82" s="86">
        <f t="shared" si="453"/>
        <v>4.9899637943106895E-2</v>
      </c>
      <c r="BG82" s="86">
        <f t="shared" si="453"/>
        <v>4.6698557095760443E-2</v>
      </c>
      <c r="BH82" s="86">
        <f t="shared" si="453"/>
        <v>2.8214068863998999E-2</v>
      </c>
      <c r="BJ82" s="86">
        <f t="shared" ref="BJ82:BO82" si="454">BJ68/BJ$74</f>
        <v>0.10800371764246561</v>
      </c>
      <c r="BK82" s="86">
        <f t="shared" si="454"/>
        <v>0.10800371764246561</v>
      </c>
      <c r="BL82" s="86">
        <f t="shared" si="454"/>
        <v>0.10800371764246561</v>
      </c>
      <c r="BM82" s="86">
        <f t="shared" si="454"/>
        <v>0.10800371764246561</v>
      </c>
      <c r="BN82" s="86">
        <f t="shared" ref="BN82" si="455">BN68/BN$74</f>
        <v>0.10800371764246561</v>
      </c>
      <c r="BO82" s="86">
        <f t="shared" si="454"/>
        <v>0.10800371764246561</v>
      </c>
      <c r="BP82" s="86">
        <f t="shared" ref="BP82:BW82" si="456">BP68/BP$74</f>
        <v>3.8948642053528719E-3</v>
      </c>
      <c r="BQ82" s="86">
        <f t="shared" si="456"/>
        <v>3.8948642053528719E-3</v>
      </c>
      <c r="BR82" s="86">
        <f t="shared" ref="BR82" si="457">BR68/BR$74</f>
        <v>3.8948642053528719E-3</v>
      </c>
      <c r="BS82" s="86">
        <f t="shared" si="456"/>
        <v>3.8948642053528719E-3</v>
      </c>
      <c r="BT82" s="86">
        <f t="shared" si="456"/>
        <v>3.8948642053528719E-3</v>
      </c>
      <c r="BU82" s="86">
        <f t="shared" si="456"/>
        <v>3.8948642053528719E-3</v>
      </c>
      <c r="BV82" s="86">
        <f t="shared" ref="BV82" si="458">BV68/BV$74</f>
        <v>3.8948642053528719E-3</v>
      </c>
      <c r="BW82" s="86">
        <f t="shared" si="456"/>
        <v>3.8948642053528719E-3</v>
      </c>
    </row>
    <row r="83" spans="1:75" s="84" customFormat="1">
      <c r="C83" s="85" t="s">
        <v>32</v>
      </c>
      <c r="D83" s="83">
        <f t="shared" si="412"/>
        <v>4.7054250490536825E-2</v>
      </c>
      <c r="E83" s="83">
        <f t="shared" si="446"/>
        <v>4.8115078568158907E-2</v>
      </c>
      <c r="F83" s="86">
        <f t="shared" si="446"/>
        <v>4.9167652909110716E-2</v>
      </c>
      <c r="G83" s="86">
        <f t="shared" si="446"/>
        <v>5.0212004098099415E-2</v>
      </c>
      <c r="H83" s="86">
        <f t="shared" si="446"/>
        <v>5.1248256907428187E-2</v>
      </c>
      <c r="I83" s="86">
        <f t="shared" si="446"/>
        <v>5.2242569840727261E-2</v>
      </c>
      <c r="J83" s="86">
        <f t="shared" si="446"/>
        <v>5.319748277064331E-2</v>
      </c>
      <c r="K83" s="86">
        <f t="shared" si="446"/>
        <v>5.412600110216105E-2</v>
      </c>
      <c r="L83" s="86">
        <f t="shared" si="446"/>
        <v>5.5032269617770808E-2</v>
      </c>
      <c r="M83" s="86">
        <f t="shared" si="446"/>
        <v>5.5923040352098809E-2</v>
      </c>
      <c r="N83" s="86">
        <f t="shared" si="446"/>
        <v>5.6924742060340337E-2</v>
      </c>
      <c r="O83" s="86">
        <f t="shared" si="446"/>
        <v>5.7797541333520899E-2</v>
      </c>
      <c r="P83" s="86">
        <f t="shared" si="446"/>
        <v>5.8658788199413163E-2</v>
      </c>
      <c r="Q83" s="86">
        <f t="shared" si="446"/>
        <v>5.9491074208644412E-2</v>
      </c>
      <c r="R83" s="86">
        <f t="shared" si="446"/>
        <v>6.0295988748511595E-2</v>
      </c>
      <c r="S83" s="86">
        <f t="shared" si="446"/>
        <v>6.1335328241310855E-2</v>
      </c>
      <c r="T83" s="86">
        <f t="shared" si="446"/>
        <v>6.3777100905442224E-2</v>
      </c>
      <c r="U83" s="86">
        <f t="shared" si="446"/>
        <v>6.597267189655602E-2</v>
      </c>
      <c r="V83" s="86"/>
      <c r="W83" s="86" t="e">
        <f t="shared" si="446"/>
        <v>#REF!</v>
      </c>
      <c r="X83" s="86" t="e">
        <f t="shared" si="446"/>
        <v>#REF!</v>
      </c>
      <c r="Y83" s="86">
        <f t="shared" si="446"/>
        <v>7.3119551159644719E-2</v>
      </c>
      <c r="Z83" s="86">
        <f t="shared" si="446"/>
        <v>7.4619937980661813E-2</v>
      </c>
      <c r="AA83" s="86">
        <f t="shared" si="446"/>
        <v>7.6042652130690891E-2</v>
      </c>
      <c r="AB83" s="86">
        <f t="shared" si="446"/>
        <v>7.7395921425453429E-2</v>
      </c>
      <c r="AC83" s="86">
        <f t="shared" si="446"/>
        <v>7.8686032002127398E-2</v>
      </c>
      <c r="AD83" s="86">
        <f t="shared" si="446"/>
        <v>7.9917851017405492E-2</v>
      </c>
      <c r="AE83" s="86">
        <f t="shared" si="446"/>
        <v>8.1095219918087186E-2</v>
      </c>
      <c r="AF83" s="86"/>
      <c r="AG83" s="86">
        <f t="shared" si="446"/>
        <v>8.3298522239879338E-2</v>
      </c>
      <c r="AH83" s="86">
        <f t="shared" si="446"/>
        <v>8.4329264843355262E-2</v>
      </c>
      <c r="AI83" s="86">
        <f t="shared" si="446"/>
        <v>8.5315431526967897E-2</v>
      </c>
      <c r="AJ83" s="86">
        <f t="shared" si="446"/>
        <v>8.625879760105222E-2</v>
      </c>
      <c r="AK83" s="86">
        <f t="shared" si="414"/>
        <v>8.7161008380118421E-2</v>
      </c>
      <c r="AL83" s="111">
        <f t="shared" si="414"/>
        <v>4.9690359850614339E-2</v>
      </c>
      <c r="AM83" s="86">
        <f t="shared" si="414"/>
        <v>4.752783988749975E-2</v>
      </c>
      <c r="AN83" s="86">
        <f t="shared" si="414"/>
        <v>5.7663683826460005E-2</v>
      </c>
      <c r="AO83" s="86">
        <f t="shared" si="414"/>
        <v>5.518163966939986E-2</v>
      </c>
      <c r="AP83" s="86">
        <f t="shared" si="414"/>
        <v>4.8065530847780653E-2</v>
      </c>
      <c r="AQ83" s="86">
        <f t="shared" si="414"/>
        <v>4.9031718533810664E-2</v>
      </c>
      <c r="AR83" s="86">
        <f t="shared" si="414"/>
        <v>4.5286918799489977E-2</v>
      </c>
      <c r="AS83" s="86">
        <f t="shared" si="414"/>
        <v>4.8141175369378356E-2</v>
      </c>
      <c r="AT83" s="86">
        <f t="shared" si="414"/>
        <v>4.4695912132440618E-2</v>
      </c>
      <c r="AV83" s="86">
        <f t="shared" ref="AV83:BH83" si="459">AV69/AV$74</f>
        <v>6.8963806364597813E-2</v>
      </c>
      <c r="AW83" s="86">
        <f t="shared" si="459"/>
        <v>8.1140537777664834E-2</v>
      </c>
      <c r="AX83" s="86">
        <f t="shared" si="459"/>
        <v>8.1773636770809219E-2</v>
      </c>
      <c r="AY83" s="86">
        <f t="shared" si="459"/>
        <v>8.1150217482490336E-2</v>
      </c>
      <c r="AZ83" s="86">
        <f t="shared" si="459"/>
        <v>8.5961773770464212E-2</v>
      </c>
      <c r="BA83" s="86">
        <f t="shared" si="459"/>
        <v>7.3429912984310536E-2</v>
      </c>
      <c r="BB83" s="86">
        <f t="shared" si="459"/>
        <v>8.6858224801791589E-2</v>
      </c>
      <c r="BC83" s="86">
        <f t="shared" si="459"/>
        <v>8.8138658589137803E-2</v>
      </c>
      <c r="BD83" s="86">
        <f t="shared" si="459"/>
        <v>8.8678160137939249E-2</v>
      </c>
      <c r="BE83" s="86">
        <f t="shared" si="459"/>
        <v>8.1242603009133982E-2</v>
      </c>
      <c r="BF83" s="86">
        <f t="shared" si="459"/>
        <v>9.2421167917767888E-2</v>
      </c>
      <c r="BG83" s="86">
        <f t="shared" si="459"/>
        <v>8.7869972444209576E-2</v>
      </c>
      <c r="BH83" s="86">
        <f t="shared" si="459"/>
        <v>8.9479910549123215E-2</v>
      </c>
      <c r="BJ83" s="86">
        <f t="shared" ref="BJ83:BO83" si="460">BJ69/BJ$74</f>
        <v>3.8550001357952092E-2</v>
      </c>
      <c r="BK83" s="86">
        <f t="shared" si="460"/>
        <v>3.8550001357952092E-2</v>
      </c>
      <c r="BL83" s="86">
        <f t="shared" si="460"/>
        <v>3.8550001357952092E-2</v>
      </c>
      <c r="BM83" s="86">
        <f t="shared" si="460"/>
        <v>3.8550001357952092E-2</v>
      </c>
      <c r="BN83" s="86">
        <f t="shared" ref="BN83" si="461">BN69/BN$74</f>
        <v>3.8550001357952092E-2</v>
      </c>
      <c r="BO83" s="86">
        <f t="shared" si="460"/>
        <v>3.8550001357952092E-2</v>
      </c>
      <c r="BP83" s="86">
        <f t="shared" ref="BP83:BW83" si="462">BP69/BP$74</f>
        <v>7.951592601605996E-2</v>
      </c>
      <c r="BQ83" s="86">
        <f t="shared" si="462"/>
        <v>7.951592601605996E-2</v>
      </c>
      <c r="BR83" s="86">
        <f t="shared" ref="BR83" si="463">BR69/BR$74</f>
        <v>7.951592601605996E-2</v>
      </c>
      <c r="BS83" s="86">
        <f t="shared" si="462"/>
        <v>7.951592601605996E-2</v>
      </c>
      <c r="BT83" s="86">
        <f t="shared" si="462"/>
        <v>7.951592601605996E-2</v>
      </c>
      <c r="BU83" s="86">
        <f t="shared" si="462"/>
        <v>7.951592601605996E-2</v>
      </c>
      <c r="BV83" s="86">
        <f t="shared" ref="BV83" si="464">BV69/BV$74</f>
        <v>7.951592601605996E-2</v>
      </c>
      <c r="BW83" s="86">
        <f t="shared" si="462"/>
        <v>7.951592601605996E-2</v>
      </c>
    </row>
    <row r="84" spans="1:75" s="84" customFormat="1">
      <c r="C84" s="85" t="s">
        <v>33</v>
      </c>
      <c r="D84" s="83">
        <f t="shared" si="412"/>
        <v>3.0710698741229733E-3</v>
      </c>
      <c r="E84" s="83">
        <f t="shared" si="446"/>
        <v>3.1457116326360176E-3</v>
      </c>
      <c r="F84" s="86">
        <f t="shared" si="446"/>
        <v>3.2199647213165899E-3</v>
      </c>
      <c r="G84" s="86">
        <f t="shared" si="446"/>
        <v>3.2938296284617209E-3</v>
      </c>
      <c r="H84" s="86">
        <f t="shared" si="446"/>
        <v>3.3673137172110391E-3</v>
      </c>
      <c r="I84" s="86">
        <f t="shared" si="446"/>
        <v>3.4854381573766143E-3</v>
      </c>
      <c r="J84" s="86">
        <f t="shared" si="446"/>
        <v>3.6162573433632453E-3</v>
      </c>
      <c r="K84" s="86">
        <f t="shared" si="446"/>
        <v>3.7484703828886573E-3</v>
      </c>
      <c r="L84" s="86">
        <f t="shared" si="446"/>
        <v>3.882830638332108E-3</v>
      </c>
      <c r="M84" s="86">
        <f t="shared" si="446"/>
        <v>4.0209363982865506E-3</v>
      </c>
      <c r="N84" s="86">
        <f t="shared" si="446"/>
        <v>4.2069117358051284E-3</v>
      </c>
      <c r="O84" s="86">
        <f t="shared" si="446"/>
        <v>4.3672873184973753E-3</v>
      </c>
      <c r="P84" s="86">
        <f t="shared" si="446"/>
        <v>4.5281192581034429E-3</v>
      </c>
      <c r="Q84" s="86">
        <f t="shared" si="446"/>
        <v>4.6891603392828036E-3</v>
      </c>
      <c r="R84" s="86">
        <f t="shared" si="446"/>
        <v>4.8504869974440252E-3</v>
      </c>
      <c r="S84" s="86">
        <f t="shared" si="446"/>
        <v>5.0396323431128711E-3</v>
      </c>
      <c r="T84" s="86">
        <f t="shared" si="446"/>
        <v>5.385602081444613E-3</v>
      </c>
      <c r="U84" s="86">
        <f t="shared" si="446"/>
        <v>5.7144873452054943E-3</v>
      </c>
      <c r="V84" s="86"/>
      <c r="W84" s="86" t="e">
        <f t="shared" si="446"/>
        <v>#REF!</v>
      </c>
      <c r="X84" s="86" t="e">
        <f t="shared" si="446"/>
        <v>#REF!</v>
      </c>
      <c r="Y84" s="86">
        <f t="shared" si="446"/>
        <v>6.9278339803579437E-3</v>
      </c>
      <c r="Z84" s="86">
        <f t="shared" si="446"/>
        <v>7.2255633856379486E-3</v>
      </c>
      <c r="AA84" s="86">
        <f t="shared" si="446"/>
        <v>7.5208325567074239E-3</v>
      </c>
      <c r="AB84" s="86">
        <f t="shared" si="446"/>
        <v>7.8140501084517869E-3</v>
      </c>
      <c r="AC84" s="86">
        <f t="shared" si="446"/>
        <v>8.1054510865985318E-3</v>
      </c>
      <c r="AD84" s="86">
        <f t="shared" si="446"/>
        <v>8.3951451884715002E-3</v>
      </c>
      <c r="AE84" s="86">
        <f t="shared" si="446"/>
        <v>8.6831551506593822E-3</v>
      </c>
      <c r="AF84" s="86"/>
      <c r="AG84" s="86">
        <f t="shared" si="446"/>
        <v>9.2539495268495805E-3</v>
      </c>
      <c r="AH84" s="86">
        <f t="shared" si="446"/>
        <v>9.5365847127036E-3</v>
      </c>
      <c r="AI84" s="86">
        <f t="shared" si="446"/>
        <v>9.8172658903898976E-3</v>
      </c>
      <c r="AJ84" s="86">
        <f t="shared" si="446"/>
        <v>1.00958978520298E-2</v>
      </c>
      <c r="AK84" s="86">
        <f t="shared" si="414"/>
        <v>1.0372389687518847E-2</v>
      </c>
      <c r="AL84" s="111">
        <f t="shared" si="414"/>
        <v>3.5911691371070913E-2</v>
      </c>
      <c r="AM84" s="86">
        <f t="shared" si="414"/>
        <v>3.7239698998134986E-2</v>
      </c>
      <c r="AN84" s="86">
        <f t="shared" si="414"/>
        <v>3.4443686801309846E-2</v>
      </c>
      <c r="AO84" s="86">
        <f t="shared" si="414"/>
        <v>3.1379438430382538E-2</v>
      </c>
      <c r="AP84" s="86">
        <f t="shared" si="414"/>
        <v>3.6529802637243911E-2</v>
      </c>
      <c r="AQ84" s="86">
        <f t="shared" si="414"/>
        <v>3.6630385172346944E-2</v>
      </c>
      <c r="AR84" s="86">
        <f t="shared" si="414"/>
        <v>3.2236786396294098E-2</v>
      </c>
      <c r="AS84" s="86">
        <f t="shared" si="414"/>
        <v>2.6460599850429953E-2</v>
      </c>
      <c r="AT84" s="86">
        <f t="shared" si="414"/>
        <v>3.1342415430092106E-2</v>
      </c>
      <c r="AV84" s="86">
        <f t="shared" ref="AV84:BH84" si="465">AV70/AV$74</f>
        <v>2.5234533746735895E-2</v>
      </c>
      <c r="AW84" s="86">
        <f t="shared" si="465"/>
        <v>2.5866447889933569E-2</v>
      </c>
      <c r="AX84" s="86">
        <f t="shared" si="465"/>
        <v>2.8553349923582466E-2</v>
      </c>
      <c r="AY84" s="86">
        <f t="shared" si="465"/>
        <v>1.5661896044800276E-2</v>
      </c>
      <c r="AZ84" s="86">
        <f t="shared" si="465"/>
        <v>1.550036763781985E-2</v>
      </c>
      <c r="BA84" s="86">
        <f t="shared" si="465"/>
        <v>1.7643809107988545E-2</v>
      </c>
      <c r="BB84" s="86">
        <f t="shared" si="465"/>
        <v>1.6294382442448928E-2</v>
      </c>
      <c r="BC84" s="86">
        <f t="shared" si="465"/>
        <v>5.0040513841851396E-2</v>
      </c>
      <c r="BD84" s="86">
        <f t="shared" si="465"/>
        <v>2.1613945213065953E-2</v>
      </c>
      <c r="BE84" s="86">
        <f t="shared" si="465"/>
        <v>5.4039726702817065E-2</v>
      </c>
      <c r="BF84" s="86">
        <f t="shared" si="465"/>
        <v>3.7510258111095797E-2</v>
      </c>
      <c r="BG84" s="86">
        <f t="shared" si="465"/>
        <v>3.8465021995886937E-2</v>
      </c>
      <c r="BH84" s="86">
        <f t="shared" si="465"/>
        <v>5.3021131277306781E-2</v>
      </c>
      <c r="BJ84" s="86">
        <f t="shared" ref="BJ84:BO84" si="466">BJ70/BJ$74</f>
        <v>6.0165751468065918E-3</v>
      </c>
      <c r="BK84" s="86">
        <f t="shared" si="466"/>
        <v>6.0165751468065918E-3</v>
      </c>
      <c r="BL84" s="86">
        <f t="shared" si="466"/>
        <v>6.0165751468065918E-3</v>
      </c>
      <c r="BM84" s="86">
        <f t="shared" si="466"/>
        <v>6.0165751468065918E-3</v>
      </c>
      <c r="BN84" s="86">
        <f t="shared" ref="BN84" si="467">BN70/BN$74</f>
        <v>6.0165751468065918E-3</v>
      </c>
      <c r="BO84" s="86">
        <f t="shared" si="466"/>
        <v>6.0165751468065918E-3</v>
      </c>
      <c r="BP84" s="86">
        <f t="shared" ref="BP84:BW84" si="468">BP70/BP$74</f>
        <v>2.3899605561456955E-2</v>
      </c>
      <c r="BQ84" s="86">
        <f t="shared" si="468"/>
        <v>2.3899605561456955E-2</v>
      </c>
      <c r="BR84" s="86">
        <f t="shared" ref="BR84" si="469">BR70/BR$74</f>
        <v>2.3899605561456955E-2</v>
      </c>
      <c r="BS84" s="86">
        <f t="shared" si="468"/>
        <v>2.3899605561456955E-2</v>
      </c>
      <c r="BT84" s="86">
        <f t="shared" si="468"/>
        <v>2.3899605561456955E-2</v>
      </c>
      <c r="BU84" s="86">
        <f t="shared" si="468"/>
        <v>2.3899605561456955E-2</v>
      </c>
      <c r="BV84" s="86">
        <f t="shared" ref="BV84" si="470">BV70/BV$74</f>
        <v>2.3899605561456955E-2</v>
      </c>
      <c r="BW84" s="86">
        <f t="shared" si="468"/>
        <v>2.3899605561456955E-2</v>
      </c>
    </row>
    <row r="85" spans="1:75" s="84" customFormat="1">
      <c r="C85" s="85" t="s">
        <v>34</v>
      </c>
      <c r="D85" s="83">
        <f t="shared" si="446"/>
        <v>1.5595548391294644E-3</v>
      </c>
      <c r="E85" s="83">
        <f t="shared" si="446"/>
        <v>1.5974595174537603E-3</v>
      </c>
      <c r="F85" s="86">
        <f t="shared" si="446"/>
        <v>1.6351668209403393E-3</v>
      </c>
      <c r="G85" s="86">
        <f t="shared" si="446"/>
        <v>1.6726769975568287E-3</v>
      </c>
      <c r="H85" s="86">
        <f t="shared" si="446"/>
        <v>1.7099937864627388E-3</v>
      </c>
      <c r="I85" s="86">
        <f t="shared" si="446"/>
        <v>1.772643377214603E-3</v>
      </c>
      <c r="J85" s="86">
        <f t="shared" si="446"/>
        <v>1.8426910656580077E-3</v>
      </c>
      <c r="K85" s="86">
        <f t="shared" si="446"/>
        <v>1.9137227407366049E-3</v>
      </c>
      <c r="L85" s="86">
        <f t="shared" si="446"/>
        <v>1.9861606231764881E-3</v>
      </c>
      <c r="M85" s="86">
        <f t="shared" si="446"/>
        <v>2.0609044552793551E-3</v>
      </c>
      <c r="N85" s="86">
        <f t="shared" si="446"/>
        <v>2.1629070026986889E-3</v>
      </c>
      <c r="O85" s="86">
        <f t="shared" si="446"/>
        <v>2.2509262361541165E-3</v>
      </c>
      <c r="P85" s="86">
        <f t="shared" si="446"/>
        <v>2.3394235991564269E-3</v>
      </c>
      <c r="Q85" s="86">
        <f t="shared" si="446"/>
        <v>2.4283523241250067E-3</v>
      </c>
      <c r="R85" s="86">
        <f t="shared" si="446"/>
        <v>2.5177537678179314E-3</v>
      </c>
      <c r="S85" s="86">
        <f t="shared" si="446"/>
        <v>2.6222743152566645E-3</v>
      </c>
      <c r="T85" s="86">
        <f t="shared" si="446"/>
        <v>2.8109199757655511E-3</v>
      </c>
      <c r="U85" s="86">
        <f t="shared" si="446"/>
        <v>2.991208298335065E-3</v>
      </c>
      <c r="V85" s="86"/>
      <c r="W85" s="86" t="e">
        <f t="shared" si="446"/>
        <v>#REF!</v>
      </c>
      <c r="X85" s="86" t="e">
        <f t="shared" si="446"/>
        <v>#REF!</v>
      </c>
      <c r="Y85" s="86">
        <f t="shared" si="446"/>
        <v>3.6643839254019367E-3</v>
      </c>
      <c r="Z85" s="86">
        <f t="shared" si="446"/>
        <v>3.8317415010343495E-3</v>
      </c>
      <c r="AA85" s="86">
        <f t="shared" si="446"/>
        <v>3.9983532916093457E-3</v>
      </c>
      <c r="AB85" s="86">
        <f t="shared" si="446"/>
        <v>4.1644100038412271E-3</v>
      </c>
      <c r="AC85" s="86">
        <f t="shared" si="446"/>
        <v>4.3300110460463195E-3</v>
      </c>
      <c r="AD85" s="86">
        <f t="shared" si="446"/>
        <v>4.4951898745591015E-3</v>
      </c>
      <c r="AE85" s="86">
        <f t="shared" si="446"/>
        <v>4.6599343431699891E-3</v>
      </c>
      <c r="AF85" s="86"/>
      <c r="AG85" s="86">
        <f t="shared" si="446"/>
        <v>4.9879347176264108E-3</v>
      </c>
      <c r="AH85" s="86">
        <f t="shared" si="446"/>
        <v>5.1510672723855287E-3</v>
      </c>
      <c r="AI85" s="86">
        <f t="shared" si="446"/>
        <v>5.3135343005731887E-3</v>
      </c>
      <c r="AJ85" s="86">
        <f t="shared" si="446"/>
        <v>5.4752653963695509E-3</v>
      </c>
      <c r="AK85" s="86">
        <f t="shared" si="414"/>
        <v>5.6361934128856938E-3</v>
      </c>
      <c r="AL85" s="111">
        <f t="shared" si="414"/>
        <v>0</v>
      </c>
      <c r="AM85" s="86">
        <f t="shared" si="414"/>
        <v>0</v>
      </c>
      <c r="AN85" s="86">
        <f t="shared" si="414"/>
        <v>0</v>
      </c>
      <c r="AO85" s="86">
        <f t="shared" si="414"/>
        <v>0</v>
      </c>
      <c r="AP85" s="86">
        <f t="shared" si="414"/>
        <v>0</v>
      </c>
      <c r="AQ85" s="86">
        <f t="shared" si="414"/>
        <v>0</v>
      </c>
      <c r="AR85" s="86">
        <f t="shared" si="414"/>
        <v>0</v>
      </c>
      <c r="AS85" s="86">
        <f t="shared" si="414"/>
        <v>0</v>
      </c>
      <c r="AT85" s="86">
        <f t="shared" si="414"/>
        <v>0</v>
      </c>
      <c r="AV85" s="86">
        <f t="shared" ref="AV85:BH85" si="471">AV71/AV$74</f>
        <v>3.3808837561638628E-3</v>
      </c>
      <c r="AW85" s="86">
        <f t="shared" si="471"/>
        <v>3.6057583015223541E-3</v>
      </c>
      <c r="AX85" s="86">
        <f t="shared" si="471"/>
        <v>2.5840549426788548E-3</v>
      </c>
      <c r="AY85" s="86">
        <f t="shared" si="471"/>
        <v>0</v>
      </c>
      <c r="AZ85" s="86">
        <f t="shared" si="471"/>
        <v>0</v>
      </c>
      <c r="BA85" s="86">
        <f t="shared" si="471"/>
        <v>0</v>
      </c>
      <c r="BB85" s="86">
        <f t="shared" si="471"/>
        <v>0</v>
      </c>
      <c r="BC85" s="86">
        <f t="shared" si="471"/>
        <v>2.3277983081747066E-4</v>
      </c>
      <c r="BD85" s="86">
        <f t="shared" si="471"/>
        <v>0</v>
      </c>
      <c r="BE85" s="86">
        <f t="shared" si="471"/>
        <v>4.6677713158613964E-4</v>
      </c>
      <c r="BF85" s="86">
        <f t="shared" si="471"/>
        <v>0</v>
      </c>
      <c r="BG85" s="86">
        <f t="shared" si="471"/>
        <v>0</v>
      </c>
      <c r="BH85" s="86">
        <f t="shared" si="471"/>
        <v>0</v>
      </c>
      <c r="BJ85" s="86">
        <f t="shared" ref="BJ85:BO85" si="472">BJ71/BJ$74</f>
        <v>0</v>
      </c>
      <c r="BK85" s="86">
        <f t="shared" si="472"/>
        <v>0</v>
      </c>
      <c r="BL85" s="86">
        <f t="shared" si="472"/>
        <v>0</v>
      </c>
      <c r="BM85" s="86">
        <f t="shared" si="472"/>
        <v>0</v>
      </c>
      <c r="BN85" s="86">
        <f t="shared" ref="BN85" si="473">BN71/BN$74</f>
        <v>0</v>
      </c>
      <c r="BO85" s="86">
        <f t="shared" si="472"/>
        <v>0</v>
      </c>
      <c r="BP85" s="86">
        <f t="shared" ref="BP85:BW85" si="474">BP71/BP$74</f>
        <v>0</v>
      </c>
      <c r="BQ85" s="86">
        <f t="shared" si="474"/>
        <v>0</v>
      </c>
      <c r="BR85" s="86">
        <f t="shared" ref="BR85" si="475">BR71/BR$74</f>
        <v>0</v>
      </c>
      <c r="BS85" s="86">
        <f t="shared" si="474"/>
        <v>0</v>
      </c>
      <c r="BT85" s="86">
        <f t="shared" si="474"/>
        <v>0</v>
      </c>
      <c r="BU85" s="86">
        <f t="shared" si="474"/>
        <v>0</v>
      </c>
      <c r="BV85" s="86">
        <f t="shared" ref="BV85" si="476">BV71/BV$74</f>
        <v>0</v>
      </c>
      <c r="BW85" s="86">
        <f t="shared" si="474"/>
        <v>0</v>
      </c>
    </row>
    <row r="86" spans="1:75" s="84" customFormat="1">
      <c r="C86" s="85" t="s">
        <v>35</v>
      </c>
      <c r="D86" s="83">
        <f t="shared" si="446"/>
        <v>0</v>
      </c>
      <c r="E86" s="83">
        <f t="shared" si="446"/>
        <v>0</v>
      </c>
      <c r="F86" s="86">
        <f t="shared" si="446"/>
        <v>0</v>
      </c>
      <c r="G86" s="86">
        <f t="shared" si="446"/>
        <v>0</v>
      </c>
      <c r="H86" s="86">
        <f t="shared" si="446"/>
        <v>0</v>
      </c>
      <c r="I86" s="86">
        <f t="shared" ref="D86:AJ87" si="477">I72/I$74</f>
        <v>0</v>
      </c>
      <c r="J86" s="86">
        <f t="shared" si="477"/>
        <v>0</v>
      </c>
      <c r="K86" s="86">
        <f t="shared" si="477"/>
        <v>0</v>
      </c>
      <c r="L86" s="86">
        <f t="shared" si="477"/>
        <v>0</v>
      </c>
      <c r="M86" s="86">
        <f t="shared" si="477"/>
        <v>0</v>
      </c>
      <c r="N86" s="86">
        <f t="shared" si="477"/>
        <v>0</v>
      </c>
      <c r="O86" s="86">
        <f t="shared" si="477"/>
        <v>0</v>
      </c>
      <c r="P86" s="86">
        <f t="shared" si="477"/>
        <v>0</v>
      </c>
      <c r="Q86" s="86">
        <f t="shared" si="477"/>
        <v>0</v>
      </c>
      <c r="R86" s="86">
        <f t="shared" si="477"/>
        <v>0</v>
      </c>
      <c r="S86" s="86">
        <f t="shared" si="477"/>
        <v>0</v>
      </c>
      <c r="T86" s="86">
        <f t="shared" si="477"/>
        <v>0</v>
      </c>
      <c r="U86" s="86">
        <f t="shared" si="477"/>
        <v>0</v>
      </c>
      <c r="V86" s="86"/>
      <c r="W86" s="86" t="e">
        <f t="shared" si="477"/>
        <v>#REF!</v>
      </c>
      <c r="X86" s="86" t="e">
        <f t="shared" si="477"/>
        <v>#REF!</v>
      </c>
      <c r="Y86" s="86">
        <f t="shared" si="477"/>
        <v>0</v>
      </c>
      <c r="Z86" s="86">
        <f t="shared" si="477"/>
        <v>0</v>
      </c>
      <c r="AA86" s="86">
        <f t="shared" si="477"/>
        <v>0</v>
      </c>
      <c r="AB86" s="86">
        <f t="shared" si="477"/>
        <v>0</v>
      </c>
      <c r="AC86" s="86">
        <f t="shared" si="477"/>
        <v>0</v>
      </c>
      <c r="AD86" s="86">
        <f t="shared" si="477"/>
        <v>0</v>
      </c>
      <c r="AE86" s="86">
        <f t="shared" si="477"/>
        <v>0</v>
      </c>
      <c r="AF86" s="86"/>
      <c r="AG86" s="86">
        <f t="shared" si="477"/>
        <v>0</v>
      </c>
      <c r="AH86" s="86">
        <f t="shared" si="477"/>
        <v>0</v>
      </c>
      <c r="AI86" s="86">
        <f t="shared" si="477"/>
        <v>0</v>
      </c>
      <c r="AJ86" s="86">
        <f t="shared" si="477"/>
        <v>0</v>
      </c>
      <c r="AK86" s="86">
        <f t="shared" ref="AK86:AT86" si="478">AK72/AK$74</f>
        <v>0</v>
      </c>
      <c r="AL86" s="111">
        <f t="shared" si="478"/>
        <v>0</v>
      </c>
      <c r="AM86" s="86">
        <f t="shared" si="478"/>
        <v>0</v>
      </c>
      <c r="AN86" s="86">
        <f t="shared" si="478"/>
        <v>0</v>
      </c>
      <c r="AO86" s="86">
        <f t="shared" si="478"/>
        <v>0</v>
      </c>
      <c r="AP86" s="86">
        <f t="shared" si="478"/>
        <v>0</v>
      </c>
      <c r="AQ86" s="86">
        <f t="shared" si="478"/>
        <v>0</v>
      </c>
      <c r="AR86" s="86">
        <f t="shared" si="478"/>
        <v>0</v>
      </c>
      <c r="AS86" s="86">
        <f t="shared" si="478"/>
        <v>0</v>
      </c>
      <c r="AT86" s="86">
        <f t="shared" si="478"/>
        <v>0</v>
      </c>
      <c r="AV86" s="86">
        <f t="shared" ref="AV86:BH86" si="479">AV72/AV$74</f>
        <v>0</v>
      </c>
      <c r="AW86" s="86">
        <f t="shared" si="479"/>
        <v>0</v>
      </c>
      <c r="AX86" s="86">
        <f t="shared" si="479"/>
        <v>0</v>
      </c>
      <c r="AY86" s="86">
        <f t="shared" si="479"/>
        <v>0</v>
      </c>
      <c r="AZ86" s="86">
        <f t="shared" si="479"/>
        <v>0</v>
      </c>
      <c r="BA86" s="86">
        <f t="shared" si="479"/>
        <v>0</v>
      </c>
      <c r="BB86" s="86">
        <f t="shared" si="479"/>
        <v>0</v>
      </c>
      <c r="BC86" s="86">
        <f t="shared" si="479"/>
        <v>0</v>
      </c>
      <c r="BD86" s="86">
        <f t="shared" si="479"/>
        <v>0</v>
      </c>
      <c r="BE86" s="86">
        <f t="shared" si="479"/>
        <v>0</v>
      </c>
      <c r="BF86" s="86">
        <f t="shared" si="479"/>
        <v>0</v>
      </c>
      <c r="BG86" s="86">
        <f t="shared" si="479"/>
        <v>0</v>
      </c>
      <c r="BH86" s="86">
        <f t="shared" si="479"/>
        <v>0</v>
      </c>
      <c r="BJ86" s="86">
        <f t="shared" ref="BJ86:BO86" si="480">BJ72/BJ$74</f>
        <v>0</v>
      </c>
      <c r="BK86" s="86">
        <f t="shared" si="480"/>
        <v>0</v>
      </c>
      <c r="BL86" s="86">
        <f t="shared" si="480"/>
        <v>0</v>
      </c>
      <c r="BM86" s="86">
        <f t="shared" si="480"/>
        <v>0</v>
      </c>
      <c r="BN86" s="86">
        <f t="shared" ref="BN86" si="481">BN72/BN$74</f>
        <v>0</v>
      </c>
      <c r="BO86" s="86">
        <f t="shared" si="480"/>
        <v>0</v>
      </c>
      <c r="BP86" s="86">
        <f t="shared" ref="BP86:BW86" si="482">BP72/BP$74</f>
        <v>0</v>
      </c>
      <c r="BQ86" s="86">
        <f t="shared" si="482"/>
        <v>0</v>
      </c>
      <c r="BR86" s="86">
        <f t="shared" ref="BR86" si="483">BR72/BR$74</f>
        <v>0</v>
      </c>
      <c r="BS86" s="86">
        <f t="shared" si="482"/>
        <v>0</v>
      </c>
      <c r="BT86" s="86">
        <f t="shared" si="482"/>
        <v>0</v>
      </c>
      <c r="BU86" s="86">
        <f t="shared" si="482"/>
        <v>0</v>
      </c>
      <c r="BV86" s="86">
        <f t="shared" ref="BV86" si="484">BV72/BV$74</f>
        <v>0</v>
      </c>
      <c r="BW86" s="86">
        <f t="shared" si="482"/>
        <v>0</v>
      </c>
    </row>
    <row r="87" spans="1:75" s="84" customFormat="1">
      <c r="A87" s="87"/>
      <c r="B87" s="87"/>
      <c r="C87" s="88" t="s">
        <v>36</v>
      </c>
      <c r="D87" s="89">
        <f t="shared" si="477"/>
        <v>1.4385176301519123E-2</v>
      </c>
      <c r="E87" s="89">
        <f t="shared" si="477"/>
        <v>1.4768252835533546E-2</v>
      </c>
      <c r="F87" s="90">
        <f t="shared" si="477"/>
        <v>1.5158772826166692E-2</v>
      </c>
      <c r="G87" s="90">
        <f t="shared" si="477"/>
        <v>1.5557023169415362E-2</v>
      </c>
      <c r="H87" s="90">
        <f t="shared" si="477"/>
        <v>1.5963288343727698E-2</v>
      </c>
      <c r="I87" s="90">
        <f t="shared" si="477"/>
        <v>1.6579005613281093E-2</v>
      </c>
      <c r="J87" s="90">
        <f t="shared" si="477"/>
        <v>1.7267221606386714E-2</v>
      </c>
      <c r="K87" s="90">
        <f t="shared" si="477"/>
        <v>1.7977815285053912E-2</v>
      </c>
      <c r="L87" s="90">
        <f t="shared" si="477"/>
        <v>1.8713427572620022E-2</v>
      </c>
      <c r="M87" s="90">
        <f t="shared" si="477"/>
        <v>1.9479083664677835E-2</v>
      </c>
      <c r="N87" s="90">
        <f t="shared" si="477"/>
        <v>2.041341493172575E-2</v>
      </c>
      <c r="O87" s="90">
        <f t="shared" si="477"/>
        <v>2.1305735599748233E-2</v>
      </c>
      <c r="P87" s="90">
        <f t="shared" si="477"/>
        <v>2.2219770110250961E-2</v>
      </c>
      <c r="Q87" s="90">
        <f t="shared" si="477"/>
        <v>2.3161560528322789E-2</v>
      </c>
      <c r="R87" s="90">
        <f t="shared" si="477"/>
        <v>2.4132101773288114E-2</v>
      </c>
      <c r="S87" s="90">
        <f t="shared" si="477"/>
        <v>2.5017738687442604E-2</v>
      </c>
      <c r="T87" s="90">
        <f t="shared" si="477"/>
        <v>2.5271136694694937E-2</v>
      </c>
      <c r="U87" s="90">
        <f t="shared" si="477"/>
        <v>2.5606794588844069E-2</v>
      </c>
      <c r="V87" s="90"/>
      <c r="W87" s="90" t="e">
        <f t="shared" si="477"/>
        <v>#REF!</v>
      </c>
      <c r="X87" s="90" t="e">
        <f t="shared" si="477"/>
        <v>#REF!</v>
      </c>
      <c r="Y87" s="90">
        <f t="shared" si="477"/>
        <v>2.7335733182934776E-2</v>
      </c>
      <c r="Z87" s="90">
        <f t="shared" si="477"/>
        <v>2.7710364464289736E-2</v>
      </c>
      <c r="AA87" s="90">
        <f t="shared" si="477"/>
        <v>2.8078098733611133E-2</v>
      </c>
      <c r="AB87" s="90">
        <f t="shared" si="477"/>
        <v>2.8434891986387569E-2</v>
      </c>
      <c r="AC87" s="90">
        <f t="shared" si="477"/>
        <v>2.8777509550001107E-2</v>
      </c>
      <c r="AD87" s="90">
        <f t="shared" si="477"/>
        <v>2.9103363809502059E-2</v>
      </c>
      <c r="AE87" s="90">
        <f t="shared" si="477"/>
        <v>2.9410382176961507E-2</v>
      </c>
      <c r="AF87" s="90"/>
      <c r="AG87" s="90">
        <f t="shared" si="477"/>
        <v>2.9961564747936941E-2</v>
      </c>
      <c r="AH87" s="90">
        <f t="shared" si="477"/>
        <v>3.0203284393688912E-2</v>
      </c>
      <c r="AI87" s="90">
        <f t="shared" si="477"/>
        <v>3.0421151820695387E-2</v>
      </c>
      <c r="AJ87" s="90">
        <f t="shared" si="477"/>
        <v>3.0614404564204344E-2</v>
      </c>
      <c r="AK87" s="90">
        <f t="shared" ref="AK87:AT87" si="485">AK73/AK$74</f>
        <v>3.0782396457168505E-2</v>
      </c>
      <c r="AL87" s="109">
        <f t="shared" si="485"/>
        <v>1.0492168688134769E-2</v>
      </c>
      <c r="AM87" s="90">
        <f t="shared" si="485"/>
        <v>6.2393057291212231E-3</v>
      </c>
      <c r="AN87" s="90">
        <f t="shared" si="485"/>
        <v>1.1953861402789303E-2</v>
      </c>
      <c r="AO87" s="90">
        <f t="shared" si="485"/>
        <v>1.3368475760407256E-2</v>
      </c>
      <c r="AP87" s="90">
        <f t="shared" si="485"/>
        <v>9.2789976699026964E-3</v>
      </c>
      <c r="AQ87" s="90">
        <f t="shared" si="485"/>
        <v>4.7855894889891077E-3</v>
      </c>
      <c r="AR87" s="90">
        <f t="shared" si="485"/>
        <v>1.0625147376462645E-2</v>
      </c>
      <c r="AS87" s="90">
        <f t="shared" si="485"/>
        <v>5.0877525423112585E-3</v>
      </c>
      <c r="AT87" s="90">
        <f t="shared" si="485"/>
        <v>4.6967766420916426E-3</v>
      </c>
      <c r="AV87" s="90">
        <f t="shared" ref="AV87:BH87" si="486">AV73/AV$74</f>
        <v>1.5894149699336793E-2</v>
      </c>
      <c r="AW87" s="90">
        <f t="shared" si="486"/>
        <v>2.7530297949421967E-2</v>
      </c>
      <c r="AX87" s="90">
        <f t="shared" si="486"/>
        <v>3.1084643787639473E-2</v>
      </c>
      <c r="AY87" s="90">
        <f t="shared" si="486"/>
        <v>1.1626452488852017E-2</v>
      </c>
      <c r="AZ87" s="90">
        <f t="shared" si="486"/>
        <v>1.988424993316508E-2</v>
      </c>
      <c r="BA87" s="90">
        <f t="shared" si="486"/>
        <v>1.5580655330227235E-2</v>
      </c>
      <c r="BB87" s="90">
        <f t="shared" si="486"/>
        <v>1.8748366563867365E-2</v>
      </c>
      <c r="BC87" s="90">
        <f t="shared" si="486"/>
        <v>1.115762210924847E-2</v>
      </c>
      <c r="BD87" s="90">
        <f t="shared" si="486"/>
        <v>1.2178890752294669E-2</v>
      </c>
      <c r="BE87" s="90">
        <f t="shared" si="486"/>
        <v>9.5333941158819661E-3</v>
      </c>
      <c r="BF87" s="90">
        <f t="shared" si="486"/>
        <v>8.8410157771005166E-3</v>
      </c>
      <c r="BG87" s="90">
        <f t="shared" si="486"/>
        <v>8.9634897294531019E-3</v>
      </c>
      <c r="BH87" s="90">
        <f t="shared" si="486"/>
        <v>1.6991908297196153E-2</v>
      </c>
      <c r="BJ87" s="90">
        <f t="shared" ref="BJ87:BO87" si="487">BJ73/BJ$74</f>
        <v>7.2744046672341281E-3</v>
      </c>
      <c r="BK87" s="90">
        <f t="shared" si="487"/>
        <v>7.2744046672341281E-3</v>
      </c>
      <c r="BL87" s="90">
        <f t="shared" si="487"/>
        <v>7.2744046672341281E-3</v>
      </c>
      <c r="BM87" s="90">
        <f t="shared" si="487"/>
        <v>7.2744046672341281E-3</v>
      </c>
      <c r="BN87" s="90">
        <f t="shared" ref="BN87" si="488">BN73/BN$74</f>
        <v>7.2744046672341281E-3</v>
      </c>
      <c r="BO87" s="90">
        <f t="shared" si="487"/>
        <v>7.2744046672341281E-3</v>
      </c>
      <c r="BP87" s="90">
        <f t="shared" ref="BP87:BW87" si="489">BP73/BP$74</f>
        <v>2.0786011141719135E-3</v>
      </c>
      <c r="BQ87" s="90">
        <f t="shared" si="489"/>
        <v>2.0786011141719135E-3</v>
      </c>
      <c r="BR87" s="90">
        <f t="shared" ref="BR87" si="490">BR73/BR$74</f>
        <v>2.0786011141719135E-3</v>
      </c>
      <c r="BS87" s="90">
        <f t="shared" si="489"/>
        <v>2.0786011141719135E-3</v>
      </c>
      <c r="BT87" s="90">
        <f t="shared" si="489"/>
        <v>1.5701006960274384E-3</v>
      </c>
      <c r="BU87" s="90">
        <f t="shared" si="489"/>
        <v>1.5701006960274384E-3</v>
      </c>
      <c r="BV87" s="90">
        <f t="shared" ref="BV87" si="491">BV73/BV$74</f>
        <v>1.5701006960274384E-3</v>
      </c>
      <c r="BW87" s="90">
        <f t="shared" si="489"/>
        <v>1.5701006960274384E-3</v>
      </c>
    </row>
    <row r="88" spans="1:75" s="84" customFormat="1">
      <c r="A88" s="87"/>
      <c r="B88" s="87"/>
      <c r="C88" s="88" t="s">
        <v>14</v>
      </c>
      <c r="D88" s="89">
        <f t="shared" ref="D88:AJ88" si="492">SUM(D76:D87)</f>
        <v>1</v>
      </c>
      <c r="E88" s="89">
        <f t="shared" si="492"/>
        <v>1</v>
      </c>
      <c r="F88" s="91">
        <f t="shared" si="492"/>
        <v>1.0000000000000002</v>
      </c>
      <c r="G88" s="91">
        <f t="shared" si="492"/>
        <v>0.99999999999999967</v>
      </c>
      <c r="H88" s="91">
        <f t="shared" si="492"/>
        <v>1</v>
      </c>
      <c r="I88" s="91">
        <f t="shared" si="492"/>
        <v>1.0000000000000002</v>
      </c>
      <c r="J88" s="91">
        <f t="shared" si="492"/>
        <v>0.99999999999999989</v>
      </c>
      <c r="K88" s="91">
        <f t="shared" si="492"/>
        <v>1.0000000000000002</v>
      </c>
      <c r="L88" s="91">
        <f t="shared" si="492"/>
        <v>1.0000000000000002</v>
      </c>
      <c r="M88" s="91">
        <f t="shared" si="492"/>
        <v>1</v>
      </c>
      <c r="N88" s="91">
        <f t="shared" si="492"/>
        <v>1</v>
      </c>
      <c r="O88" s="91">
        <f t="shared" si="492"/>
        <v>0.99999999999999978</v>
      </c>
      <c r="P88" s="91">
        <f t="shared" si="492"/>
        <v>0.99999999999999978</v>
      </c>
      <c r="Q88" s="91">
        <f t="shared" si="492"/>
        <v>0.99999999999999989</v>
      </c>
      <c r="R88" s="91">
        <f t="shared" si="492"/>
        <v>1</v>
      </c>
      <c r="S88" s="91">
        <f t="shared" si="492"/>
        <v>1</v>
      </c>
      <c r="T88" s="91">
        <f t="shared" si="492"/>
        <v>1</v>
      </c>
      <c r="U88" s="91">
        <f t="shared" si="492"/>
        <v>1</v>
      </c>
      <c r="V88" s="91"/>
      <c r="W88" s="91" t="e">
        <f t="shared" si="492"/>
        <v>#REF!</v>
      </c>
      <c r="X88" s="91" t="e">
        <f t="shared" si="492"/>
        <v>#REF!</v>
      </c>
      <c r="Y88" s="91">
        <f t="shared" si="492"/>
        <v>1</v>
      </c>
      <c r="Z88" s="91">
        <f t="shared" si="492"/>
        <v>1</v>
      </c>
      <c r="AA88" s="91">
        <f t="shared" si="492"/>
        <v>0.99999999999999978</v>
      </c>
      <c r="AB88" s="91">
        <f t="shared" si="492"/>
        <v>1.0000000000000002</v>
      </c>
      <c r="AC88" s="91">
        <f t="shared" si="492"/>
        <v>1.0000000000000002</v>
      </c>
      <c r="AD88" s="91">
        <f t="shared" si="492"/>
        <v>0.99999999999999989</v>
      </c>
      <c r="AE88" s="91">
        <f t="shared" si="492"/>
        <v>0.99999999999999989</v>
      </c>
      <c r="AF88" s="91"/>
      <c r="AG88" s="91">
        <f t="shared" si="492"/>
        <v>1</v>
      </c>
      <c r="AH88" s="91">
        <f t="shared" si="492"/>
        <v>1.0000000000000004</v>
      </c>
      <c r="AI88" s="91">
        <f t="shared" si="492"/>
        <v>1.0000000000000002</v>
      </c>
      <c r="AJ88" s="91">
        <f t="shared" si="492"/>
        <v>1.0000000000000002</v>
      </c>
      <c r="AK88" s="91">
        <f t="shared" ref="AK88:AT88" si="493">SUM(AK76:AK87)</f>
        <v>0.99999999999999989</v>
      </c>
      <c r="AL88" s="110">
        <f t="shared" si="493"/>
        <v>1.0000000000000002</v>
      </c>
      <c r="AM88" s="91">
        <f t="shared" si="493"/>
        <v>1</v>
      </c>
      <c r="AN88" s="91">
        <f t="shared" si="493"/>
        <v>1</v>
      </c>
      <c r="AO88" s="91">
        <f t="shared" si="493"/>
        <v>0.99999999999999978</v>
      </c>
      <c r="AP88" s="91">
        <f t="shared" si="493"/>
        <v>1</v>
      </c>
      <c r="AQ88" s="91">
        <f t="shared" si="493"/>
        <v>0.99999999999999978</v>
      </c>
      <c r="AR88" s="91">
        <f t="shared" si="493"/>
        <v>0.99999999999999989</v>
      </c>
      <c r="AS88" s="91">
        <f t="shared" si="493"/>
        <v>1</v>
      </c>
      <c r="AT88" s="91">
        <f t="shared" si="493"/>
        <v>1</v>
      </c>
      <c r="AV88" s="91">
        <f t="shared" ref="AV88:BH88" si="494">SUM(AV76:AV87)</f>
        <v>0.99999999999999989</v>
      </c>
      <c r="AW88" s="91">
        <f t="shared" si="494"/>
        <v>1</v>
      </c>
      <c r="AX88" s="91">
        <f t="shared" si="494"/>
        <v>1.0000000000000002</v>
      </c>
      <c r="AY88" s="91">
        <f t="shared" si="494"/>
        <v>0.99999999999999989</v>
      </c>
      <c r="AZ88" s="91">
        <f t="shared" si="494"/>
        <v>1</v>
      </c>
      <c r="BA88" s="91">
        <f t="shared" si="494"/>
        <v>1.0000000000000002</v>
      </c>
      <c r="BB88" s="91">
        <f t="shared" si="494"/>
        <v>1.0000000000000002</v>
      </c>
      <c r="BC88" s="91">
        <f t="shared" si="494"/>
        <v>0.99999999999999978</v>
      </c>
      <c r="BD88" s="91">
        <f t="shared" si="494"/>
        <v>1</v>
      </c>
      <c r="BE88" s="91">
        <f t="shared" si="494"/>
        <v>0.99999999999999989</v>
      </c>
      <c r="BF88" s="91">
        <f t="shared" si="494"/>
        <v>0.99999999999999989</v>
      </c>
      <c r="BG88" s="91">
        <f t="shared" si="494"/>
        <v>1</v>
      </c>
      <c r="BH88" s="91">
        <f t="shared" si="494"/>
        <v>0.99999999999999978</v>
      </c>
      <c r="BJ88" s="91">
        <f t="shared" ref="BJ88:BO88" si="495">SUM(BJ76:BJ87)</f>
        <v>1.0000000000000002</v>
      </c>
      <c r="BK88" s="91">
        <f t="shared" si="495"/>
        <v>1.0000000000000002</v>
      </c>
      <c r="BL88" s="91">
        <f t="shared" si="495"/>
        <v>1.0000000000000002</v>
      </c>
      <c r="BM88" s="91">
        <f t="shared" si="495"/>
        <v>1.0000000000000002</v>
      </c>
      <c r="BN88" s="91">
        <f t="shared" ref="BN88" si="496">SUM(BN76:BN87)</f>
        <v>1.0000000000000002</v>
      </c>
      <c r="BO88" s="91">
        <f t="shared" si="495"/>
        <v>1.0000000000000002</v>
      </c>
      <c r="BP88" s="91">
        <f t="shared" ref="BP88:BW88" si="497">SUM(BP76:BP87)</f>
        <v>1.0000000000000002</v>
      </c>
      <c r="BQ88" s="91">
        <f t="shared" si="497"/>
        <v>1.0000000000000002</v>
      </c>
      <c r="BR88" s="91">
        <f t="shared" ref="BR88" si="498">SUM(BR76:BR87)</f>
        <v>1.0000000000000002</v>
      </c>
      <c r="BS88" s="91">
        <f t="shared" si="497"/>
        <v>1.0000000000000002</v>
      </c>
      <c r="BT88" s="91">
        <f t="shared" si="497"/>
        <v>1</v>
      </c>
      <c r="BU88" s="91">
        <f t="shared" si="497"/>
        <v>1</v>
      </c>
      <c r="BV88" s="91">
        <f t="shared" ref="BV88" si="499">SUM(BV76:BV87)</f>
        <v>1</v>
      </c>
      <c r="BW88" s="91">
        <f t="shared" si="497"/>
        <v>1</v>
      </c>
    </row>
    <row r="89" spans="1:75" s="51" customFormat="1">
      <c r="A89" s="50" t="s">
        <v>75</v>
      </c>
      <c r="B89" s="51" t="s">
        <v>74</v>
      </c>
      <c r="D89" s="64">
        <v>0.6</v>
      </c>
      <c r="E89" s="64">
        <v>0.6</v>
      </c>
      <c r="F89" s="64">
        <v>0.6</v>
      </c>
      <c r="G89" s="64">
        <v>0.6</v>
      </c>
      <c r="H89" s="64">
        <v>0.6</v>
      </c>
      <c r="I89" s="64">
        <v>0.6</v>
      </c>
      <c r="J89" s="64">
        <v>0.6</v>
      </c>
      <c r="K89" s="64">
        <v>0.6</v>
      </c>
      <c r="L89" s="64">
        <v>0.6</v>
      </c>
      <c r="M89" s="64">
        <v>0.6</v>
      </c>
      <c r="N89" s="64">
        <v>0.6</v>
      </c>
      <c r="O89" s="64">
        <v>0.6</v>
      </c>
      <c r="P89" s="64">
        <v>0.6</v>
      </c>
      <c r="Q89" s="64">
        <v>0.6</v>
      </c>
      <c r="R89" s="64">
        <v>0.6</v>
      </c>
      <c r="S89" s="64">
        <v>0.6</v>
      </c>
      <c r="T89" s="64">
        <v>0.6</v>
      </c>
      <c r="U89" s="64">
        <v>0.6</v>
      </c>
      <c r="V89" s="64">
        <v>0.6</v>
      </c>
      <c r="W89" s="64">
        <v>0.6</v>
      </c>
      <c r="X89" s="64">
        <v>0.6</v>
      </c>
      <c r="Y89" s="64">
        <v>0.6</v>
      </c>
      <c r="Z89" s="64">
        <v>0.6</v>
      </c>
      <c r="AA89" s="64">
        <v>0.6</v>
      </c>
      <c r="AB89" s="64">
        <v>0.6</v>
      </c>
      <c r="AC89" s="64">
        <v>0.6</v>
      </c>
      <c r="AD89" s="64">
        <v>0.6</v>
      </c>
      <c r="AE89" s="64">
        <v>0.6</v>
      </c>
      <c r="AF89" s="64">
        <v>0.6</v>
      </c>
      <c r="AG89" s="64">
        <v>0.6</v>
      </c>
      <c r="AH89" s="64">
        <v>0.6</v>
      </c>
      <c r="AI89" s="64">
        <v>0.6</v>
      </c>
      <c r="AJ89" s="64">
        <v>0.6</v>
      </c>
      <c r="AK89" s="64">
        <v>0.6</v>
      </c>
      <c r="AL89" s="101">
        <v>0.6</v>
      </c>
      <c r="AM89" s="64">
        <v>0.6</v>
      </c>
      <c r="AN89" s="64">
        <v>0.6</v>
      </c>
      <c r="AO89" s="64">
        <v>0.6</v>
      </c>
      <c r="AP89" s="64">
        <v>0.6</v>
      </c>
      <c r="AQ89" s="64">
        <v>0.6</v>
      </c>
      <c r="AR89" s="64">
        <v>0.6</v>
      </c>
      <c r="AS89" s="64">
        <v>0.6</v>
      </c>
      <c r="AT89" s="64">
        <v>0.6</v>
      </c>
      <c r="AU89" s="64">
        <v>0.6</v>
      </c>
      <c r="AV89" s="64">
        <v>0.6</v>
      </c>
      <c r="AW89" s="64">
        <v>0.6</v>
      </c>
      <c r="AX89" s="64">
        <v>0.6</v>
      </c>
      <c r="AY89" s="64">
        <v>0.6</v>
      </c>
      <c r="AZ89" s="64">
        <v>0.6</v>
      </c>
      <c r="BA89" s="64">
        <v>0.6</v>
      </c>
      <c r="BB89" s="64">
        <v>0.6</v>
      </c>
      <c r="BC89" s="64">
        <v>0.6</v>
      </c>
      <c r="BD89" s="64">
        <v>0.6</v>
      </c>
      <c r="BE89" s="64">
        <v>0.6</v>
      </c>
      <c r="BF89" s="64">
        <v>0.6</v>
      </c>
      <c r="BG89" s="64">
        <v>0.6</v>
      </c>
      <c r="BH89" s="64">
        <v>0.6</v>
      </c>
      <c r="BI89" s="64">
        <v>0.6</v>
      </c>
      <c r="BJ89" s="64">
        <v>0.6</v>
      </c>
      <c r="BK89" s="64">
        <v>0.6</v>
      </c>
      <c r="BL89" s="64">
        <v>0.6</v>
      </c>
      <c r="BM89" s="64">
        <v>0.6</v>
      </c>
      <c r="BN89" s="64">
        <v>0.6</v>
      </c>
      <c r="BO89" s="64">
        <v>0.6</v>
      </c>
      <c r="BP89" s="64">
        <v>0.6</v>
      </c>
      <c r="BQ89" s="64">
        <v>0.6</v>
      </c>
      <c r="BR89" s="64">
        <v>0.6</v>
      </c>
      <c r="BS89" s="64">
        <v>0.6</v>
      </c>
      <c r="BT89" s="64">
        <v>0.6</v>
      </c>
      <c r="BU89" s="64">
        <v>0.6</v>
      </c>
      <c r="BV89" s="56">
        <v>1</v>
      </c>
      <c r="BW89" s="56">
        <v>1</v>
      </c>
    </row>
    <row r="90" spans="1:75" s="51" customFormat="1">
      <c r="A90" s="50" t="s">
        <v>38</v>
      </c>
      <c r="B90" t="s">
        <v>158</v>
      </c>
      <c r="D90">
        <v>0.493268740485581</v>
      </c>
      <c r="E90">
        <v>0.50563311352517804</v>
      </c>
      <c r="F90">
        <v>0.51795047401760197</v>
      </c>
      <c r="G90">
        <v>0.53022061561638401</v>
      </c>
      <c r="H90">
        <v>0.54244447829367803</v>
      </c>
      <c r="I90">
        <v>0.56215062154790496</v>
      </c>
      <c r="J90">
        <v>0.58402854549010397</v>
      </c>
      <c r="K90">
        <v>0.60619053064291395</v>
      </c>
      <c r="L90">
        <v>0.62876950762332995</v>
      </c>
      <c r="M90">
        <v>0.65204875271097795</v>
      </c>
      <c r="N90">
        <v>0.68389687907159402</v>
      </c>
      <c r="O90">
        <v>0.71127369484292902</v>
      </c>
      <c r="P90">
        <v>0.738771426632436</v>
      </c>
      <c r="Q90">
        <v>0.76636305980985397</v>
      </c>
      <c r="R90">
        <v>0.79406124827995095</v>
      </c>
      <c r="S90">
        <v>0.82690221056688895</v>
      </c>
      <c r="T90">
        <v>0.88869800576040203</v>
      </c>
      <c r="U90">
        <v>0.947711710046931</v>
      </c>
      <c r="V90">
        <v>1.00456102431841</v>
      </c>
      <c r="W90">
        <v>1.0596731589754</v>
      </c>
      <c r="X90">
        <v>1.1133610828798199</v>
      </c>
      <c r="Y90">
        <v>1.16772185405728</v>
      </c>
      <c r="Z90">
        <v>1.2223730653993801</v>
      </c>
      <c r="AA90">
        <v>1.2767569565599901</v>
      </c>
      <c r="AB90">
        <v>1.3309355437023001</v>
      </c>
      <c r="AC90">
        <v>1.38494044523869</v>
      </c>
      <c r="AD90">
        <v>1.43878126621077</v>
      </c>
      <c r="AE90">
        <v>1.4924523587344101</v>
      </c>
      <c r="AF90">
        <v>1.54593810760952</v>
      </c>
      <c r="AG90">
        <v>1.5992169227005899</v>
      </c>
      <c r="AH90">
        <v>1.65226579601857</v>
      </c>
      <c r="AI90">
        <v>1.7050609514852599</v>
      </c>
      <c r="AJ90">
        <v>1.75757731096629</v>
      </c>
      <c r="AK90">
        <v>1.80979096880056</v>
      </c>
      <c r="AL90" s="51">
        <v>7.3</v>
      </c>
      <c r="AM90" s="51">
        <v>7.6</v>
      </c>
      <c r="AN90" s="51">
        <v>6.8</v>
      </c>
      <c r="AO90" s="51">
        <v>6.3</v>
      </c>
      <c r="AP90" s="51">
        <v>6.6</v>
      </c>
      <c r="AQ90" s="51">
        <v>6.4</v>
      </c>
      <c r="AR90" s="51">
        <v>5.7</v>
      </c>
      <c r="AS90" s="51">
        <v>6.9</v>
      </c>
      <c r="AT90" s="51">
        <v>6.5</v>
      </c>
      <c r="AV90" s="55">
        <v>5.36</v>
      </c>
      <c r="AW90" s="55">
        <v>4.04</v>
      </c>
      <c r="AX90" s="55">
        <v>6.77</v>
      </c>
      <c r="AY90" s="55">
        <v>5.4</v>
      </c>
      <c r="AZ90" s="55">
        <v>5.94</v>
      </c>
      <c r="BA90" s="55">
        <v>6.23</v>
      </c>
      <c r="BB90" s="55">
        <v>7.01</v>
      </c>
      <c r="BC90" s="55">
        <v>4.21</v>
      </c>
      <c r="BD90" s="55">
        <v>7.89</v>
      </c>
      <c r="BE90" s="55">
        <v>2.5</v>
      </c>
      <c r="BF90" s="55">
        <v>7</v>
      </c>
      <c r="BG90" s="55">
        <v>6.17</v>
      </c>
      <c r="BH90" s="55">
        <v>4.76</v>
      </c>
      <c r="BJ90" s="55">
        <v>0.5</v>
      </c>
      <c r="BK90" s="55">
        <v>0.5</v>
      </c>
      <c r="BL90" s="55">
        <v>0.5</v>
      </c>
      <c r="BM90" s="55">
        <v>0.5</v>
      </c>
      <c r="BN90" s="55">
        <v>0.5</v>
      </c>
      <c r="BO90" s="55">
        <v>0.5</v>
      </c>
      <c r="BP90" s="55">
        <v>0.10630115402414939</v>
      </c>
      <c r="BQ90" s="55">
        <v>4.2767799856038842</v>
      </c>
      <c r="BR90" s="55">
        <v>7.4721540542268503</v>
      </c>
      <c r="BS90" s="55">
        <v>10.193726641866698</v>
      </c>
      <c r="BT90" s="55">
        <v>9.9775812063615826E-2</v>
      </c>
      <c r="BU90" s="55">
        <v>3.8191357538713908</v>
      </c>
      <c r="BV90" s="55">
        <v>7.3797585579943181</v>
      </c>
      <c r="BW90" s="55">
        <v>10.829091841319681</v>
      </c>
    </row>
    <row r="91" spans="1:75" s="37" customFormat="1">
      <c r="A91" s="41"/>
      <c r="B91" s="48" t="s">
        <v>39</v>
      </c>
      <c r="C91" s="48"/>
      <c r="D91" s="72">
        <f>D83+D84-D78</f>
        <v>-0.10190574050460771</v>
      </c>
      <c r="E91" s="72">
        <f t="shared" ref="E91:AS91" si="500">E83+E84-E78</f>
        <v>-0.10329971842997089</v>
      </c>
      <c r="F91" s="49">
        <f t="shared" si="500"/>
        <v>-0.10464883201656693</v>
      </c>
      <c r="G91" s="49">
        <f t="shared" si="500"/>
        <v>-0.1059535462797611</v>
      </c>
      <c r="H91" s="49">
        <f t="shared" si="500"/>
        <v>-0.10721439730042284</v>
      </c>
      <c r="I91" s="49">
        <f t="shared" si="500"/>
        <v>-0.10596365009458689</v>
      </c>
      <c r="J91" s="49">
        <f t="shared" si="500"/>
        <v>-0.10407947861204547</v>
      </c>
      <c r="K91" s="49">
        <f t="shared" si="500"/>
        <v>-0.10221089914197679</v>
      </c>
      <c r="L91" s="49">
        <f t="shared" si="500"/>
        <v>-0.10034348887961236</v>
      </c>
      <c r="M91" s="49">
        <f t="shared" si="500"/>
        <v>-9.844261057409294E-2</v>
      </c>
      <c r="N91" s="49">
        <f t="shared" si="500"/>
        <v>-9.5243183897054967E-2</v>
      </c>
      <c r="O91" s="49">
        <f t="shared" si="500"/>
        <v>-9.2684938169932313E-2</v>
      </c>
      <c r="P91" s="49">
        <f t="shared" si="500"/>
        <v>-9.0224757026062433E-2</v>
      </c>
      <c r="Q91" s="49">
        <f t="shared" si="500"/>
        <v>-8.7801496032689344E-2</v>
      </c>
      <c r="R91" s="49">
        <f t="shared" si="500"/>
        <v>-8.5414004755546127E-2</v>
      </c>
      <c r="S91" s="49">
        <f t="shared" si="500"/>
        <v>-8.3016898158453353E-2</v>
      </c>
      <c r="T91" s="49">
        <f t="shared" si="500"/>
        <v>-8.0283684131156857E-2</v>
      </c>
      <c r="U91" s="49">
        <f t="shared" si="500"/>
        <v>-7.7425798444238289E-2</v>
      </c>
      <c r="V91" s="49"/>
      <c r="W91" s="49" t="e">
        <f t="shared" si="500"/>
        <v>#REF!</v>
      </c>
      <c r="X91" s="49" t="e">
        <f t="shared" si="500"/>
        <v>#REF!</v>
      </c>
      <c r="Y91" s="49">
        <f t="shared" si="500"/>
        <v>-6.5482568512037029E-2</v>
      </c>
      <c r="Z91" s="49">
        <f t="shared" si="500"/>
        <v>-6.2329478650206105E-2</v>
      </c>
      <c r="AA91" s="49">
        <f t="shared" si="500"/>
        <v>-5.9161011680187406E-2</v>
      </c>
      <c r="AB91" s="49">
        <f t="shared" si="500"/>
        <v>-5.5986152470687417E-2</v>
      </c>
      <c r="AC91" s="49">
        <f t="shared" si="500"/>
        <v>-5.2812594217570244E-2</v>
      </c>
      <c r="AD91" s="49">
        <f t="shared" si="500"/>
        <v>-4.9646990688579029E-2</v>
      </c>
      <c r="AE91" s="49">
        <f t="shared" si="500"/>
        <v>-4.6495116025575642E-2</v>
      </c>
      <c r="AF91" s="49"/>
      <c r="AG91" s="49">
        <f t="shared" si="500"/>
        <v>-4.0251892590390345E-2</v>
      </c>
      <c r="AH91" s="49">
        <f t="shared" si="500"/>
        <v>-3.7168419552008392E-2</v>
      </c>
      <c r="AI91" s="49">
        <f t="shared" si="500"/>
        <v>-3.4114561843587091E-2</v>
      </c>
      <c r="AJ91" s="49">
        <f t="shared" si="500"/>
        <v>-3.1093015635458451E-2</v>
      </c>
      <c r="AK91" s="49">
        <f t="shared" si="500"/>
        <v>-2.8106051736139878E-2</v>
      </c>
      <c r="AL91" s="112">
        <f t="shared" si="500"/>
        <v>-7.9812771034606586E-2</v>
      </c>
      <c r="AM91" s="49">
        <f t="shared" si="500"/>
        <v>-8.0304623859301982E-2</v>
      </c>
      <c r="AN91" s="49">
        <f t="shared" si="500"/>
        <v>-7.3103001453164063E-2</v>
      </c>
      <c r="AO91" s="49">
        <f t="shared" si="500"/>
        <v>-7.756062090006724E-2</v>
      </c>
      <c r="AP91" s="49">
        <f t="shared" si="500"/>
        <v>-7.5087085556131722E-2</v>
      </c>
      <c r="AQ91" s="49">
        <f t="shared" si="500"/>
        <v>-7.1436420535994152E-2</v>
      </c>
      <c r="AR91" s="49">
        <f t="shared" si="500"/>
        <v>-8.0052896769176679E-2</v>
      </c>
      <c r="AS91" s="49">
        <f t="shared" si="500"/>
        <v>-9.2428710580503795E-2</v>
      </c>
      <c r="AT91" s="49">
        <f t="shared" ref="AT91" si="501">AT83+AT84-AT78</f>
        <v>-8.3521075163935699E-2</v>
      </c>
      <c r="AV91" s="49">
        <f t="shared" ref="AV91:BH91" si="502">AV83+AV84-AV78</f>
        <v>-0.11376410650485513</v>
      </c>
      <c r="AW91" s="49">
        <f t="shared" si="502"/>
        <v>-9.7158394549077973E-2</v>
      </c>
      <c r="AX91" s="49">
        <f t="shared" si="502"/>
        <v>-0.10082100656410274</v>
      </c>
      <c r="AY91" s="49">
        <f t="shared" si="502"/>
        <v>-0.10148875142873592</v>
      </c>
      <c r="AZ91" s="49">
        <f t="shared" si="502"/>
        <v>-8.5906607382312414E-2</v>
      </c>
      <c r="BA91" s="49">
        <f t="shared" si="502"/>
        <v>-0.1085832987890136</v>
      </c>
      <c r="BB91" s="49">
        <f t="shared" si="502"/>
        <v>-8.7750282942594571E-2</v>
      </c>
      <c r="BC91" s="49">
        <f t="shared" si="502"/>
        <v>-6.5217548645243234E-2</v>
      </c>
      <c r="BD91" s="49">
        <f t="shared" si="502"/>
        <v>-6.6916422333006986E-2</v>
      </c>
      <c r="BE91" s="49">
        <f t="shared" si="502"/>
        <v>-6.3122995182378516E-2</v>
      </c>
      <c r="BF91" s="49">
        <f t="shared" si="502"/>
        <v>-7.5415491060528361E-2</v>
      </c>
      <c r="BG91" s="49">
        <f t="shared" si="502"/>
        <v>-7.8487755987709684E-2</v>
      </c>
      <c r="BH91" s="49">
        <f t="shared" si="502"/>
        <v>-4.7924754125584335E-2</v>
      </c>
      <c r="BJ91" s="49">
        <f t="shared" ref="BJ91:BO91" si="503">BJ83+BJ84-BJ78</f>
        <v>-0.10039284464309697</v>
      </c>
      <c r="BK91" s="49">
        <f t="shared" si="503"/>
        <v>-0.10039284464309697</v>
      </c>
      <c r="BL91" s="49">
        <f t="shared" si="503"/>
        <v>-0.10039284464309697</v>
      </c>
      <c r="BM91" s="49">
        <f t="shared" si="503"/>
        <v>-0.10039284464309697</v>
      </c>
      <c r="BN91" s="49">
        <f t="shared" ref="BN91" si="504">BN83+BN84-BN78</f>
        <v>-0.10039284464309697</v>
      </c>
      <c r="BO91" s="49">
        <f t="shared" si="503"/>
        <v>-0.10039284464309697</v>
      </c>
      <c r="BP91" s="49">
        <f t="shared" ref="BP91:BW91" si="505">BP83+BP84-BP78</f>
        <v>-4.7412078343563854E-2</v>
      </c>
      <c r="BQ91" s="49">
        <f t="shared" si="505"/>
        <v>-4.7412078343563854E-2</v>
      </c>
      <c r="BR91" s="49">
        <f t="shared" ref="BR91" si="506">BR83+BR84-BR78</f>
        <v>-4.7412078343563854E-2</v>
      </c>
      <c r="BS91" s="49">
        <f t="shared" si="505"/>
        <v>-4.7412078343563854E-2</v>
      </c>
      <c r="BT91" s="49">
        <f t="shared" si="505"/>
        <v>-4.7412078343563854E-2</v>
      </c>
      <c r="BU91" s="49">
        <f t="shared" si="505"/>
        <v>-4.7412078343563854E-2</v>
      </c>
      <c r="BV91" s="49">
        <f t="shared" ref="BV91" si="507">BV83+BV84-BV78</f>
        <v>-4.7412078343563854E-2</v>
      </c>
      <c r="BW91" s="49">
        <f t="shared" si="505"/>
        <v>-4.7412078343563854E-2</v>
      </c>
    </row>
    <row r="92" spans="1:75" s="1" customFormat="1">
      <c r="A92" s="14" t="s">
        <v>40</v>
      </c>
      <c r="B92" s="15"/>
      <c r="C92" s="15"/>
      <c r="D92" s="71"/>
      <c r="E92" s="71"/>
      <c r="AL92" s="100"/>
    </row>
    <row r="93" spans="1:75">
      <c r="A93" s="14" t="s">
        <v>141</v>
      </c>
      <c r="B93" s="14" t="s">
        <v>41</v>
      </c>
      <c r="C93" s="14"/>
      <c r="D93" s="73">
        <f>(137778-91.666*(D4+273)+8.474*(D4+273)*LN(D4+273))/8.314/(D4+273)</f>
        <v>7.9103728179532302</v>
      </c>
      <c r="E93" s="73">
        <f t="shared" ref="E93:AJ93" si="508">(137778-91.666*(E4+273)+8.474*(E4+273)*LN(E4+273))/8.314/(E4+273)</f>
        <v>7.9470157949637983</v>
      </c>
      <c r="F93" s="16">
        <f t="shared" si="508"/>
        <v>7.98392767554662</v>
      </c>
      <c r="G93" s="16">
        <f t="shared" si="508"/>
        <v>8.0211113363895254</v>
      </c>
      <c r="H93" s="16">
        <f t="shared" si="508"/>
        <v>8.0585696950400276</v>
      </c>
      <c r="I93" s="16">
        <f t="shared" si="508"/>
        <v>8.0963057106311247</v>
      </c>
      <c r="J93" s="16">
        <f t="shared" si="508"/>
        <v>8.1343223846225996</v>
      </c>
      <c r="K93" s="16">
        <f t="shared" si="508"/>
        <v>8.1726227615582232</v>
      </c>
      <c r="L93" s="16">
        <f t="shared" si="508"/>
        <v>8.2112099298392014</v>
      </c>
      <c r="M93" s="16">
        <f t="shared" si="508"/>
        <v>8.2500870225143679</v>
      </c>
      <c r="N93" s="16">
        <f t="shared" si="508"/>
        <v>8.2892572180874851</v>
      </c>
      <c r="O93" s="16">
        <f t="shared" si="508"/>
        <v>8.3287237413420723</v>
      </c>
      <c r="P93" s="16">
        <f t="shared" si="508"/>
        <v>8.3684898641842729</v>
      </c>
      <c r="Q93" s="16">
        <f t="shared" si="508"/>
        <v>8.4085589065041422</v>
      </c>
      <c r="R93" s="16">
        <f t="shared" si="508"/>
        <v>8.4489342370559122</v>
      </c>
      <c r="S93" s="16">
        <f t="shared" si="508"/>
        <v>8.4896192743576258</v>
      </c>
      <c r="T93" s="16">
        <f t="shared" si="508"/>
        <v>8.5306174876107406</v>
      </c>
      <c r="U93" s="16">
        <f t="shared" si="508"/>
        <v>8.5719323976401274</v>
      </c>
      <c r="V93" s="16"/>
      <c r="W93" s="16">
        <f t="shared" si="508"/>
        <v>8.655526655231764</v>
      </c>
      <c r="X93" s="16">
        <f t="shared" si="508"/>
        <v>8.6978133113178941</v>
      </c>
      <c r="Y93" s="16">
        <f t="shared" si="508"/>
        <v>8.7404312832598769</v>
      </c>
      <c r="Z93" s="16">
        <f t="shared" si="508"/>
        <v>8.7833843648533616</v>
      </c>
      <c r="AA93" s="16">
        <f t="shared" si="508"/>
        <v>8.826676407617601</v>
      </c>
      <c r="AB93" s="16">
        <f t="shared" si="508"/>
        <v>8.8703113218943344</v>
      </c>
      <c r="AC93" s="16">
        <f t="shared" si="508"/>
        <v>8.9142930779718323</v>
      </c>
      <c r="AD93" s="16">
        <f t="shared" si="508"/>
        <v>8.9586257072347824</v>
      </c>
      <c r="AE93" s="16">
        <f t="shared" si="508"/>
        <v>9.0033133033406969</v>
      </c>
      <c r="AF93" s="16"/>
      <c r="AG93" s="16">
        <f t="shared" si="508"/>
        <v>9.0937700893255951</v>
      </c>
      <c r="AH93" s="16">
        <f t="shared" si="508"/>
        <v>9.1395477888574401</v>
      </c>
      <c r="AI93" s="16">
        <f t="shared" si="508"/>
        <v>9.1856974770882953</v>
      </c>
      <c r="AJ93" s="16">
        <f t="shared" si="508"/>
        <v>9.2322235776660904</v>
      </c>
      <c r="AK93" s="16">
        <f t="shared" ref="AK93:AT93" si="509">(137778-91.666*(AK4+273)+8.474*(AK4+273)*LN(AK4+273))/8.314/(AK4+273)</f>
        <v>9.2791305841689127</v>
      </c>
      <c r="AL93" s="113">
        <f t="shared" si="509"/>
        <v>10.89015849506335</v>
      </c>
      <c r="AM93" s="16">
        <f t="shared" si="509"/>
        <v>10.89015849506335</v>
      </c>
      <c r="AN93" s="16">
        <f t="shared" si="509"/>
        <v>10.89015849506335</v>
      </c>
      <c r="AO93" s="16">
        <f t="shared" si="509"/>
        <v>10.89015849506335</v>
      </c>
      <c r="AP93" s="16">
        <f t="shared" si="509"/>
        <v>10.89015849506335</v>
      </c>
      <c r="AQ93" s="16">
        <f t="shared" si="509"/>
        <v>10.89015849506335</v>
      </c>
      <c r="AR93" s="16">
        <f t="shared" si="509"/>
        <v>10.89015849506335</v>
      </c>
      <c r="AS93" s="16">
        <f t="shared" si="509"/>
        <v>10.89015849506335</v>
      </c>
      <c r="AT93" s="16">
        <f t="shared" si="509"/>
        <v>10.89015849506335</v>
      </c>
      <c r="AV93" s="16">
        <f t="shared" ref="AV93:BH93" si="510">(137778-91.666*(AV4+273)+8.474*(AV4+273)*LN(AV4+273))/8.314/(AV4+273)</f>
        <v>9.0482228883930205</v>
      </c>
      <c r="AW93" s="16">
        <f t="shared" si="510"/>
        <v>9.7194893713125641</v>
      </c>
      <c r="AX93" s="16">
        <f t="shared" si="510"/>
        <v>9.9895817596670753</v>
      </c>
      <c r="AY93" s="16">
        <f t="shared" si="510"/>
        <v>9.0482228883930205</v>
      </c>
      <c r="AZ93" s="16">
        <f t="shared" si="510"/>
        <v>9.7194893713125641</v>
      </c>
      <c r="BA93" s="16">
        <f t="shared" si="510"/>
        <v>9.9895817596670753</v>
      </c>
      <c r="BB93" s="16">
        <f t="shared" si="510"/>
        <v>10.418291122010881</v>
      </c>
      <c r="BC93" s="16">
        <f t="shared" si="510"/>
        <v>10.418291122010881</v>
      </c>
      <c r="BD93" s="16">
        <f t="shared" si="510"/>
        <v>10.89015849506335</v>
      </c>
      <c r="BE93" s="16">
        <f t="shared" si="510"/>
        <v>10.89015849506335</v>
      </c>
      <c r="BF93" s="16">
        <f t="shared" si="510"/>
        <v>10.010862533842507</v>
      </c>
      <c r="BG93" s="16">
        <f t="shared" si="510"/>
        <v>10.010862533842507</v>
      </c>
      <c r="BH93" s="16">
        <f t="shared" si="510"/>
        <v>10.194770749223212</v>
      </c>
      <c r="BJ93" s="16">
        <f t="shared" ref="BJ93:BO93" si="511">(137778-91.666*(BJ4+273)+8.474*(BJ4+273)*LN(BJ4+273))/8.314/(BJ4+273)</f>
        <v>7.6603259106285604</v>
      </c>
      <c r="BK93" s="16">
        <f t="shared" si="511"/>
        <v>7.6603259106285604</v>
      </c>
      <c r="BL93" s="16">
        <f t="shared" si="511"/>
        <v>7.6603259106285604</v>
      </c>
      <c r="BM93" s="16">
        <f t="shared" si="511"/>
        <v>7.6603259106285604</v>
      </c>
      <c r="BN93" s="16">
        <f t="shared" ref="BN93" si="512">(137778-91.666*(BN4+273)+8.474*(BN4+273)*LN(BN4+273))/8.314/(BN4+273)</f>
        <v>7.6603259106285604</v>
      </c>
      <c r="BO93" s="16">
        <f t="shared" si="511"/>
        <v>7.6603259106285604</v>
      </c>
      <c r="BP93" s="16">
        <f t="shared" ref="BP93:BW93" si="513">(137778-91.666*(BP4+273)+8.474*(BP4+273)*LN(BP4+273))/8.314/(BP4+273)</f>
        <v>11.531375594660661</v>
      </c>
      <c r="BQ93" s="16">
        <f t="shared" si="513"/>
        <v>11.531375594660661</v>
      </c>
      <c r="BR93" s="16">
        <f t="shared" ref="BR93" si="514">(137778-91.666*(BR4+273)+8.474*(BR4+273)*LN(BR4+273))/8.314/(BR4+273)</f>
        <v>11.531375594660661</v>
      </c>
      <c r="BS93" s="16">
        <f t="shared" si="513"/>
        <v>11.531375594660661</v>
      </c>
      <c r="BT93" s="16">
        <f t="shared" si="513"/>
        <v>9.2791305841689127</v>
      </c>
      <c r="BU93" s="16">
        <f t="shared" si="513"/>
        <v>9.2791305841689127</v>
      </c>
      <c r="BV93" s="16">
        <f t="shared" ref="BV93" si="515">(137778-91.666*(BV4+273)+8.474*(BV4+273)*LN(BV4+273))/8.314/(BV4+273)</f>
        <v>9.2791305841689127</v>
      </c>
      <c r="BW93" s="16">
        <f t="shared" si="513"/>
        <v>9.2791305841689127</v>
      </c>
    </row>
    <row r="94" spans="1:75">
      <c r="A94" s="14"/>
      <c r="B94" s="14" t="s">
        <v>42</v>
      </c>
      <c r="C94" s="14"/>
      <c r="D94" s="73">
        <f>1673/(D4+273)*(6.7*(D83+D84)+1.8*(D78+D87)+4.9*D81+8.1*D82+5*D77+8.9*(D79+D80)-22.2*(D79+D80)*D77+7.2*(D79+D80)*D76)-2.06*ERF(-7.2*(D79+D80))</f>
        <v>5.8669403681954835</v>
      </c>
      <c r="E94" s="73">
        <f t="shared" ref="E94:AR94" si="516">1673/(E4+273)*(6.7*(E83+E84)+1.8*(E78+E87)+4.9*E81+8.1*E82+5*E77+8.9*(E79+E80)-22.2*(E79+E80)*E77+7.2*(E79+E80)*E76)-2.06*ERF(-7.2*(E79+E80))</f>
        <v>5.845256734790202</v>
      </c>
      <c r="F94" s="16">
        <f t="shared" si="516"/>
        <v>5.8232946304722075</v>
      </c>
      <c r="G94" s="16">
        <f t="shared" si="516"/>
        <v>5.8010441315994585</v>
      </c>
      <c r="H94" s="16">
        <f t="shared" si="516"/>
        <v>5.7784926118566329</v>
      </c>
      <c r="I94" s="16">
        <f t="shared" si="516"/>
        <v>5.7869731568818468</v>
      </c>
      <c r="J94" s="16">
        <f t="shared" si="516"/>
        <v>5.8033018838980777</v>
      </c>
      <c r="K94" s="16">
        <f t="shared" si="516"/>
        <v>5.8190464711483889</v>
      </c>
      <c r="L94" s="16">
        <f t="shared" si="516"/>
        <v>5.8341320916608002</v>
      </c>
      <c r="M94" s="16">
        <f t="shared" si="516"/>
        <v>5.8484271478734531</v>
      </c>
      <c r="N94" s="16">
        <f t="shared" si="516"/>
        <v>5.859415033872172</v>
      </c>
      <c r="O94" s="16">
        <f t="shared" si="516"/>
        <v>5.8723084562637968</v>
      </c>
      <c r="P94" s="16">
        <f t="shared" si="516"/>
        <v>5.8842295270854361</v>
      </c>
      <c r="Q94" s="16">
        <f t="shared" si="516"/>
        <v>5.8957075717971081</v>
      </c>
      <c r="R94" s="16">
        <f t="shared" si="516"/>
        <v>5.906702000000112</v>
      </c>
      <c r="S94" s="16">
        <f t="shared" si="516"/>
        <v>5.8994284967762205</v>
      </c>
      <c r="T94" s="16">
        <f t="shared" si="516"/>
        <v>5.7920165757279918</v>
      </c>
      <c r="U94" s="16">
        <f t="shared" si="516"/>
        <v>5.6963407038078575</v>
      </c>
      <c r="V94" s="16"/>
      <c r="W94" s="16" t="e">
        <f t="shared" si="516"/>
        <v>#REF!</v>
      </c>
      <c r="X94" s="16" t="e">
        <f t="shared" si="516"/>
        <v>#REF!</v>
      </c>
      <c r="Y94" s="16">
        <f t="shared" si="516"/>
        <v>5.3643312806584991</v>
      </c>
      <c r="Z94" s="16">
        <f t="shared" si="516"/>
        <v>5.2722830678569537</v>
      </c>
      <c r="AA94" s="16">
        <f t="shared" si="516"/>
        <v>5.1804629988447184</v>
      </c>
      <c r="AB94" s="16">
        <f t="shared" si="516"/>
        <v>5.0887177081087307</v>
      </c>
      <c r="AC94" s="16">
        <f t="shared" si="516"/>
        <v>4.997007219107708</v>
      </c>
      <c r="AD94" s="16">
        <f t="shared" si="516"/>
        <v>4.9053733890115581</v>
      </c>
      <c r="AE94" s="16">
        <f t="shared" si="516"/>
        <v>4.8139150085025477</v>
      </c>
      <c r="AF94" s="16"/>
      <c r="AG94" s="16">
        <f t="shared" si="516"/>
        <v>4.6320924576795734</v>
      </c>
      <c r="AH94" s="16">
        <f t="shared" si="516"/>
        <v>4.5420575182817657</v>
      </c>
      <c r="AI94" s="16">
        <f t="shared" si="516"/>
        <v>4.4528372298253469</v>
      </c>
      <c r="AJ94" s="16">
        <f t="shared" si="516"/>
        <v>4.3646031850725509</v>
      </c>
      <c r="AK94" s="16">
        <f t="shared" si="516"/>
        <v>4.2775206965622656</v>
      </c>
      <c r="AL94" s="113">
        <f t="shared" si="516"/>
        <v>2.0649486780324415</v>
      </c>
      <c r="AM94" s="16">
        <f t="shared" si="516"/>
        <v>1.9439476185164883</v>
      </c>
      <c r="AN94" s="16">
        <f t="shared" si="516"/>
        <v>2.231257359625415</v>
      </c>
      <c r="AO94" s="16">
        <f t="shared" si="516"/>
        <v>2.244168799096609</v>
      </c>
      <c r="AP94" s="16">
        <f t="shared" si="516"/>
        <v>2.0000111146542108</v>
      </c>
      <c r="AQ94" s="16">
        <f t="shared" si="516"/>
        <v>1.8790878189340205</v>
      </c>
      <c r="AR94" s="16">
        <f t="shared" si="516"/>
        <v>1.9963297112538065</v>
      </c>
      <c r="AS94" s="16">
        <f t="shared" ref="AS94:AT94" si="517">1673/(AS4+273)*(6.7*(AS83+AS84)+1.8*(AS78+AS87)+4.9*AS81+8.1*AS82+5*AS77+8.9*(AS79+AS80)-22.2*(AS79+AS80)*AS77+7.2*(AS79+AS80)*AS76)-2.06*ERF(-7.2*(AS79+AS80))</f>
        <v>1.9655933931492431</v>
      </c>
      <c r="AT94" s="16">
        <f t="shared" si="517"/>
        <v>1.8677034259088494</v>
      </c>
      <c r="AV94" s="16">
        <f t="shared" ref="AV94:BH94" si="518">1673/(AV4+273)*(6.7*(AV83+AV84)+1.8*(AV78+AV87)+4.9*AV81+8.1*AV82+5*AV77+8.9*(AV79+AV80)-22.2*(AV79+AV80)*AV77+7.2*(AV79+AV80)*AV76)-2.06*ERF(-7.2*(AV79+AV80))</f>
        <v>3.644558336672918</v>
      </c>
      <c r="AW94" s="16">
        <f t="shared" si="518"/>
        <v>3.8554687964283811</v>
      </c>
      <c r="AX94" s="16">
        <f t="shared" si="518"/>
        <v>3.7596678817027258</v>
      </c>
      <c r="AY94" s="16">
        <f t="shared" si="518"/>
        <v>2.9169729223094589</v>
      </c>
      <c r="AZ94" s="16">
        <f t="shared" si="518"/>
        <v>3.1313281121647161</v>
      </c>
      <c r="BA94" s="16">
        <f t="shared" si="518"/>
        <v>2.7515609780880754</v>
      </c>
      <c r="BB94" s="16">
        <f t="shared" si="518"/>
        <v>2.6766281761415152</v>
      </c>
      <c r="BC94" s="16">
        <f t="shared" si="518"/>
        <v>2.5808677328417202</v>
      </c>
      <c r="BD94" s="16">
        <f t="shared" si="518"/>
        <v>2.2706660900766793</v>
      </c>
      <c r="BE94" s="16">
        <f t="shared" si="518"/>
        <v>2.4488214848715302</v>
      </c>
      <c r="BF94" s="16">
        <f t="shared" si="518"/>
        <v>2.7753904840548782</v>
      </c>
      <c r="BG94" s="16">
        <f t="shared" si="518"/>
        <v>2.7562649794233884</v>
      </c>
      <c r="BH94" s="16">
        <f t="shared" si="518"/>
        <v>2.8517338419319849</v>
      </c>
      <c r="BJ94" s="16">
        <f t="shared" ref="BJ94:BO94" si="519">1673/(BJ4+273)*(6.7*(BJ83+BJ84)+1.8*(BJ78+BJ87)+4.9*BJ81+8.1*BJ82+5*BJ77+8.9*(BJ79+BJ80)-22.2*(BJ79+BJ80)*BJ77+7.2*(BJ79+BJ80)*BJ76)-2.06*ERF(-7.2*(BJ79+BJ80))</f>
        <v>4.833750841828202</v>
      </c>
      <c r="BK94" s="16">
        <f t="shared" si="519"/>
        <v>4.833750841828202</v>
      </c>
      <c r="BL94" s="16">
        <f t="shared" si="519"/>
        <v>4.833750841828202</v>
      </c>
      <c r="BM94" s="16">
        <f t="shared" si="519"/>
        <v>4.833750841828202</v>
      </c>
      <c r="BN94" s="16">
        <f t="shared" ref="BN94" si="520">1673/(BN4+273)*(6.7*(BN83+BN84)+1.8*(BN78+BN87)+4.9*BN81+8.1*BN82+5*BN77+8.9*(BN79+BN80)-22.2*(BN79+BN80)*BN77+7.2*(BN79+BN80)*BN76)-2.06*ERF(-7.2*(BN79+BN80))</f>
        <v>4.833750841828202</v>
      </c>
      <c r="BO94" s="16">
        <f t="shared" si="519"/>
        <v>4.833750841828202</v>
      </c>
      <c r="BP94" s="16">
        <f t="shared" ref="BP94:BW94" si="521">1673/(BP4+273)*(6.7*(BP83+BP84)+1.8*(BP78+BP87)+4.9*BP81+8.1*BP82+5*BP77+8.9*(BP79+BP80)-22.2*(BP79+BP80)*BP77+7.2*(BP79+BP80)*BP76)-2.06*ERF(-7.2*(BP79+BP80))</f>
        <v>2.1658873416781308</v>
      </c>
      <c r="BQ94" s="16">
        <f t="shared" si="521"/>
        <v>2.1658873416781308</v>
      </c>
      <c r="BR94" s="16">
        <f t="shared" ref="BR94" si="522">1673/(BR4+273)*(6.7*(BR83+BR84)+1.8*(BR78+BR87)+4.9*BR81+8.1*BR82+5*BR77+8.9*(BR79+BR80)-22.2*(BR79+BR80)*BR77+7.2*(BR79+BR80)*BR76)-2.06*ERF(-7.2*(BR79+BR80))</f>
        <v>2.1658873416781308</v>
      </c>
      <c r="BS94" s="16">
        <f t="shared" si="521"/>
        <v>2.1658873416781308</v>
      </c>
      <c r="BT94" s="16">
        <f t="shared" si="521"/>
        <v>1.8810925080134118</v>
      </c>
      <c r="BU94" s="16">
        <f t="shared" si="521"/>
        <v>1.8810925080134118</v>
      </c>
      <c r="BV94" s="16">
        <f t="shared" ref="BV94" si="523">1673/(BV4+273)*(6.7*(BV83+BV84)+1.8*(BV78+BV87)+4.9*BV81+8.1*BV82+5*BV77+8.9*(BV79+BV80)-22.2*(BV79+BV80)*BV77+7.2*(BV79+BV80)*BV76)-2.06*ERF(-7.2*(BV79+BV80))</f>
        <v>1.8810925080134118</v>
      </c>
      <c r="BW94" s="16">
        <f t="shared" si="521"/>
        <v>1.8810925080134118</v>
      </c>
    </row>
    <row r="95" spans="1:75">
      <c r="A95" s="14"/>
      <c r="B95" s="17" t="s">
        <v>43</v>
      </c>
      <c r="C95" s="14"/>
      <c r="D95" s="73">
        <f>-23590/(D4+273)+8.77+D94</f>
        <v>-1.7689293028525723</v>
      </c>
      <c r="E95" s="73">
        <f t="shared" ref="E95:AJ95" si="524">-23590/(E4+273)+8.77+E94</f>
        <v>-1.8478252052425388</v>
      </c>
      <c r="F95" s="16">
        <f t="shared" si="524"/>
        <v>-1.9274000082125449</v>
      </c>
      <c r="G95" s="16">
        <f t="shared" si="524"/>
        <v>-2.0076678540892798</v>
      </c>
      <c r="H95" s="16">
        <f t="shared" si="524"/>
        <v>-2.0886456473422488</v>
      </c>
      <c r="I95" s="16">
        <f t="shared" si="524"/>
        <v>-2.1390046410086283</v>
      </c>
      <c r="J95" s="16">
        <f t="shared" si="524"/>
        <v>-2.181933118135893</v>
      </c>
      <c r="K95" s="16">
        <f t="shared" si="524"/>
        <v>-2.22586786344353</v>
      </c>
      <c r="L95" s="16">
        <f t="shared" si="524"/>
        <v>-2.2708882306786276</v>
      </c>
      <c r="M95" s="16">
        <f t="shared" si="524"/>
        <v>-2.3171304091353644</v>
      </c>
      <c r="N95" s="16">
        <f t="shared" si="524"/>
        <v>-2.3671156625867331</v>
      </c>
      <c r="O95" s="16">
        <f t="shared" si="524"/>
        <v>-2.4156360096058922</v>
      </c>
      <c r="P95" s="16">
        <f t="shared" si="524"/>
        <v>-2.4655741318776183</v>
      </c>
      <c r="Q95" s="16">
        <f t="shared" si="524"/>
        <v>-2.5164055674529484</v>
      </c>
      <c r="R95" s="16">
        <f t="shared" si="524"/>
        <v>-2.568175841305508</v>
      </c>
      <c r="S95" s="16">
        <f t="shared" si="524"/>
        <v>-2.6386742752950205</v>
      </c>
      <c r="T95" s="16">
        <f t="shared" si="524"/>
        <v>-2.8097764364584599</v>
      </c>
      <c r="U95" s="16">
        <f t="shared" si="524"/>
        <v>-2.9696130135419327</v>
      </c>
      <c r="V95" s="16"/>
      <c r="W95" s="16" t="e">
        <f t="shared" si="524"/>
        <v>#REF!</v>
      </c>
      <c r="X95" s="16" t="e">
        <f t="shared" si="524"/>
        <v>#REF!</v>
      </c>
      <c r="Y95" s="16">
        <f t="shared" si="524"/>
        <v>-3.5630757276484335</v>
      </c>
      <c r="Z95" s="16">
        <f t="shared" si="524"/>
        <v>-3.7217170325472608</v>
      </c>
      <c r="AA95" s="16">
        <f t="shared" si="524"/>
        <v>-3.8806332492656876</v>
      </c>
      <c r="AB95" s="16">
        <f t="shared" si="524"/>
        <v>-4.0399834651809252</v>
      </c>
      <c r="AC95" s="16">
        <f t="shared" si="524"/>
        <v>-4.1998134658043007</v>
      </c>
      <c r="AD95" s="16">
        <f t="shared" si="524"/>
        <v>-4.3600872917057352</v>
      </c>
      <c r="AE95" s="16">
        <f t="shared" si="524"/>
        <v>-4.5207121404147337</v>
      </c>
      <c r="AF95" s="16"/>
      <c r="AG95" s="16">
        <f t="shared" si="524"/>
        <v>-4.8424714605180048</v>
      </c>
      <c r="AH95" s="16">
        <f t="shared" si="524"/>
        <v>-5.0032891456558559</v>
      </c>
      <c r="AI95" s="16">
        <f t="shared" si="524"/>
        <v>-5.1638435452558031</v>
      </c>
      <c r="AJ95" s="16">
        <f t="shared" si="524"/>
        <v>-5.3239695340737887</v>
      </c>
      <c r="AK95" s="16">
        <f t="shared" ref="AK95:AT95" si="525">-23590/(AK4+273)+8.77+AK94</f>
        <v>-5.4835083686380495</v>
      </c>
      <c r="AL95" s="113">
        <f t="shared" si="525"/>
        <v>-10.171284625618492</v>
      </c>
      <c r="AM95" s="16">
        <f t="shared" si="525"/>
        <v>-10.292285685134445</v>
      </c>
      <c r="AN95" s="16">
        <f t="shared" si="525"/>
        <v>-10.004975944025519</v>
      </c>
      <c r="AO95" s="16">
        <f t="shared" si="525"/>
        <v>-9.9920645045543246</v>
      </c>
      <c r="AP95" s="16">
        <f t="shared" si="525"/>
        <v>-10.236222188996724</v>
      </c>
      <c r="AQ95" s="16">
        <f t="shared" si="525"/>
        <v>-10.357145484716913</v>
      </c>
      <c r="AR95" s="16">
        <f t="shared" si="525"/>
        <v>-10.239903592397127</v>
      </c>
      <c r="AS95" s="16">
        <f t="shared" si="525"/>
        <v>-10.270639910501691</v>
      </c>
      <c r="AT95" s="16">
        <f t="shared" si="525"/>
        <v>-10.368529877742084</v>
      </c>
      <c r="AV95" s="16">
        <f t="shared" ref="AV95:BH95" si="526">-23590/(AV4+273)+8.77+AV94</f>
        <v>-5.7595556848987295</v>
      </c>
      <c r="AW95" s="16">
        <f t="shared" si="526"/>
        <v>-6.5846289234413273</v>
      </c>
      <c r="AX95" s="16">
        <f t="shared" si="526"/>
        <v>-7.0959560783638302</v>
      </c>
      <c r="AY95" s="16">
        <f t="shared" si="526"/>
        <v>-6.487141099262189</v>
      </c>
      <c r="AZ95" s="16">
        <f t="shared" si="526"/>
        <v>-7.308769607704992</v>
      </c>
      <c r="BA95" s="16">
        <f t="shared" si="526"/>
        <v>-8.1040629819784797</v>
      </c>
      <c r="BB95" s="16">
        <f t="shared" si="526"/>
        <v>-8.8371207490519499</v>
      </c>
      <c r="BC95" s="16">
        <f t="shared" si="526"/>
        <v>-8.9328811923517435</v>
      </c>
      <c r="BD95" s="16">
        <f t="shared" si="526"/>
        <v>-9.9655672135742552</v>
      </c>
      <c r="BE95" s="16">
        <f t="shared" si="526"/>
        <v>-9.7874118187794039</v>
      </c>
      <c r="BF95" s="16">
        <f t="shared" si="526"/>
        <v>-8.1129428492784577</v>
      </c>
      <c r="BG95" s="16">
        <f t="shared" si="526"/>
        <v>-8.132068353909947</v>
      </c>
      <c r="BH95" s="16">
        <f t="shared" si="526"/>
        <v>-8.3190945604348805</v>
      </c>
      <c r="BJ95" s="16">
        <f t="shared" ref="BJ95:BO95" si="527">-23590/(BJ4+273)+8.77+BJ94</f>
        <v>-2.4111846639423362</v>
      </c>
      <c r="BK95" s="16">
        <f t="shared" si="527"/>
        <v>-2.4111846639423362</v>
      </c>
      <c r="BL95" s="16">
        <f t="shared" si="527"/>
        <v>-2.4111846639423362</v>
      </c>
      <c r="BM95" s="16">
        <f t="shared" si="527"/>
        <v>-2.4111846639423362</v>
      </c>
      <c r="BN95" s="16">
        <f t="shared" ref="BN95" si="528">-23590/(BN4+273)+8.77+BN94</f>
        <v>-2.4111846639423362</v>
      </c>
      <c r="BO95" s="16">
        <f t="shared" si="527"/>
        <v>-2.4111846639423362</v>
      </c>
      <c r="BP95" s="16">
        <f t="shared" ref="BP95:BW95" si="529">-23590/(BP4+273)+8.77+BP94</f>
        <v>-11.049201195134545</v>
      </c>
      <c r="BQ95" s="16">
        <f t="shared" si="529"/>
        <v>-11.049201195134545</v>
      </c>
      <c r="BR95" s="16">
        <f t="shared" ref="BR95" si="530">-23590/(BR4+273)+8.77+BR94</f>
        <v>-11.049201195134545</v>
      </c>
      <c r="BS95" s="16">
        <f t="shared" si="529"/>
        <v>-11.049201195134545</v>
      </c>
      <c r="BT95" s="16">
        <f t="shared" si="529"/>
        <v>-7.8799365571869036</v>
      </c>
      <c r="BU95" s="16">
        <f t="shared" si="529"/>
        <v>-7.8799365571869036</v>
      </c>
      <c r="BV95" s="16">
        <f t="shared" ref="BV95" si="531">-23590/(BV4+273)+8.77+BV94</f>
        <v>-7.8799365571869036</v>
      </c>
      <c r="BW95" s="16">
        <f t="shared" si="529"/>
        <v>-7.8799365571869036</v>
      </c>
    </row>
    <row r="96" spans="1:75">
      <c r="A96" s="14"/>
      <c r="B96" s="17" t="s">
        <v>143</v>
      </c>
      <c r="C96" s="14"/>
      <c r="D96" s="73">
        <f>-LN(D79)</f>
        <v>2.3601597580068803</v>
      </c>
      <c r="E96" s="73">
        <f t="shared" ref="E96:AJ96" si="532">-LN(E79)</f>
        <v>2.3543660235571653</v>
      </c>
      <c r="F96" s="16">
        <f t="shared" si="532"/>
        <v>2.3491856866389935</v>
      </c>
      <c r="G96" s="16">
        <f t="shared" si="532"/>
        <v>2.3446045917122089</v>
      </c>
      <c r="H96" s="16">
        <f t="shared" si="532"/>
        <v>2.3406093233934646</v>
      </c>
      <c r="I96" s="16">
        <f t="shared" si="532"/>
        <v>2.3228651444174218</v>
      </c>
      <c r="J96" s="16">
        <f t="shared" si="532"/>
        <v>2.3022975469677243</v>
      </c>
      <c r="K96" s="16">
        <f t="shared" si="532"/>
        <v>2.2827201230061309</v>
      </c>
      <c r="L96" s="16">
        <f t="shared" si="532"/>
        <v>2.2640886592126632</v>
      </c>
      <c r="M96" s="16">
        <f t="shared" si="532"/>
        <v>2.2463844501256642</v>
      </c>
      <c r="N96" s="16">
        <f t="shared" si="532"/>
        <v>2.2308300944389226</v>
      </c>
      <c r="O96" s="16">
        <f t="shared" si="532"/>
        <v>2.2158743033562311</v>
      </c>
      <c r="P96" s="16">
        <f t="shared" si="532"/>
        <v>2.2016828032961739</v>
      </c>
      <c r="Q96" s="16">
        <f t="shared" si="532"/>
        <v>2.1883670469756309</v>
      </c>
      <c r="R96" s="16">
        <f t="shared" si="532"/>
        <v>2.1758929361578461</v>
      </c>
      <c r="S96" s="16">
        <f t="shared" si="532"/>
        <v>2.1707609190348909</v>
      </c>
      <c r="T96" s="16">
        <f t="shared" si="532"/>
        <v>2.203192504125604</v>
      </c>
      <c r="U96" s="16">
        <f t="shared" si="532"/>
        <v>2.2318204339946184</v>
      </c>
      <c r="V96" s="16"/>
      <c r="W96" s="16" t="e">
        <f t="shared" si="532"/>
        <v>#REF!</v>
      </c>
      <c r="X96" s="16" t="e">
        <f t="shared" si="532"/>
        <v>#REF!</v>
      </c>
      <c r="Y96" s="16">
        <f t="shared" si="532"/>
        <v>2.3336358103381709</v>
      </c>
      <c r="Z96" s="16">
        <f t="shared" si="532"/>
        <v>2.3645492921834546</v>
      </c>
      <c r="AA96" s="16">
        <f t="shared" si="532"/>
        <v>2.3964126236946801</v>
      </c>
      <c r="AB96" s="16">
        <f t="shared" si="532"/>
        <v>2.4293345897998937</v>
      </c>
      <c r="AC96" s="16">
        <f t="shared" si="532"/>
        <v>2.4633826808503581</v>
      </c>
      <c r="AD96" s="16">
        <f t="shared" si="532"/>
        <v>2.4985945997676411</v>
      </c>
      <c r="AE96" s="16">
        <f t="shared" si="532"/>
        <v>2.5349872156058528</v>
      </c>
      <c r="AF96" s="16"/>
      <c r="AG96" s="16">
        <f>-LN(AG79)</f>
        <v>2.6113175483338313</v>
      </c>
      <c r="AH96" s="16">
        <f t="shared" si="532"/>
        <v>2.6512388869687551</v>
      </c>
      <c r="AI96" s="16">
        <f t="shared" si="532"/>
        <v>2.6923147622309576</v>
      </c>
      <c r="AJ96" s="16">
        <f t="shared" si="532"/>
        <v>2.7345320833983089</v>
      </c>
      <c r="AK96" s="16">
        <f t="shared" ref="AK96:AS96" si="533">-LN(AK79)</f>
        <v>2.7778787413464592</v>
      </c>
      <c r="AL96" s="113">
        <f t="shared" si="533"/>
        <v>5.1656164839913803</v>
      </c>
      <c r="AM96" s="16">
        <f t="shared" si="533"/>
        <v>5.691932262002025</v>
      </c>
      <c r="AN96" s="16">
        <f t="shared" si="533"/>
        <v>5.0676080557764793</v>
      </c>
      <c r="AO96" s="16">
        <f t="shared" si="533"/>
        <v>4.9450782955092931</v>
      </c>
      <c r="AP96" s="16">
        <f t="shared" si="533"/>
        <v>5.293866406662235</v>
      </c>
      <c r="AQ96" s="16">
        <f t="shared" si="533"/>
        <v>5.9735917124154421</v>
      </c>
      <c r="AR96" s="16">
        <f t="shared" si="533"/>
        <v>5.136569106166597</v>
      </c>
      <c r="AS96" s="16">
        <f t="shared" si="533"/>
        <v>5.8874643708235075</v>
      </c>
      <c r="AT96" s="16">
        <f>-LN(AT79)</f>
        <v>5.9618271022874234</v>
      </c>
      <c r="AV96" s="16">
        <f>-LN(AV79)</f>
        <v>3.2699682453543693</v>
      </c>
      <c r="AW96" s="16">
        <f t="shared" ref="AW96:BH96" si="534">-LN(AW79)</f>
        <v>3.3081599937209325</v>
      </c>
      <c r="AX96" s="16">
        <f t="shared" si="534"/>
        <v>3.3687625387222795</v>
      </c>
      <c r="AY96" s="16">
        <f t="shared" si="534"/>
        <v>3.4914893956238942</v>
      </c>
      <c r="AZ96" s="16">
        <f t="shared" si="534"/>
        <v>3.5303150578925813</v>
      </c>
      <c r="BA96" s="16">
        <f t="shared" si="534"/>
        <v>3.9775135162554096</v>
      </c>
      <c r="BB96" s="16">
        <f t="shared" si="534"/>
        <v>4.1995986953281212</v>
      </c>
      <c r="BC96" s="16">
        <f t="shared" si="534"/>
        <v>4.8277382661468433</v>
      </c>
      <c r="BD96" s="16">
        <f t="shared" si="534"/>
        <v>5.0629368444523788</v>
      </c>
      <c r="BE96" s="16">
        <f t="shared" si="534"/>
        <v>5.3802030412372988</v>
      </c>
      <c r="BF96" s="16">
        <f t="shared" si="534"/>
        <v>4.7593336289420174</v>
      </c>
      <c r="BG96" s="16">
        <f t="shared" si="534"/>
        <v>4.7197196311112171</v>
      </c>
      <c r="BH96" s="16">
        <f t="shared" si="534"/>
        <v>4.2147980988413956</v>
      </c>
      <c r="BJ96" s="16">
        <f t="shared" ref="BJ96:BO96" si="535">-LN(BJ79)</f>
        <v>2.5146180754377494</v>
      </c>
      <c r="BK96" s="16">
        <f t="shared" si="535"/>
        <v>2.5146180754377494</v>
      </c>
      <c r="BL96" s="16">
        <f t="shared" si="535"/>
        <v>2.5146180754377494</v>
      </c>
      <c r="BM96" s="16">
        <f t="shared" si="535"/>
        <v>2.5146180754377494</v>
      </c>
      <c r="BN96" s="16">
        <f t="shared" ref="BN96" si="536">-LN(BN79)</f>
        <v>2.5146180754377494</v>
      </c>
      <c r="BO96" s="16">
        <f t="shared" si="535"/>
        <v>2.5146180754377494</v>
      </c>
      <c r="BP96" s="16">
        <f t="shared" ref="BP96:BW96" si="537">-LN(BP79)</f>
        <v>4.2106444507503138</v>
      </c>
      <c r="BQ96" s="16">
        <f t="shared" si="537"/>
        <v>4.2106444507503138</v>
      </c>
      <c r="BR96" s="16">
        <f t="shared" ref="BR96" si="538">-LN(BR79)</f>
        <v>4.2106444507503138</v>
      </c>
      <c r="BS96" s="16">
        <f t="shared" si="537"/>
        <v>4.2106444507503138</v>
      </c>
      <c r="BT96" s="16">
        <f t="shared" si="537"/>
        <v>4.176945774532844</v>
      </c>
      <c r="BU96" s="16">
        <f t="shared" si="537"/>
        <v>4.176945774532844</v>
      </c>
      <c r="BV96" s="16">
        <f t="shared" ref="BV96" si="539">-LN(BV79)</f>
        <v>4.176945774532844</v>
      </c>
      <c r="BW96" s="16">
        <f t="shared" si="537"/>
        <v>4.176945774532844</v>
      </c>
    </row>
    <row r="97" spans="1:75">
      <c r="A97" s="14"/>
      <c r="B97" s="17" t="s">
        <v>144</v>
      </c>
      <c r="C97" s="14"/>
      <c r="D97" s="73">
        <f>-((1-D79)^2*(28870-14710*D81+1960*D82+43300*D83+95380*D84-76880*D77)+(1-D79)*(-62190*D76+31520*D76^2))/8.314/(D4+273)</f>
        <v>-0.32539992847385191</v>
      </c>
      <c r="E97" s="73">
        <f t="shared" ref="E97:AJ97" si="540">-((1-E79)^2*(28870-14710*E81+1960*E82+43300*E83+95380*E84-76880*E77)+(1-E79)*(-62190*E76+31520*E76^2))/8.314/(E4+273)</f>
        <v>-0.32839817228663337</v>
      </c>
      <c r="F97" s="16">
        <f t="shared" si="540"/>
        <v>-0.33147701932804541</v>
      </c>
      <c r="G97" s="16">
        <f t="shared" si="540"/>
        <v>-0.33463803161559147</v>
      </c>
      <c r="H97" s="16">
        <f t="shared" si="540"/>
        <v>-0.33788294849414857</v>
      </c>
      <c r="I97" s="16">
        <f t="shared" si="540"/>
        <v>-0.33511961393857453</v>
      </c>
      <c r="J97" s="16">
        <f t="shared" si="540"/>
        <v>-0.33085369439882129</v>
      </c>
      <c r="K97" s="16">
        <f t="shared" si="540"/>
        <v>-0.32672183814770994</v>
      </c>
      <c r="L97" s="16">
        <f t="shared" si="540"/>
        <v>-0.32272851155091259</v>
      </c>
      <c r="M97" s="16">
        <f t="shared" si="540"/>
        <v>-0.31888614446217689</v>
      </c>
      <c r="N97" s="16">
        <f t="shared" si="540"/>
        <v>-0.31569961298838217</v>
      </c>
      <c r="O97" s="16">
        <f t="shared" si="540"/>
        <v>-0.31236393847785665</v>
      </c>
      <c r="P97" s="16">
        <f t="shared" si="540"/>
        <v>-0.30917644344280476</v>
      </c>
      <c r="Q97" s="16">
        <f t="shared" si="540"/>
        <v>-0.30612257042773366</v>
      </c>
      <c r="R97" s="16">
        <f t="shared" si="540"/>
        <v>-0.30320532489748597</v>
      </c>
      <c r="S97" s="16">
        <f t="shared" si="540"/>
        <v>-0.30310056428180343</v>
      </c>
      <c r="T97" s="16">
        <f t="shared" si="540"/>
        <v>-0.31808912900169095</v>
      </c>
      <c r="U97" s="16">
        <f t="shared" si="540"/>
        <v>-0.33130018038778991</v>
      </c>
      <c r="V97" s="16"/>
      <c r="W97" s="16" t="e">
        <f t="shared" si="540"/>
        <v>#REF!</v>
      </c>
      <c r="X97" s="16" t="e">
        <f t="shared" si="540"/>
        <v>#REF!</v>
      </c>
      <c r="Y97" s="16">
        <f t="shared" si="540"/>
        <v>-0.37378002374847752</v>
      </c>
      <c r="Z97" s="16">
        <f t="shared" si="540"/>
        <v>-0.38283738471182976</v>
      </c>
      <c r="AA97" s="16">
        <f t="shared" si="540"/>
        <v>-0.39171464153112528</v>
      </c>
      <c r="AB97" s="16">
        <f t="shared" si="540"/>
        <v>-0.40047436344806453</v>
      </c>
      <c r="AC97" s="16">
        <f t="shared" si="540"/>
        <v>-0.40915881718313407</v>
      </c>
      <c r="AD97" s="16">
        <f t="shared" si="540"/>
        <v>-0.41779506792868937</v>
      </c>
      <c r="AE97" s="16">
        <f t="shared" si="540"/>
        <v>-0.42639892630931531</v>
      </c>
      <c r="AF97" s="16"/>
      <c r="AG97" s="16">
        <f t="shared" si="540"/>
        <v>-0.44353402531984198</v>
      </c>
      <c r="AH97" s="16">
        <f t="shared" si="540"/>
        <v>-0.4520644170177458</v>
      </c>
      <c r="AI97" s="16">
        <f t="shared" si="540"/>
        <v>-0.46056378025308686</v>
      </c>
      <c r="AJ97" s="16">
        <f t="shared" si="540"/>
        <v>-0.4690251356498199</v>
      </c>
      <c r="AK97" s="16">
        <f t="shared" ref="AK97:AT97" si="541">-((1-AK79)^2*(28870-14710*AK81+1960*AK82+43300*AK83+95380*AK84-76880*AK77)+(1-AK79)*(-62190*AK76+31520*AK76^2))/8.314/(AK4+273)</f>
        <v>-0.47744040163318402</v>
      </c>
      <c r="AL97" s="113">
        <f t="shared" si="541"/>
        <v>-0.6479405279881586</v>
      </c>
      <c r="AM97" s="16">
        <f t="shared" si="541"/>
        <v>-0.64141990377454483</v>
      </c>
      <c r="AN97" s="16">
        <f t="shared" si="541"/>
        <v>-0.69422187416803727</v>
      </c>
      <c r="AO97" s="16">
        <f t="shared" si="541"/>
        <v>-0.64541551486507642</v>
      </c>
      <c r="AP97" s="16">
        <f t="shared" si="541"/>
        <v>-0.63143507594870163</v>
      </c>
      <c r="AQ97" s="16">
        <f t="shared" si="541"/>
        <v>-0.62713619740907678</v>
      </c>
      <c r="AR97" s="16">
        <f t="shared" si="541"/>
        <v>-0.55842768137360521</v>
      </c>
      <c r="AS97" s="16">
        <f t="shared" si="541"/>
        <v>-0.53696621573934367</v>
      </c>
      <c r="AT97" s="16">
        <f t="shared" si="541"/>
        <v>-0.54371794255219474</v>
      </c>
      <c r="AV97" s="16">
        <f t="shared" ref="AV97:BH97" si="542">-((1-AV79)^2*(28870-14710*AV81+1960*AV82+43300*AV83+95380*AV84-76880*AV77)+(1-AV79)*(-62190*AV76+31520*AV76^2))/8.314/(AV4+273)</f>
        <v>-0.74098873498241724</v>
      </c>
      <c r="AW97" s="16">
        <f t="shared" si="542"/>
        <v>-0.89448942875962145</v>
      </c>
      <c r="AX97" s="16">
        <f t="shared" si="542"/>
        <v>-0.93997755186157539</v>
      </c>
      <c r="AY97" s="16">
        <f t="shared" si="542"/>
        <v>-0.58346047522436684</v>
      </c>
      <c r="AZ97" s="16">
        <f t="shared" si="542"/>
        <v>-0.64811402169031496</v>
      </c>
      <c r="BA97" s="16">
        <f t="shared" si="542"/>
        <v>-0.64822491371473523</v>
      </c>
      <c r="BB97" s="16">
        <f t="shared" si="542"/>
        <v>-0.71645270945922757</v>
      </c>
      <c r="BC97" s="16">
        <f t="shared" si="542"/>
        <v>-1.1206666753769967</v>
      </c>
      <c r="BD97" s="16">
        <f t="shared" si="542"/>
        <v>-0.75310931274299719</v>
      </c>
      <c r="BE97" s="16">
        <f t="shared" si="542"/>
        <v>-1.1451510034903787</v>
      </c>
      <c r="BF97" s="16">
        <f t="shared" si="542"/>
        <v>-1.0207396363057564</v>
      </c>
      <c r="BG97" s="16">
        <f t="shared" si="542"/>
        <v>-0.99604980527824794</v>
      </c>
      <c r="BH97" s="16">
        <f t="shared" si="542"/>
        <v>-1.1192157416096014</v>
      </c>
      <c r="BJ97" s="16">
        <f t="shared" ref="BJ97:BO97" si="543">-((1-BJ79)^2*(28870-14710*BJ81+1960*BJ82+43300*BJ83+95380*BJ84-76880*BJ77)+(1-BJ79)*(-62190*BJ76+31520*BJ76^2))/8.314/(BJ4+273)</f>
        <v>-0.29688160926236068</v>
      </c>
      <c r="BK97" s="16">
        <f t="shared" si="543"/>
        <v>-0.29688160926236068</v>
      </c>
      <c r="BL97" s="16">
        <f t="shared" si="543"/>
        <v>-0.29688160926236068</v>
      </c>
      <c r="BM97" s="16">
        <f t="shared" si="543"/>
        <v>-0.29688160926236068</v>
      </c>
      <c r="BN97" s="16">
        <f t="shared" ref="BN97" si="544">-((1-BN79)^2*(28870-14710*BN81+1960*BN82+43300*BN83+95380*BN84-76880*BN77)+(1-BN79)*(-62190*BN76+31520*BN76^2))/8.314/(BN4+273)</f>
        <v>-0.29688160926236068</v>
      </c>
      <c r="BO97" s="16">
        <f t="shared" si="543"/>
        <v>-0.29688160926236068</v>
      </c>
      <c r="BP97" s="16">
        <f t="shared" ref="BP97:BW97" si="545">-((1-BP79)^2*(28870-14710*BP81+1960*BP82+43300*BP83+95380*BP84-76880*BP77)+(1-BP79)*(-62190*BP76+31520*BP76^2))/8.314/(BP4+273)</f>
        <v>-0.61590602128381744</v>
      </c>
      <c r="BQ97" s="16">
        <f t="shared" si="545"/>
        <v>-0.61590602128381744</v>
      </c>
      <c r="BR97" s="16">
        <f t="shared" ref="BR97" si="546">-((1-BR79)^2*(28870-14710*BR81+1960*BR82+43300*BR83+95380*BR84-76880*BR77)+(1-BR79)*(-62190*BR76+31520*BR76^2))/8.314/(BR4+273)</f>
        <v>-0.61590602128381744</v>
      </c>
      <c r="BS97" s="16">
        <f t="shared" si="545"/>
        <v>-0.61590602128381744</v>
      </c>
      <c r="BT97" s="16">
        <f t="shared" si="545"/>
        <v>-0.51723978395348646</v>
      </c>
      <c r="BU97" s="16">
        <f t="shared" si="545"/>
        <v>-0.51723978395348646</v>
      </c>
      <c r="BV97" s="16">
        <f t="shared" ref="BV97" si="547">-((1-BV79)^2*(28870-14710*BV81+1960*BV82+43300*BV83+95380*BV84-76880*BV77)+(1-BV79)*(-62190*BV76+31520*BV76^2))/8.314/(BV4+273)</f>
        <v>-0.51723978395348646</v>
      </c>
      <c r="BW97" s="16">
        <f t="shared" si="545"/>
        <v>-0.51723978395348646</v>
      </c>
    </row>
    <row r="98" spans="1:75" s="37" customFormat="1">
      <c r="A98" s="36" t="s">
        <v>44</v>
      </c>
      <c r="B98" s="92" t="s">
        <v>145</v>
      </c>
      <c r="C98" s="18"/>
      <c r="D98" s="74">
        <f>IF(D4&lt;1200,-(31464-(D4+273)*21.506)/8.314/(D4+273)+LN(D89),LN(1-D79)+LN(D89))</f>
        <v>-0.55603985522905197</v>
      </c>
      <c r="E98" s="74">
        <f>IF(E4&lt;1200,-(31464-(E4+273)*21.506)/8.314/(E4+273)+LN(E89),LN(1-E79)+LN(E89))</f>
        <v>-0.56521821641828274</v>
      </c>
      <c r="F98" s="19">
        <f>IF(F4&lt;1200,-(31464-(F4+273)*21.506)/8.314/(F4+273)+LN(F89),LN(1-F79)+LN(F89))</f>
        <v>-0.57446081711737418</v>
      </c>
      <c r="G98" s="19">
        <f t="shared" ref="G98:AJ98" si="548">IF(G4&lt;1200,-(31464-(G4+273)*21.506)/8.314/(G4+273)+LN(G89),LN(1-G79)+LN(G89))</f>
        <v>-0.5837683341149269</v>
      </c>
      <c r="H98" s="19">
        <f t="shared" si="548"/>
        <v>-0.59314145374002669</v>
      </c>
      <c r="I98" s="19">
        <f t="shared" si="548"/>
        <v>-0.60258087203094812</v>
      </c>
      <c r="J98" s="19">
        <f t="shared" si="548"/>
        <v>-0.61208729490745717</v>
      </c>
      <c r="K98" s="19">
        <f t="shared" si="548"/>
        <v>-0.62166143834678933</v>
      </c>
      <c r="L98" s="19">
        <f t="shared" si="548"/>
        <v>-0.63130402856340528</v>
      </c>
      <c r="M98" s="19">
        <f t="shared" si="548"/>
        <v>-0.64101580219261756</v>
      </c>
      <c r="N98" s="19">
        <f t="shared" si="548"/>
        <v>-0.65079750647817924</v>
      </c>
      <c r="O98" s="19">
        <f t="shared" si="548"/>
        <v>-0.66064989946394281</v>
      </c>
      <c r="P98" s="19">
        <f t="shared" si="548"/>
        <v>-0.67057375018968857</v>
      </c>
      <c r="Q98" s="19">
        <f t="shared" si="548"/>
        <v>-0.68056983889123002</v>
      </c>
      <c r="R98" s="19">
        <f t="shared" si="548"/>
        <v>-0.69063895720490198</v>
      </c>
      <c r="S98" s="19">
        <f t="shared" si="548"/>
        <v>-0.70078190837655163</v>
      </c>
      <c r="T98" s="19">
        <f t="shared" si="548"/>
        <v>-0.71099950747514185</v>
      </c>
      <c r="U98" s="19">
        <f t="shared" si="548"/>
        <v>-0.72129258161108445</v>
      </c>
      <c r="V98" s="19"/>
      <c r="W98" s="19">
        <f t="shared" si="548"/>
        <v>-0.74210852498807722</v>
      </c>
      <c r="X98" s="19">
        <f t="shared" si="548"/>
        <v>-0.75263311069099004</v>
      </c>
      <c r="Y98" s="19">
        <f t="shared" si="548"/>
        <v>-0.76323660482680467</v>
      </c>
      <c r="Z98" s="19">
        <f t="shared" si="548"/>
        <v>-0.77391989816271756</v>
      </c>
      <c r="AA98" s="19">
        <f t="shared" si="548"/>
        <v>-0.78468389492394108</v>
      </c>
      <c r="AB98" s="19">
        <f t="shared" si="548"/>
        <v>-0.79552951304882513</v>
      </c>
      <c r="AC98" s="19">
        <f t="shared" si="548"/>
        <v>-0.80645768444981103</v>
      </c>
      <c r="AD98" s="19">
        <f t="shared" si="548"/>
        <v>-0.81746935528036002</v>
      </c>
      <c r="AE98" s="19">
        <f t="shared" si="548"/>
        <v>-0.82856548620802628</v>
      </c>
      <c r="AF98" s="19"/>
      <c r="AG98" s="19">
        <f t="shared" si="548"/>
        <v>-0.85101504527816907</v>
      </c>
      <c r="AH98" s="19">
        <f t="shared" si="548"/>
        <v>-0.86237046987322397</v>
      </c>
      <c r="AI98" s="19">
        <f t="shared" si="548"/>
        <v>-0.87381434806241598</v>
      </c>
      <c r="AJ98" s="19">
        <f t="shared" si="548"/>
        <v>-0.88534771740672391</v>
      </c>
      <c r="AK98" s="19">
        <f t="shared" ref="AK98:AT98" si="549">IF(AK4&lt;1200,-(31464-(AK4+273)*21.506)/8.314/(AK4+273)+LN(AK89),LN(1-AK79)+LN(AK89))</f>
        <v>-0.89697163175826422</v>
      </c>
      <c r="AL98" s="114">
        <f t="shared" si="549"/>
        <v>-1.294059859874082</v>
      </c>
      <c r="AM98" s="19">
        <f t="shared" si="549"/>
        <v>-1.294059859874082</v>
      </c>
      <c r="AN98" s="19">
        <f t="shared" si="549"/>
        <v>-1.294059859874082</v>
      </c>
      <c r="AO98" s="19">
        <f t="shared" si="549"/>
        <v>-1.294059859874082</v>
      </c>
      <c r="AP98" s="19">
        <f t="shared" si="549"/>
        <v>-1.294059859874082</v>
      </c>
      <c r="AQ98" s="19">
        <f t="shared" si="549"/>
        <v>-1.294059859874082</v>
      </c>
      <c r="AR98" s="19">
        <f t="shared" si="549"/>
        <v>-1.294059859874082</v>
      </c>
      <c r="AS98" s="19">
        <f t="shared" si="549"/>
        <v>-1.294059859874082</v>
      </c>
      <c r="AT98" s="19">
        <f t="shared" si="549"/>
        <v>-1.294059859874082</v>
      </c>
      <c r="AV98" s="19">
        <f t="shared" ref="AV98:BH98" si="550">IF(AV4&lt;1200,-(31464-(AV4+273)*21.506)/8.314/(AV4+273)+LN(AV89),LN(1-AV79)+LN(AV89))</f>
        <v>-0.83971301848475821</v>
      </c>
      <c r="AW98" s="19">
        <f t="shared" si="550"/>
        <v>-1.0059122050906901</v>
      </c>
      <c r="AX98" s="19">
        <f t="shared" si="550"/>
        <v>-1.0725736045389547</v>
      </c>
      <c r="AY98" s="19">
        <f t="shared" si="550"/>
        <v>-0.83971301848475821</v>
      </c>
      <c r="AZ98" s="19">
        <f t="shared" si="550"/>
        <v>-1.0059122050906901</v>
      </c>
      <c r="BA98" s="19">
        <f t="shared" si="550"/>
        <v>-1.0725736045389547</v>
      </c>
      <c r="BB98" s="19">
        <f t="shared" si="550"/>
        <v>-1.1781542561156559</v>
      </c>
      <c r="BC98" s="19">
        <f t="shared" si="550"/>
        <v>-1.1781542561156559</v>
      </c>
      <c r="BD98" s="19">
        <f t="shared" si="550"/>
        <v>-1.294059859874082</v>
      </c>
      <c r="BE98" s="19">
        <f t="shared" si="550"/>
        <v>-1.294059859874082</v>
      </c>
      <c r="BF98" s="19">
        <f t="shared" si="550"/>
        <v>-1.0778210531621899</v>
      </c>
      <c r="BG98" s="19">
        <f t="shared" si="550"/>
        <v>-1.0778210531621899</v>
      </c>
      <c r="BH98" s="19">
        <f t="shared" si="550"/>
        <v>-1.1231407341288793</v>
      </c>
      <c r="BJ98" s="19">
        <f t="shared" ref="BJ98:BO98" si="551">IF(BJ4&lt;1200,-(31464-(BJ4+273)*21.506)/8.314/(BJ4+273)+LN(BJ89),LN(1-BJ79)+LN(BJ89))</f>
        <v>-0.59517922845880211</v>
      </c>
      <c r="BK98" s="19">
        <f t="shared" si="551"/>
        <v>-0.59517922845880211</v>
      </c>
      <c r="BL98" s="19">
        <f t="shared" si="551"/>
        <v>-0.59517922845880211</v>
      </c>
      <c r="BM98" s="19">
        <f t="shared" si="551"/>
        <v>-0.59517922845880211</v>
      </c>
      <c r="BN98" s="19">
        <f t="shared" ref="BN98" si="552">IF(BN4&lt;1200,-(31464-(BN4+273)*21.506)/8.314/(BN4+273)+LN(BN89),LN(1-BN79)+LN(BN89))</f>
        <v>-0.59517922845880211</v>
      </c>
      <c r="BO98" s="19">
        <f t="shared" si="551"/>
        <v>-0.59517922845880211</v>
      </c>
      <c r="BP98" s="19">
        <f t="shared" ref="BP98:BW98" si="553">IF(BP4&lt;1200,-(31464-(BP4+273)*21.506)/8.314/(BP4+273)+LN(BP89),LN(1-BP79)+LN(BP89))</f>
        <v>-1.4510941296446429</v>
      </c>
      <c r="BQ98" s="19">
        <f t="shared" si="553"/>
        <v>-1.4510941296446429</v>
      </c>
      <c r="BR98" s="19">
        <f t="shared" ref="BR98" si="554">IF(BR4&lt;1200,-(31464-(BR4+273)*21.506)/8.314/(BR4+273)+LN(BR89),LN(1-BR79)+LN(BR89))</f>
        <v>-1.4510941296446429</v>
      </c>
      <c r="BS98" s="19">
        <f t="shared" si="553"/>
        <v>-1.4510941296446429</v>
      </c>
      <c r="BT98" s="19">
        <f t="shared" si="553"/>
        <v>-0.89697163175826422</v>
      </c>
      <c r="BU98" s="19">
        <f t="shared" si="553"/>
        <v>-0.89697163175826422</v>
      </c>
      <c r="BV98" s="19">
        <f t="shared" ref="BV98" si="555">IF(BV4&lt;1200,-(31464-(BV4+273)*21.506)/8.314/(BV4+273)+LN(BV89),LN(1-BV79)+LN(BV89))</f>
        <v>-0.3861460079922735</v>
      </c>
      <c r="BW98" s="19">
        <f t="shared" si="553"/>
        <v>-0.3861460079922735</v>
      </c>
    </row>
    <row r="99" spans="1:75">
      <c r="A99" s="36" t="s">
        <v>128</v>
      </c>
      <c r="B99" s="93" t="s">
        <v>45</v>
      </c>
      <c r="C99" s="18"/>
      <c r="D99" s="74">
        <f>IF(D4&lt;1200,(-0.0291*D3+351*ERF(D3/10000))/(D4+273)+0.04*D3/8.314/(D4+273),(-0.0291*D3+351*ERF(D3/10000))/(D4+273))</f>
        <v>1.0560988537461433E-2</v>
      </c>
      <c r="E99" s="74">
        <f t="shared" ref="E99:T99" si="556">IF(E4&lt;1200,(-0.0291*E3+351*ERF(E3/10000))/(E4+273)+0.04*E3/8.314/(E4+273),(-0.0291*E3+351*ERF(E3/10000))/(E4+273))</f>
        <v>1.0597817924081255E-2</v>
      </c>
      <c r="F99" s="19">
        <f t="shared" si="556"/>
        <v>1.0634905080219637E-2</v>
      </c>
      <c r="G99" s="19">
        <f t="shared" si="556"/>
        <v>1.0672252721580237E-2</v>
      </c>
      <c r="H99" s="19">
        <f t="shared" si="556"/>
        <v>1.0709863602149164E-2</v>
      </c>
      <c r="I99" s="19">
        <f t="shared" si="556"/>
        <v>1.0747740514871935E-2</v>
      </c>
      <c r="J99" s="19">
        <f t="shared" si="556"/>
        <v>1.0785886292344853E-2</v>
      </c>
      <c r="K99" s="19">
        <f t="shared" si="556"/>
        <v>1.0824303807521148E-2</v>
      </c>
      <c r="L99" s="19">
        <f t="shared" si="556"/>
        <v>1.0862995974432268E-2</v>
      </c>
      <c r="M99" s="19">
        <f t="shared" si="556"/>
        <v>1.0901965748924703E-2</v>
      </c>
      <c r="N99" s="19">
        <f t="shared" si="556"/>
        <v>1.0941216129412717E-2</v>
      </c>
      <c r="O99" s="19">
        <f t="shared" si="556"/>
        <v>1.0980750157647393E-2</v>
      </c>
      <c r="P99" s="19">
        <f t="shared" si="556"/>
        <v>1.1020570919502431E-2</v>
      </c>
      <c r="Q99" s="19">
        <f t="shared" si="556"/>
        <v>1.1060681545777093E-2</v>
      </c>
      <c r="R99" s="19">
        <f t="shared" si="556"/>
        <v>1.1101085213016738E-2</v>
      </c>
      <c r="S99" s="19">
        <f t="shared" si="556"/>
        <v>1.1141785144351426E-2</v>
      </c>
      <c r="T99" s="19">
        <f t="shared" si="556"/>
        <v>1.1182784610353031E-2</v>
      </c>
      <c r="U99" s="19">
        <f>IF(U4&lt;1200,(-0.0291*U3+351*ERF(U3/10000))/(U4+273)+0.04*U3/8.314/(U4+273),(-0.0291*U3+351*ERF(U3/10000))/(U4+273))</f>
        <v>1.1224086929911333E-2</v>
      </c>
      <c r="V99" s="19"/>
      <c r="W99" s="19">
        <f t="shared" ref="W99:AJ99" si="557">IF(W4&lt;1200,(-0.0291*W3+351*ERF(W3/10000))/(W4+273)+0.04*W3/8.314/(W4+273),(-0.0291*W3+351*ERF(W3/10000))/(W4+273))</f>
        <v>1.130761365224027E-2</v>
      </c>
      <c r="X99" s="19">
        <f t="shared" si="557"/>
        <v>1.1349844942540856E-2</v>
      </c>
      <c r="Y99" s="19">
        <f t="shared" si="557"/>
        <v>1.1392392863351286E-2</v>
      </c>
      <c r="Z99" s="19">
        <f t="shared" si="557"/>
        <v>1.1435260988992599E-2</v>
      </c>
      <c r="AA99" s="19">
        <f t="shared" si="557"/>
        <v>1.1478452947787895E-2</v>
      </c>
      <c r="AB99" s="19">
        <f t="shared" si="557"/>
        <v>1.1521972423086054E-2</v>
      </c>
      <c r="AC99" s="19">
        <f t="shared" si="557"/>
        <v>1.1565823154308838E-2</v>
      </c>
      <c r="AD99" s="19">
        <f t="shared" si="557"/>
        <v>1.1610008938021985E-2</v>
      </c>
      <c r="AE99" s="19">
        <f t="shared" si="557"/>
        <v>1.165453362903095E-2</v>
      </c>
      <c r="AF99" s="19"/>
      <c r="AG99" s="19">
        <f t="shared" si="557"/>
        <v>1.1744615450109089E-2</v>
      </c>
      <c r="AH99" s="19">
        <f t="shared" si="557"/>
        <v>1.1790180591207938E-2</v>
      </c>
      <c r="AI99" s="19">
        <f t="shared" si="557"/>
        <v>1.1836100664036888E-2</v>
      </c>
      <c r="AJ99" s="19">
        <f t="shared" si="557"/>
        <v>1.1882379831946418E-2</v>
      </c>
      <c r="AK99" s="19">
        <f t="shared" ref="AK99:AT99" si="558">IF(AK4&lt;1200,(-0.0291*AK3+351*ERF(AK3/10000))/(AK4+273)+0.04*AK3/8.314/(AK4+273),(-0.0291*AK3+351*ERF(AK3/10000))/(AK4+273))</f>
        <v>1.1929022323657341E-2</v>
      </c>
      <c r="AL99" s="114">
        <f t="shared" si="558"/>
        <v>1.352239128941745E-2</v>
      </c>
      <c r="AM99" s="19">
        <f t="shared" si="558"/>
        <v>1.352239128941745E-2</v>
      </c>
      <c r="AN99" s="19">
        <f t="shared" si="558"/>
        <v>1.352239128941745E-2</v>
      </c>
      <c r="AO99" s="19">
        <f t="shared" si="558"/>
        <v>1.352239128941745E-2</v>
      </c>
      <c r="AP99" s="19">
        <f t="shared" si="558"/>
        <v>1.352239128941745E-2</v>
      </c>
      <c r="AQ99" s="19">
        <f t="shared" si="558"/>
        <v>1.352239128941745E-2</v>
      </c>
      <c r="AR99" s="19">
        <f t="shared" si="558"/>
        <v>1.352239128941745E-2</v>
      </c>
      <c r="AS99" s="19">
        <f t="shared" si="558"/>
        <v>1.352239128941745E-2</v>
      </c>
      <c r="AT99" s="19">
        <f t="shared" si="558"/>
        <v>1.352239128941745E-2</v>
      </c>
      <c r="AV99" s="19">
        <f t="shared" ref="AV99:BH99" si="559">IF(AV4&lt;1200,(-0.0291*AV3+351*ERF(AV3/10000))/(AV4+273)+0.04*AV3/8.314/(AV4+273),(-0.0291*AV3+351*ERF(AV3/10000))/(AV4+273))</f>
        <v>1.1699264574742525E-2</v>
      </c>
      <c r="AW99" s="19">
        <f t="shared" si="559"/>
        <v>1.2366160763856512E-2</v>
      </c>
      <c r="AX99" s="19">
        <f t="shared" si="559"/>
        <v>1.2633648434289348E-2</v>
      </c>
      <c r="AY99" s="19">
        <f t="shared" si="559"/>
        <v>1.1699264574742525E-2</v>
      </c>
      <c r="AZ99" s="19">
        <f t="shared" si="559"/>
        <v>1.2366160763856512E-2</v>
      </c>
      <c r="BA99" s="19">
        <f t="shared" si="559"/>
        <v>1.2633648434289348E-2</v>
      </c>
      <c r="BB99" s="19">
        <f t="shared" si="559"/>
        <v>1.305730474463955E-2</v>
      </c>
      <c r="BC99" s="19">
        <f t="shared" si="559"/>
        <v>1.305730474463955E-2</v>
      </c>
      <c r="BD99" s="19">
        <f t="shared" si="559"/>
        <v>1.352239128941745E-2</v>
      </c>
      <c r="BE99" s="19">
        <f t="shared" si="559"/>
        <v>1.352239128941745E-2</v>
      </c>
      <c r="BF99" s="19">
        <f t="shared" si="559"/>
        <v>1.2654704515013163E-2</v>
      </c>
      <c r="BG99" s="19">
        <f t="shared" si="559"/>
        <v>1.2654704515013163E-2</v>
      </c>
      <c r="BH99" s="19">
        <f t="shared" si="559"/>
        <v>1.2836555721061536E-2</v>
      </c>
      <c r="BJ99" s="19">
        <f t="shared" ref="BJ99:BO99" si="560">IF(BJ4&lt;1200,(-0.0291*BJ3+351*ERF(BJ3/10000))/(BJ4+273)+0.04*BJ3/8.314/(BJ4+273),(-0.0291*BJ3+351*ERF(BJ3/10000))/(BJ4+273))</f>
        <v>7.0430981143367348E-3</v>
      </c>
      <c r="BK99" s="19">
        <f t="shared" si="560"/>
        <v>7.0430981143367348E-3</v>
      </c>
      <c r="BL99" s="19">
        <f t="shared" si="560"/>
        <v>7.0430981143367348E-3</v>
      </c>
      <c r="BM99" s="19">
        <f t="shared" si="560"/>
        <v>7.0430981143367348E-3</v>
      </c>
      <c r="BN99" s="19">
        <f t="shared" ref="BN99" si="561">IF(BN4&lt;1200,(-0.0291*BN3+351*ERF(BN3/10000))/(BN4+273)+0.04*BN3/8.314/(BN4+273),(-0.0291*BN3+351*ERF(BN3/10000))/(BN4+273))</f>
        <v>7.0430981143367348E-3</v>
      </c>
      <c r="BO99" s="19">
        <f t="shared" si="560"/>
        <v>7.0430981143367348E-3</v>
      </c>
      <c r="BP99" s="19">
        <f t="shared" ref="BP99:BW99" si="562">IF(BP4&lt;1200,(-0.0291*BP3+351*ERF(BP3/10000))/(BP4+273)+0.04*BP3/8.314/(BP4+273),(-0.0291*BP3+351*ERF(BP3/10000))/(BP4+273))</f>
        <v>1.4152512039157314E-2</v>
      </c>
      <c r="BQ99" s="19">
        <f t="shared" si="562"/>
        <v>1.4152512039157314E-2</v>
      </c>
      <c r="BR99" s="19">
        <f t="shared" ref="BR99" si="563">IF(BR4&lt;1200,(-0.0291*BR3+351*ERF(BR3/10000))/(BR4+273)+0.04*BR3/8.314/(BR4+273),(-0.0291*BR3+351*ERF(BR3/10000))/(BR4+273))</f>
        <v>1.4152512039157314E-2</v>
      </c>
      <c r="BS99" s="19">
        <f t="shared" si="562"/>
        <v>1.4152512039157314E-2</v>
      </c>
      <c r="BT99" s="19">
        <f t="shared" si="562"/>
        <v>1.1929022323657341E-2</v>
      </c>
      <c r="BU99" s="19">
        <f t="shared" si="562"/>
        <v>1.1929022323657341E-2</v>
      </c>
      <c r="BV99" s="19">
        <f t="shared" ref="BV99" si="564">IF(BV4&lt;1200,(-0.0291*BV3+351*ERF(BV3/10000))/(BV4+273)+0.04*BV3/8.314/(BV4+273),(-0.0291*BV3+351*ERF(BV3/10000))/(BV4+273))</f>
        <v>1.1929022323657341E-2</v>
      </c>
      <c r="BW99" s="19">
        <f t="shared" si="562"/>
        <v>1.1929022323657341E-2</v>
      </c>
    </row>
    <row r="100" spans="1:75">
      <c r="A100" s="14" t="s">
        <v>46</v>
      </c>
      <c r="B100" s="14"/>
      <c r="C100" s="14"/>
      <c r="D100" s="73"/>
      <c r="E100" s="73"/>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13"/>
      <c r="AM100" s="16"/>
      <c r="AN100" s="16"/>
      <c r="AO100" s="16"/>
      <c r="AP100" s="16"/>
      <c r="AQ100" s="16"/>
      <c r="AR100" s="16"/>
      <c r="AS100" s="16"/>
      <c r="AT100" s="16"/>
      <c r="AV100" s="16"/>
      <c r="AW100" s="16"/>
      <c r="AX100" s="16"/>
      <c r="AY100" s="16"/>
      <c r="AZ100" s="16"/>
      <c r="BA100" s="16"/>
      <c r="BB100" s="16"/>
      <c r="BC100" s="16"/>
      <c r="BD100" s="16"/>
      <c r="BE100" s="16"/>
      <c r="BF100" s="16"/>
      <c r="BG100" s="16"/>
      <c r="BH100" s="16"/>
      <c r="BJ100" s="16"/>
      <c r="BK100" s="16"/>
      <c r="BL100" s="16"/>
      <c r="BM100" s="16"/>
      <c r="BN100" s="16"/>
      <c r="BO100" s="16"/>
      <c r="BP100" s="16"/>
      <c r="BQ100" s="16"/>
      <c r="BR100" s="16"/>
      <c r="BS100" s="16"/>
      <c r="BT100" s="16"/>
      <c r="BU100" s="16"/>
      <c r="BV100" s="16"/>
      <c r="BW100" s="16"/>
    </row>
    <row r="101" spans="1:75">
      <c r="A101" s="14"/>
      <c r="B101" s="14" t="s">
        <v>47</v>
      </c>
      <c r="C101" s="14"/>
      <c r="D101" s="73">
        <f>D93+D95+D96+D97+D98+D99</f>
        <v>7.6307244779420955</v>
      </c>
      <c r="E101" s="73">
        <f t="shared" ref="E101:AJ101" si="565">E93+E95+E96+E97+E98+E99</f>
        <v>7.5705380424975894</v>
      </c>
      <c r="F101" s="16">
        <f t="shared" si="565"/>
        <v>7.5104104226078672</v>
      </c>
      <c r="G101" s="16">
        <f t="shared" si="565"/>
        <v>7.4503139610035163</v>
      </c>
      <c r="H101" s="16">
        <f t="shared" si="565"/>
        <v>7.3902188324592162</v>
      </c>
      <c r="I101" s="16">
        <f t="shared" si="565"/>
        <v>7.3532134685852668</v>
      </c>
      <c r="J101" s="16">
        <f t="shared" si="565"/>
        <v>7.3225317104404963</v>
      </c>
      <c r="K101" s="16">
        <f t="shared" si="565"/>
        <v>7.2919160484338441</v>
      </c>
      <c r="L101" s="16">
        <f t="shared" si="565"/>
        <v>7.2612408142333527</v>
      </c>
      <c r="M101" s="16">
        <f t="shared" si="565"/>
        <v>7.2303410825987982</v>
      </c>
      <c r="N101" s="16">
        <f t="shared" si="565"/>
        <v>7.1974157466025259</v>
      </c>
      <c r="O101" s="16">
        <f t="shared" si="565"/>
        <v>7.166928947308258</v>
      </c>
      <c r="P101" s="16">
        <f t="shared" si="565"/>
        <v>7.1358689128898378</v>
      </c>
      <c r="Q101" s="16">
        <f t="shared" si="565"/>
        <v>7.1048886582536372</v>
      </c>
      <c r="R101" s="16">
        <f t="shared" si="565"/>
        <v>7.0739081350188799</v>
      </c>
      <c r="S101" s="16">
        <f t="shared" si="565"/>
        <v>7.0289652305834922</v>
      </c>
      <c r="T101" s="16">
        <f t="shared" si="565"/>
        <v>6.9061277034114052</v>
      </c>
      <c r="U101" s="16">
        <f t="shared" si="565"/>
        <v>6.7927711430238507</v>
      </c>
      <c r="V101" s="16"/>
      <c r="W101" s="16" t="e">
        <f t="shared" si="565"/>
        <v>#REF!</v>
      </c>
      <c r="X101" s="16" t="e">
        <f t="shared" si="565"/>
        <v>#REF!</v>
      </c>
      <c r="Y101" s="16">
        <f t="shared" si="565"/>
        <v>6.3853671302376833</v>
      </c>
      <c r="Z101" s="16">
        <f t="shared" si="565"/>
        <v>6.2808946026040005</v>
      </c>
      <c r="AA101" s="16">
        <f t="shared" si="565"/>
        <v>6.1775356985393151</v>
      </c>
      <c r="AB101" s="16">
        <f t="shared" si="565"/>
        <v>6.0751805424395</v>
      </c>
      <c r="AC101" s="16">
        <f t="shared" si="565"/>
        <v>5.9738116145392537</v>
      </c>
      <c r="AD101" s="16">
        <f t="shared" si="565"/>
        <v>5.8734786010256608</v>
      </c>
      <c r="AE101" s="16">
        <f t="shared" si="565"/>
        <v>5.774278499643505</v>
      </c>
      <c r="AF101" s="16"/>
      <c r="AG101" s="16">
        <f t="shared" si="565"/>
        <v>5.5798117219935195</v>
      </c>
      <c r="AH101" s="16">
        <f t="shared" si="565"/>
        <v>5.484852823870578</v>
      </c>
      <c r="AI101" s="16">
        <f t="shared" si="565"/>
        <v>5.3916266664119838</v>
      </c>
      <c r="AJ101" s="16">
        <f t="shared" si="565"/>
        <v>5.300295653766014</v>
      </c>
      <c r="AK101" s="16">
        <f t="shared" ref="AK101:AT101" si="566">AK93+AK95+AK96+AK97+AK98+AK99</f>
        <v>5.2110179458095311</v>
      </c>
      <c r="AL101" s="113">
        <f t="shared" si="566"/>
        <v>3.9560123568634151</v>
      </c>
      <c r="AM101" s="16">
        <f t="shared" si="566"/>
        <v>4.3678476995717208</v>
      </c>
      <c r="AN101" s="16">
        <f t="shared" si="566"/>
        <v>3.9780312640616082</v>
      </c>
      <c r="AO101" s="16">
        <f t="shared" si="566"/>
        <v>3.9172193025685771</v>
      </c>
      <c r="AP101" s="16">
        <f t="shared" si="566"/>
        <v>4.0358301681954956</v>
      </c>
      <c r="AQ101" s="16">
        <f t="shared" si="566"/>
        <v>4.5989310567681381</v>
      </c>
      <c r="AR101" s="16">
        <f t="shared" si="566"/>
        <v>3.9478588588745498</v>
      </c>
      <c r="AS101" s="16">
        <f t="shared" si="566"/>
        <v>4.6894792710611588</v>
      </c>
      <c r="AT101" s="16">
        <f t="shared" si="566"/>
        <v>4.6592003084718305</v>
      </c>
      <c r="AV101" s="16">
        <f t="shared" ref="AV101:BH101" si="567">AV93+AV95+AV96+AV97+AV98+AV99</f>
        <v>4.9896329599562277</v>
      </c>
      <c r="AW101" s="16">
        <f t="shared" si="567"/>
        <v>4.5549849685057149</v>
      </c>
      <c r="AX101" s="16">
        <f t="shared" si="567"/>
        <v>4.262470712059284</v>
      </c>
      <c r="AY101" s="16">
        <f t="shared" si="567"/>
        <v>4.641096955620343</v>
      </c>
      <c r="AZ101" s="16">
        <f t="shared" si="567"/>
        <v>4.2993747554830053</v>
      </c>
      <c r="BA101" s="16">
        <f t="shared" si="567"/>
        <v>4.154867424124606</v>
      </c>
      <c r="BB101" s="16">
        <f t="shared" si="567"/>
        <v>3.8992194074568087</v>
      </c>
      <c r="BC101" s="16">
        <f t="shared" si="567"/>
        <v>4.0273845690579675</v>
      </c>
      <c r="BD101" s="16">
        <f t="shared" si="567"/>
        <v>3.9538813446138117</v>
      </c>
      <c r="BE101" s="16">
        <f t="shared" si="567"/>
        <v>4.0572612454462016</v>
      </c>
      <c r="BF101" s="16">
        <f t="shared" si="567"/>
        <v>4.5713473285531343</v>
      </c>
      <c r="BG101" s="16">
        <f t="shared" si="567"/>
        <v>4.5372976571183532</v>
      </c>
      <c r="BH101" s="16">
        <f t="shared" si="567"/>
        <v>3.8609543676123081</v>
      </c>
      <c r="BJ101" s="16">
        <f t="shared" ref="BJ101:BO101" si="568">BJ93+BJ95+BJ96+BJ97+BJ98+BJ99</f>
        <v>6.8787415825171481</v>
      </c>
      <c r="BK101" s="16">
        <f t="shared" si="568"/>
        <v>6.8787415825171481</v>
      </c>
      <c r="BL101" s="16">
        <f t="shared" si="568"/>
        <v>6.8787415825171481</v>
      </c>
      <c r="BM101" s="16">
        <f t="shared" si="568"/>
        <v>6.8787415825171481</v>
      </c>
      <c r="BN101" s="16">
        <f t="shared" ref="BN101" si="569">BN93+BN95+BN96+BN97+BN98+BN99</f>
        <v>6.8787415825171481</v>
      </c>
      <c r="BO101" s="16">
        <f t="shared" si="568"/>
        <v>6.8787415825171481</v>
      </c>
      <c r="BP101" s="16">
        <f t="shared" ref="BP101:BW101" si="570">BP93+BP95+BP96+BP97+BP98+BP99</f>
        <v>2.639971211387127</v>
      </c>
      <c r="BQ101" s="16">
        <f t="shared" si="570"/>
        <v>2.639971211387127</v>
      </c>
      <c r="BR101" s="16">
        <f t="shared" ref="BR101" si="571">BR93+BR95+BR96+BR97+BR98+BR99</f>
        <v>2.639971211387127</v>
      </c>
      <c r="BS101" s="16">
        <f t="shared" si="570"/>
        <v>2.639971211387127</v>
      </c>
      <c r="BT101" s="16">
        <f t="shared" si="570"/>
        <v>4.1738574081267599</v>
      </c>
      <c r="BU101" s="16">
        <f t="shared" si="570"/>
        <v>4.1738574081267599</v>
      </c>
      <c r="BV101" s="16">
        <f t="shared" ref="BV101" si="572">BV93+BV95+BV96+BV97+BV98+BV99</f>
        <v>4.6846830318927504</v>
      </c>
      <c r="BW101" s="16">
        <f t="shared" si="570"/>
        <v>4.6846830318927504</v>
      </c>
    </row>
    <row r="102" spans="1:75">
      <c r="A102" s="20" t="s">
        <v>88</v>
      </c>
      <c r="B102" s="20" t="s">
        <v>138</v>
      </c>
      <c r="C102" s="20"/>
      <c r="D102" s="82">
        <f>IF(AND(D10&lt;5,E90&gt;0),0,EXP(D101))</f>
        <v>2060.5422966539359</v>
      </c>
      <c r="E102" s="75">
        <f>IF(AND(E10&lt;5,F90&gt;0),0,EXP(E101))</f>
        <v>1940.1839021699645</v>
      </c>
      <c r="F102" s="21">
        <f>IF(AND(F10&lt;5,G90&gt;0),0,EXP(F101))</f>
        <v>1826.9632159722569</v>
      </c>
      <c r="G102" s="21">
        <f>IF(AND(G10&lt;5,H90&gt;0),0,EXP(G101))</f>
        <v>1720.403200108582</v>
      </c>
      <c r="H102" s="21">
        <f>IF(AND(H10&lt;5,I90&gt;0),0,EXP(H101))</f>
        <v>1620.0605959903803</v>
      </c>
      <c r="I102" s="21">
        <f>IF(AND(I10&lt;5,J90&gt;0),0,EXP(I101))</f>
        <v>1561.2053600440745</v>
      </c>
      <c r="J102" s="21">
        <f>IF(AND(J10&lt;5,K90&gt;0),0,EXP(J101))</f>
        <v>1514.0322128775433</v>
      </c>
      <c r="K102" s="21">
        <f>IF(AND(K10&lt;5,L90&gt;0),0,EXP(K101))</f>
        <v>1468.3814935941346</v>
      </c>
      <c r="L102" s="21">
        <f>IF(AND(L10&lt;5,M90&gt;0),0,EXP(L101))</f>
        <v>1424.0223886762785</v>
      </c>
      <c r="M102" s="21">
        <f>IF(AND(M10&lt;5,N90&gt;0),0,EXP(M101))</f>
        <v>1380.693354260502</v>
      </c>
      <c r="N102" s="21">
        <f>IF(AND(N10&lt;5,O90&gt;0),0,EXP(N101))</f>
        <v>1335.9738046447426</v>
      </c>
      <c r="O102" s="21">
        <f>IF(AND(O10&lt;5,P90&gt;0),0,EXP(O101))</f>
        <v>1295.8588349219328</v>
      </c>
      <c r="P102" s="21">
        <f>IF(AND(P10&lt;5,Q90&gt;0),0,EXP(P101))</f>
        <v>1256.2280674262904</v>
      </c>
      <c r="Q102" s="21">
        <f>IF(AND(Q10&lt;5,R90&gt;0),0,EXP(Q101))</f>
        <v>1217.9064733512646</v>
      </c>
      <c r="R102" s="21">
        <f>IF(AND(R10&lt;5,S90&gt;0),0,EXP(R101))</f>
        <v>1180.7535732414199</v>
      </c>
      <c r="S102" s="21">
        <f>IF(AND(S10&lt;5,T90&gt;0),0,EXP(S101))</f>
        <v>1128.8618938514753</v>
      </c>
      <c r="T102" s="21">
        <f>IF(AND(T10&lt;5,U90&gt;0),0,EXP(T101))</f>
        <v>998.37374821210449</v>
      </c>
      <c r="U102" s="21">
        <f>IF(AND(U10&lt;5,V90&gt;0),0,EXP(U101))</f>
        <v>891.38028468868504</v>
      </c>
      <c r="V102" s="21"/>
      <c r="W102" s="21" t="e">
        <f>IF(AND(W10&lt;5,X90&gt;0),0,EXP(W101))</f>
        <v>#REF!</v>
      </c>
      <c r="X102" s="21" t="e">
        <f>IF(AND(X10&lt;5,Y90&gt;0),0,EXP(X101))</f>
        <v>#REF!</v>
      </c>
      <c r="Y102" s="21">
        <f>IF(AND(Y10&lt;5,Z90&gt;0),0,EXP(Y101))</f>
        <v>593.10243847220249</v>
      </c>
      <c r="Z102" s="21">
        <f>IF(AND(Z10&lt;5,AA90&gt;0),0,EXP(Z101))</f>
        <v>534.26640621713727</v>
      </c>
      <c r="AA102" s="21">
        <f>IF(AND(AA10&lt;5,AB90&gt;0),0,EXP(AA101))</f>
        <v>481.80318391766673</v>
      </c>
      <c r="AB102" s="21">
        <f>IF(AND(AB10&lt;5,AC90&gt;0),0,EXP(AB101))</f>
        <v>434.92801839383861</v>
      </c>
      <c r="AC102" s="21">
        <f>IF(AND(AC10&lt;5,AD90&gt;0),0,EXP(AC101))</f>
        <v>393.00078705009514</v>
      </c>
      <c r="AD102" s="21">
        <f>IF(AND(AD10&lt;5,AE90&gt;0),0,EXP(AD101))</f>
        <v>355.48341694541881</v>
      </c>
      <c r="AE102" s="21">
        <f>IF(AND(AE10&lt;5,AF90&gt;0),0,EXP(AE101))</f>
        <v>321.91209122202105</v>
      </c>
      <c r="AF102" s="21"/>
      <c r="AG102" s="21">
        <f>IF(AND(AG10&lt;5,AH90&gt;0),0,EXP(AG101))</f>
        <v>265.02170333062969</v>
      </c>
      <c r="AH102" s="21">
        <f>IF(AND(AH10&lt;5,AI90&gt;0),0,EXP(AH101))</f>
        <v>241.01346995797849</v>
      </c>
      <c r="AI102" s="21">
        <f>IF(AND(AI10&lt;5,AJ90&gt;0),0,EXP(AI101))</f>
        <v>219.56024650680203</v>
      </c>
      <c r="AJ102" s="21">
        <f>IF(AND(AJ10&lt;5,AK90&gt;0),0,EXP(AJ101))</f>
        <v>200.39604906383033</v>
      </c>
      <c r="AK102" s="21">
        <f>IF(AND(AK10&lt;5,AL90&gt;0),0,EXP(AK101))</f>
        <v>183.28053291748603</v>
      </c>
      <c r="AL102" s="115" t="e">
        <f>IF(AND(AL10&lt;5,#REF!&gt;0),0,EXP(AL101))</f>
        <v>#REF!</v>
      </c>
      <c r="AM102" s="21">
        <f t="shared" ref="AJ102:AT102" si="573">IF(AND(AM10&lt;5,AM90&gt;0),0,EXP(AM101))</f>
        <v>0</v>
      </c>
      <c r="AN102" s="21">
        <f t="shared" si="573"/>
        <v>0</v>
      </c>
      <c r="AO102" s="21">
        <f t="shared" si="573"/>
        <v>0</v>
      </c>
      <c r="AP102" s="21">
        <f t="shared" si="573"/>
        <v>0</v>
      </c>
      <c r="AQ102" s="21">
        <f t="shared" si="573"/>
        <v>0</v>
      </c>
      <c r="AR102" s="21">
        <f t="shared" si="573"/>
        <v>0</v>
      </c>
      <c r="AS102" s="21">
        <f t="shared" si="573"/>
        <v>0</v>
      </c>
      <c r="AT102" s="21">
        <f t="shared" si="573"/>
        <v>0</v>
      </c>
      <c r="AV102" s="21">
        <f t="shared" ref="AV102:BH102" si="574">IF(AND(AV10&lt;5,AV90&gt;0),0,EXP(AV101))</f>
        <v>146.88250184069184</v>
      </c>
      <c r="AW102" s="21">
        <f t="shared" si="574"/>
        <v>95.105325649674626</v>
      </c>
      <c r="AX102" s="21">
        <f t="shared" si="574"/>
        <v>70.985150839292118</v>
      </c>
      <c r="AY102" s="21">
        <f t="shared" si="574"/>
        <v>103.65799345816191</v>
      </c>
      <c r="AZ102" s="21">
        <f t="shared" si="574"/>
        <v>73.653727710435774</v>
      </c>
      <c r="BA102" s="21">
        <f t="shared" si="574"/>
        <v>0</v>
      </c>
      <c r="BB102" s="21">
        <f t="shared" si="574"/>
        <v>0</v>
      </c>
      <c r="BC102" s="21">
        <f t="shared" si="574"/>
        <v>0</v>
      </c>
      <c r="BD102" s="21">
        <f t="shared" si="574"/>
        <v>0</v>
      </c>
      <c r="BE102" s="21">
        <f t="shared" si="574"/>
        <v>0</v>
      </c>
      <c r="BF102" s="21">
        <f t="shared" si="574"/>
        <v>0</v>
      </c>
      <c r="BG102" s="21">
        <f t="shared" si="574"/>
        <v>0</v>
      </c>
      <c r="BH102" s="21">
        <f t="shared" si="574"/>
        <v>0</v>
      </c>
      <c r="BJ102" s="21">
        <f t="shared" ref="BJ102:BO102" si="575">IF(AND(BJ10&lt;5,BJ90&gt;0),0,EXP(BJ101))</f>
        <v>971.40315958612462</v>
      </c>
      <c r="BK102" s="21">
        <f t="shared" si="575"/>
        <v>971.40315958612462</v>
      </c>
      <c r="BL102" s="21">
        <f t="shared" si="575"/>
        <v>971.40315958612462</v>
      </c>
      <c r="BM102" s="21">
        <f t="shared" si="575"/>
        <v>971.40315958612462</v>
      </c>
      <c r="BN102" s="21">
        <f t="shared" ref="BN102" si="576">IF(AND(BN10&lt;5,BN90&gt;0),0,EXP(BN101))</f>
        <v>971.40315958612462</v>
      </c>
      <c r="BO102" s="21">
        <f t="shared" si="575"/>
        <v>971.40315958612462</v>
      </c>
      <c r="BP102" s="21">
        <f t="shared" ref="BP102:BW102" si="577">IF(AND(BP10&lt;5,BP90&gt;0),0,EXP(BP101))</f>
        <v>0</v>
      </c>
      <c r="BQ102" s="21">
        <f t="shared" si="577"/>
        <v>0</v>
      </c>
      <c r="BR102" s="21">
        <f t="shared" ref="BR102" si="578">IF(AND(BR10&lt;5,BR90&gt;0),0,EXP(BR101))</f>
        <v>0</v>
      </c>
      <c r="BS102" s="21">
        <f t="shared" si="577"/>
        <v>0</v>
      </c>
      <c r="BT102" s="21">
        <f t="shared" si="577"/>
        <v>0</v>
      </c>
      <c r="BU102" s="21">
        <f t="shared" si="577"/>
        <v>0</v>
      </c>
      <c r="BV102" s="21">
        <f t="shared" ref="BV102" si="579">IF(AND(BV10&lt;5,BV90&gt;0),0,EXP(BV101))</f>
        <v>0</v>
      </c>
      <c r="BW102" s="21">
        <f t="shared" si="577"/>
        <v>0</v>
      </c>
    </row>
    <row r="103" spans="1:75">
      <c r="A103" s="13" t="s">
        <v>48</v>
      </c>
      <c r="B103" s="13"/>
      <c r="C103" s="13"/>
    </row>
    <row r="104" spans="1:75">
      <c r="A104" s="13"/>
      <c r="B104" s="13" t="s">
        <v>49</v>
      </c>
      <c r="C104" s="13"/>
      <c r="D104" s="65">
        <f>(E90/18)/(E90/18+(D34*2+D35*2+D36*3+SUM(D37:D42)+D43*5)*(100-E90)/100)</f>
        <v>1.052761332090706E-2</v>
      </c>
      <c r="E104" s="65">
        <f>(F90/18)/(F90/18+(E34*2+E35*2+E36*3+SUM(E37:E42)+E43*5)*(100-F90)/100)</f>
        <v>1.0770418868382458E-2</v>
      </c>
      <c r="F104" s="22">
        <f>(G90/18)/(G90/18+(F34*2+F35*2+F36*3+SUM(F37:F42)+F43*5)*(100-G90)/100)</f>
        <v>1.1011590111630108E-2</v>
      </c>
      <c r="G104" s="22">
        <f>(H90/18)/(H90/18+(G34*2+G35*2+G36*3+SUM(G37:G42)+G43*5)*(100-H90)/100)</f>
        <v>1.1251150652788682E-2</v>
      </c>
      <c r="H104" s="22">
        <f>(I90/18)/(I90/18+(H34*2+H35*2+H36*3+SUM(H37:H42)+H43*5)*(100-I90)/100)</f>
        <v>1.1644114355621033E-2</v>
      </c>
      <c r="I104" s="22">
        <f>(J90/18)/(J90/18+(I34*2+I35*2+I36*3+SUM(I37:I42)+I43*5)*(100-J90)/100)</f>
        <v>1.2095251121375676E-2</v>
      </c>
      <c r="J104" s="22">
        <f>(K90/18)/(K90/18+(J34*2+J35*2+J36*3+SUM(J37:J42)+J43*5)*(100-K90)/100)</f>
        <v>1.2556223350073939E-2</v>
      </c>
      <c r="K104" s="22">
        <f>(L90/18)/(L90/18+(K34*2+K35*2+K36*3+SUM(K37:K42)+K43*5)*(100-L90)/100)</f>
        <v>1.3026054161980568E-2</v>
      </c>
      <c r="L104" s="22">
        <f>(M90/18)/(M90/18+(L34*2+L35*2+L36*3+SUM(L37:L42)+L43*5)*(100-M90)/100)</f>
        <v>1.3510612953382864E-2</v>
      </c>
      <c r="M104" s="22">
        <f>(N90/18)/(N90/18+(M34*2+M35*2+M36*3+SUM(M37:M42)+M43*5)*(100-N90)/100)</f>
        <v>1.4171881988935337E-2</v>
      </c>
      <c r="N104" s="22">
        <f>(O90/18)/(O90/18+(N34*2+N35*2+N36*3+SUM(N37:N42)+N43*5)*(100-O90)/100)</f>
        <v>1.474627434859822E-2</v>
      </c>
      <c r="O104" s="22">
        <f>(P90/18)/(P90/18+(O34*2+O35*2+O36*3+SUM(O37:O42)+O43*5)*(100-P90)/100)</f>
        <v>1.532171318986029E-2</v>
      </c>
      <c r="P104" s="22">
        <f>(Q90/18)/(Q90/18+(P34*2+P35*2+P36*3+SUM(P37:P42)+P43*5)*(100-Q90)/100)</f>
        <v>1.5898921364179246E-2</v>
      </c>
      <c r="Q104" s="22">
        <f>(R90/18)/(R90/18+(Q34*2+Q35*2+Q36*3+SUM(Q37:Q42)+Q43*5)*(100-R90)/100)</f>
        <v>1.6478661574050538E-2</v>
      </c>
      <c r="R104" s="22">
        <f>(S90/18)/(S90/18+(R34*2+R35*2+R36*3+SUM(R37:R42)+R43*5)*(100-S90)/100)</f>
        <v>1.7164522016478514E-2</v>
      </c>
      <c r="S104" s="22">
        <f>(T90/18)/(T90/18+(S34*2+S35*2+S36*3+SUM(S37:S42)+S43*5)*(100-T90)/100)</f>
        <v>1.8428879250264169E-2</v>
      </c>
      <c r="T104" s="22">
        <f>(U90/18)/(U90/18+(T34*2+T35*2+T36*3+SUM(T37:T42)+T43*5)*(100-U90)/100)</f>
        <v>1.9533978356037058E-2</v>
      </c>
      <c r="U104" s="22">
        <f>(V90/18)/(V90/18+(U34*2+U35*2+U36*3+SUM(U37:U42)+U43*5)*(100-V90)/100)</f>
        <v>2.0597896108929953E-2</v>
      </c>
      <c r="V104" s="22"/>
      <c r="W104" s="22">
        <f>(X90/18)/(X90/18+(W34*2+W35*2+W36*3+SUM(W37:W42)+W43*5)*(100-X90)/100)</f>
        <v>2.2630222031783657E-2</v>
      </c>
      <c r="X104" s="22">
        <f>(Y90/18)/(Y90/18+(X34*2+X35*2+X36*3+SUM(X37:X42)+X43*5)*(100-Y90)/100)</f>
        <v>2.3645808879840236E-2</v>
      </c>
      <c r="Y104" s="22">
        <f>(Z90/18)/(Z90/18+(Y34*2+Y35*2+Y36*3+SUM(Y37:Y42)+Y43*5)*(100-Z90)/100)</f>
        <v>2.4646036397185399E-2</v>
      </c>
      <c r="Z104" s="22">
        <f>(AA90/18)/(AA90/18+(Z34*2+Z35*2+Z36*3+SUM(Z37:Z42)+Z43*5)*(100-AA90)/100)</f>
        <v>2.5634346704580539E-2</v>
      </c>
      <c r="AA104" s="22">
        <f>(AB90/18)/(AB90/18+(AA34*2+AA35*2+AA36*3+SUM(AA37:AA42)+AA43*5)*(100-AB90)/100)</f>
        <v>2.6613506726907332E-2</v>
      </c>
      <c r="AB104" s="22">
        <f>(AC90/18)/(AC90/18+(AB34*2+AB35*2+AB36*3+SUM(AB37:AB42)+AB43*5)*(100-AC90)/100)</f>
        <v>2.7584119818114015E-2</v>
      </c>
      <c r="AC104" s="22">
        <f>(AD90/18)/(AD90/18+(AC34*2+AC35*2+AC36*3+SUM(AC37:AC42)+AC43*5)*(100-AD90)/100)</f>
        <v>2.8546431402448978E-2</v>
      </c>
      <c r="AD104" s="22">
        <f>(AE90/18)/(AE90/18+(AD34*2+AD35*2+AD36*3+SUM(AD37:AD42)+AD43*5)*(100-AE90)/100)</f>
        <v>2.9500448000801739E-2</v>
      </c>
      <c r="AE104" s="22">
        <f>(AF90/18)/(AF90/18+(AE34*2+AE35*2+AE36*3+SUM(AE37:AE42)+AE43*5)*(100-AF90)/100)</f>
        <v>3.0446027884308387E-2</v>
      </c>
      <c r="AF104" s="22"/>
      <c r="AG104" s="22">
        <f>(AH90/18)/(AH90/18+(AG34*2+AG35*2+AG36*3+SUM(AG37:AG42)+AG43*5)*(100-AH90)/100)</f>
        <v>3.2310979460701966E-2</v>
      </c>
      <c r="AH104" s="22">
        <f>(AI90/18)/(AI90/18+(AH34*2+AH35*2+AH36*3+SUM(AH37:AH42)+AH43*5)*(100-AI90)/100)</f>
        <v>3.3229896771930945E-2</v>
      </c>
      <c r="AI104" s="22">
        <f>(AJ90/18)/(AJ90/18+(AI34*2+AI35*2+AI36*3+SUM(AI37:AI42)+AI43*5)*(100-AJ90)/100)</f>
        <v>3.4139455859434502E-2</v>
      </c>
      <c r="AJ104" s="22">
        <f>(AK90/18)/(AK90/18+(AJ34*2+AJ35*2+AJ36*3+SUM(AJ37:AJ42)+AJ43*5)*(100-AK90)/100)</f>
        <v>3.5039440027828987E-2</v>
      </c>
      <c r="AK104" s="22">
        <f>(AL90/18)/(AL90/18+(AK34*2+AK35*2+AK36*3+SUM(AK37:AK42)+AK43*5)*(100-AL90)/100)</f>
        <v>0.13398245177772475</v>
      </c>
      <c r="AL104" s="113" t="e">
        <f>(#REF!/18)/(#REF!/18+(AL34*2+AL35*2+AL36*3+SUM(AL37:AL42)+AL43*5)*(100-#REF!)/100)</f>
        <v>#REF!</v>
      </c>
      <c r="AM104" s="22">
        <f t="shared" ref="AK104:AT104" si="580">(AM90/18)/(AM90/18+(AM34*2+AM35*2+AM36*3+SUM(AM37:AM42)+AM43*5)*(100-AM90)/100)</f>
        <v>0.1294793067432177</v>
      </c>
      <c r="AN104" s="22">
        <f t="shared" si="580"/>
        <v>0.11781251421477892</v>
      </c>
      <c r="AO104" s="22">
        <f t="shared" si="580"/>
        <v>0.10962995273797997</v>
      </c>
      <c r="AP104" s="22">
        <f t="shared" si="580"/>
        <v>0.11359425188738689</v>
      </c>
      <c r="AQ104" s="22">
        <f t="shared" si="580"/>
        <v>0.10973651978318111</v>
      </c>
      <c r="AR104" s="22">
        <f t="shared" si="580"/>
        <v>9.8722715841022546E-2</v>
      </c>
      <c r="AS104" s="22">
        <f t="shared" si="580"/>
        <v>0.11795611119884068</v>
      </c>
      <c r="AT104" s="22">
        <f t="shared" si="580"/>
        <v>0.11116544855804336</v>
      </c>
      <c r="AV104" s="22">
        <f t="shared" ref="AV104:BH104" si="581">(AV90/18)/(AV90/18+(AV34*2+AV35*2+AV36*3+SUM(AV37:AV42)+AV43*5)*(100-AV90)/100)</f>
        <v>9.9213145261928287E-2</v>
      </c>
      <c r="AW104" s="22">
        <f t="shared" si="581"/>
        <v>7.650480969689484E-2</v>
      </c>
      <c r="AX104" s="22">
        <f t="shared" si="581"/>
        <v>0.12467849695761843</v>
      </c>
      <c r="AY104" s="22">
        <f t="shared" si="581"/>
        <v>9.6643991503856386E-2</v>
      </c>
      <c r="AZ104" s="22">
        <f t="shared" si="581"/>
        <v>0.10668819442064487</v>
      </c>
      <c r="BA104" s="22">
        <f t="shared" si="581"/>
        <v>0.11021357889169947</v>
      </c>
      <c r="BB104" s="22">
        <f t="shared" si="581"/>
        <v>0.12298805443139636</v>
      </c>
      <c r="BC104" s="22">
        <f t="shared" si="581"/>
        <v>7.5925844549297308E-2</v>
      </c>
      <c r="BD104" s="22">
        <f t="shared" si="581"/>
        <v>0.13531833545790689</v>
      </c>
      <c r="BE104" s="22">
        <f t="shared" si="581"/>
        <v>4.5429760153932908E-2</v>
      </c>
      <c r="BF104" s="22">
        <f t="shared" si="581"/>
        <v>0.12406435652402138</v>
      </c>
      <c r="BG104" s="22">
        <f t="shared" si="581"/>
        <v>0.1099997569926805</v>
      </c>
      <c r="BH104" s="22">
        <f t="shared" si="581"/>
        <v>8.6436936677801737E-2</v>
      </c>
      <c r="BJ104" s="22">
        <f t="shared" ref="BJ104:BO104" si="582">(BJ90/18)/(BJ90/18+(BJ34*2+BJ35*2+BJ36*3+SUM(BJ37:BJ42)+BJ43*5)*(100-BJ90)/100)</f>
        <v>1.0109941540506269E-2</v>
      </c>
      <c r="BK104" s="22">
        <f t="shared" si="582"/>
        <v>1.0109941540506269E-2</v>
      </c>
      <c r="BL104" s="22">
        <f t="shared" si="582"/>
        <v>1.0109941540506269E-2</v>
      </c>
      <c r="BM104" s="22">
        <f t="shared" si="582"/>
        <v>1.0109941540506269E-2</v>
      </c>
      <c r="BN104" s="22">
        <f t="shared" ref="BN104" si="583">(BN90/18)/(BN90/18+(BN34*2+BN35*2+BN36*3+SUM(BN37:BN42)+BN43*5)*(100-BN90)/100)</f>
        <v>1.0109941540506269E-2</v>
      </c>
      <c r="BO104" s="22">
        <f t="shared" si="582"/>
        <v>1.0109941540506269E-2</v>
      </c>
      <c r="BP104" s="22">
        <f t="shared" ref="BP104:BW104" si="584">(BP90/18)/(BP90/18+(BP34*2+BP35*2+BP36*3+SUM(BP37:BP42)+BP43*5)*(100-BP90)/100)</f>
        <v>1.9006687296870691E-3</v>
      </c>
      <c r="BQ104" s="22">
        <f t="shared" si="584"/>
        <v>7.403340263095036E-2</v>
      </c>
      <c r="BR104" s="22">
        <f t="shared" ref="BR104" si="585">(BR90/18)/(BR90/18+(BR34*2+BR35*2+BR36*3+SUM(BR37:BR42)+BR43*5)*(100-BR90)/100)</f>
        <v>0.12626573549997785</v>
      </c>
      <c r="BS104" s="22">
        <f t="shared" si="584"/>
        <v>0.16882978265208351</v>
      </c>
      <c r="BT104" s="22">
        <f t="shared" si="584"/>
        <v>1.7840871993038019E-3</v>
      </c>
      <c r="BU104" s="22">
        <f t="shared" si="584"/>
        <v>6.6343207137127325E-2</v>
      </c>
      <c r="BV104" s="22">
        <f t="shared" ref="BV104" si="586">(BV90/18)/(BV90/18+(BV34*2+BV35*2+BV36*3+SUM(BV37:BV42)+BV43*5)*(100-BV90)/100)</f>
        <v>0.12479038002805336</v>
      </c>
      <c r="BW104" s="22">
        <f t="shared" si="584"/>
        <v>0.17852396556998987</v>
      </c>
    </row>
    <row r="105" spans="1:75">
      <c r="A105" s="13"/>
      <c r="B105" s="13" t="s">
        <v>50</v>
      </c>
      <c r="C105" s="13"/>
      <c r="D105" s="65">
        <f>LN(D104)</f>
        <v>-4.5537536337109357</v>
      </c>
      <c r="E105" s="65">
        <f t="shared" ref="E105:AJ105" si="587">LN(E104)</f>
        <v>-4.5309518964269015</v>
      </c>
      <c r="F105" s="22">
        <f t="shared" si="587"/>
        <v>-4.5088069143678231</v>
      </c>
      <c r="G105" s="22">
        <f t="shared" si="587"/>
        <v>-4.487284875314093</v>
      </c>
      <c r="H105" s="22">
        <f t="shared" si="587"/>
        <v>-4.4529544321558285</v>
      </c>
      <c r="I105" s="22">
        <f t="shared" si="587"/>
        <v>-4.4149423727234725</v>
      </c>
      <c r="J105" s="22">
        <f t="shared" si="587"/>
        <v>-4.3775388518463734</v>
      </c>
      <c r="K105" s="22">
        <f t="shared" si="587"/>
        <v>-4.3408037608763541</v>
      </c>
      <c r="L105" s="22">
        <f t="shared" si="587"/>
        <v>-4.3042797576926102</v>
      </c>
      <c r="M105" s="22">
        <f t="shared" si="587"/>
        <v>-4.2564954190714888</v>
      </c>
      <c r="N105" s="22">
        <f t="shared" si="587"/>
        <v>-4.216764814637374</v>
      </c>
      <c r="O105" s="22">
        <f t="shared" si="587"/>
        <v>-4.1784842939074869</v>
      </c>
      <c r="P105" s="22">
        <f t="shared" si="587"/>
        <v>-4.1415040107879673</v>
      </c>
      <c r="Q105" s="22">
        <f t="shared" si="587"/>
        <v>-4.1056889729657779</v>
      </c>
      <c r="R105" s="22">
        <f t="shared" si="587"/>
        <v>-4.0649106988640149</v>
      </c>
      <c r="S105" s="22">
        <f t="shared" si="587"/>
        <v>-3.9938363203125733</v>
      </c>
      <c r="T105" s="22">
        <f t="shared" si="587"/>
        <v>-3.9355998499723599</v>
      </c>
      <c r="U105" s="22">
        <f t="shared" si="587"/>
        <v>-3.8825663390367584</v>
      </c>
      <c r="V105" s="22"/>
      <c r="W105" s="22">
        <f t="shared" si="587"/>
        <v>-3.7884690079935872</v>
      </c>
      <c r="X105" s="22">
        <f t="shared" si="587"/>
        <v>-3.7445693941315961</v>
      </c>
      <c r="Y105" s="22">
        <f t="shared" si="587"/>
        <v>-3.703139186668408</v>
      </c>
      <c r="Z105" s="22">
        <f t="shared" si="587"/>
        <v>-3.6638221585814277</v>
      </c>
      <c r="AA105" s="22">
        <f t="shared" si="587"/>
        <v>-3.6263364203786583</v>
      </c>
      <c r="AB105" s="22">
        <f t="shared" si="587"/>
        <v>-3.5905150407561552</v>
      </c>
      <c r="AC105" s="22">
        <f t="shared" si="587"/>
        <v>-3.5562233453528824</v>
      </c>
      <c r="AD105" s="22">
        <f t="shared" si="587"/>
        <v>-3.5233498292838208</v>
      </c>
      <c r="AE105" s="22">
        <f t="shared" si="587"/>
        <v>-3.4917997404843502</v>
      </c>
      <c r="AF105" s="22"/>
      <c r="AG105" s="22">
        <f t="shared" si="587"/>
        <v>-3.432348185129749</v>
      </c>
      <c r="AH105" s="22">
        <f t="shared" si="587"/>
        <v>-3.4043053030925945</v>
      </c>
      <c r="AI105" s="22">
        <f t="shared" si="587"/>
        <v>-3.3773015002480022</v>
      </c>
      <c r="AJ105" s="22">
        <f t="shared" si="587"/>
        <v>-3.3512809939825967</v>
      </c>
      <c r="AK105" s="22">
        <f t="shared" ref="AK105:AT105" si="588">LN(AK104)</f>
        <v>-2.0100464444894781</v>
      </c>
      <c r="AL105" s="113" t="e">
        <f t="shared" si="588"/>
        <v>#REF!</v>
      </c>
      <c r="AM105" s="22">
        <f t="shared" si="588"/>
        <v>-2.0442342040995509</v>
      </c>
      <c r="AN105" s="22">
        <f t="shared" si="588"/>
        <v>-2.1386607806838662</v>
      </c>
      <c r="AO105" s="22">
        <f t="shared" si="588"/>
        <v>-2.2106446504005888</v>
      </c>
      <c r="AP105" s="22">
        <f t="shared" si="588"/>
        <v>-2.1751223735581502</v>
      </c>
      <c r="AQ105" s="22">
        <f t="shared" si="588"/>
        <v>-2.2096730611475954</v>
      </c>
      <c r="AR105" s="22">
        <f t="shared" si="588"/>
        <v>-2.3154402086582633</v>
      </c>
      <c r="AS105" s="22">
        <f t="shared" si="588"/>
        <v>-2.1374426626958112</v>
      </c>
      <c r="AT105" s="22">
        <f t="shared" si="588"/>
        <v>-2.1967356598534624</v>
      </c>
      <c r="AV105" s="22">
        <f t="shared" ref="AV105:BH105" si="589">LN(AV104)</f>
        <v>-2.3104847607492935</v>
      </c>
      <c r="AW105" s="22">
        <f t="shared" si="589"/>
        <v>-2.5704016682711646</v>
      </c>
      <c r="AX105" s="22">
        <f t="shared" si="589"/>
        <v>-2.0820168793560305</v>
      </c>
      <c r="AY105" s="22">
        <f t="shared" si="589"/>
        <v>-2.3367212428354867</v>
      </c>
      <c r="AZ105" s="22">
        <f t="shared" si="589"/>
        <v>-2.2378447695263888</v>
      </c>
      <c r="BA105" s="22">
        <f t="shared" si="589"/>
        <v>-2.2053351694214922</v>
      </c>
      <c r="BB105" s="22">
        <f t="shared" si="589"/>
        <v>-2.0956680467699531</v>
      </c>
      <c r="BC105" s="22">
        <f t="shared" si="589"/>
        <v>-2.5779981446443294</v>
      </c>
      <c r="BD105" s="22">
        <f t="shared" si="589"/>
        <v>-2.0001252359293011</v>
      </c>
      <c r="BE105" s="22">
        <f t="shared" si="589"/>
        <v>-3.0915878786891482</v>
      </c>
      <c r="BF105" s="22">
        <f t="shared" si="589"/>
        <v>-2.0869548437872321</v>
      </c>
      <c r="BG105" s="22">
        <f t="shared" si="589"/>
        <v>-2.2072771223496108</v>
      </c>
      <c r="BH105" s="22">
        <f t="shared" si="589"/>
        <v>-2.4483401866826426</v>
      </c>
      <c r="BJ105" s="22">
        <f t="shared" ref="BJ105:BO105" si="590">LN(BJ104)</f>
        <v>-4.5942360283100685</v>
      </c>
      <c r="BK105" s="22">
        <f t="shared" si="590"/>
        <v>-4.5942360283100685</v>
      </c>
      <c r="BL105" s="22">
        <f t="shared" si="590"/>
        <v>-4.5942360283100685</v>
      </c>
      <c r="BM105" s="22">
        <f t="shared" si="590"/>
        <v>-4.5942360283100685</v>
      </c>
      <c r="BN105" s="22">
        <f t="shared" ref="BN105" si="591">LN(BN104)</f>
        <v>-4.5942360283100685</v>
      </c>
      <c r="BO105" s="22">
        <f t="shared" si="590"/>
        <v>-4.5942360283100685</v>
      </c>
      <c r="BP105" s="22">
        <f t="shared" ref="BP105:BW105" si="592">LN(BP104)</f>
        <v>-6.2655494917409928</v>
      </c>
      <c r="BQ105" s="22">
        <f t="shared" si="592"/>
        <v>-2.6032389007176553</v>
      </c>
      <c r="BR105" s="22">
        <f t="shared" ref="BR105" si="593">LN(BR104)</f>
        <v>-2.0693665809697039</v>
      </c>
      <c r="BS105" s="22">
        <f t="shared" si="592"/>
        <v>-1.7788642748712045</v>
      </c>
      <c r="BT105" s="22">
        <f t="shared" si="592"/>
        <v>-6.3288483674853149</v>
      </c>
      <c r="BU105" s="22">
        <f t="shared" si="592"/>
        <v>-2.7129139026895346</v>
      </c>
      <c r="BV105" s="22">
        <f t="shared" ref="BV105" si="594">LN(BV104)</f>
        <v>-2.0811199091264121</v>
      </c>
      <c r="BW105" s="22">
        <f t="shared" si="592"/>
        <v>-1.7230324258783289</v>
      </c>
    </row>
    <row r="106" spans="1:75">
      <c r="A106" s="13"/>
      <c r="B106" s="13" t="s">
        <v>146</v>
      </c>
      <c r="C106" s="13"/>
      <c r="D106" s="65">
        <f>EXP(2.6*D76-4339*D76/(D4+273))</f>
        <v>0.81313995810758966</v>
      </c>
      <c r="E106" s="65">
        <f t="shared" ref="E106:AJ106" si="595">EXP(2.6*E76-4339*E76/(E4+273))</f>
        <v>0.80913146272532044</v>
      </c>
      <c r="F106" s="22">
        <f t="shared" si="595"/>
        <v>0.80510770566866374</v>
      </c>
      <c r="G106" s="22">
        <f t="shared" si="595"/>
        <v>0.80106776950181813</v>
      </c>
      <c r="H106" s="22">
        <f t="shared" si="595"/>
        <v>0.79701073985321902</v>
      </c>
      <c r="I106" s="22">
        <f t="shared" si="595"/>
        <v>0.79276328119467765</v>
      </c>
      <c r="J106" s="22">
        <f t="shared" si="595"/>
        <v>0.7884703766159693</v>
      </c>
      <c r="K106" s="22">
        <f t="shared" si="595"/>
        <v>0.784182019402765</v>
      </c>
      <c r="L106" s="22">
        <f t="shared" si="595"/>
        <v>0.77990091860060762</v>
      </c>
      <c r="M106" s="22">
        <f t="shared" si="595"/>
        <v>0.77563284261908427</v>
      </c>
      <c r="N106" s="22">
        <f t="shared" si="595"/>
        <v>0.7715084242942003</v>
      </c>
      <c r="O106" s="22">
        <f t="shared" si="595"/>
        <v>0.76730058318598504</v>
      </c>
      <c r="P106" s="22">
        <f t="shared" si="595"/>
        <v>0.76308818130810685</v>
      </c>
      <c r="Q106" s="22">
        <f t="shared" si="595"/>
        <v>0.75887239105791027</v>
      </c>
      <c r="R106" s="22">
        <f t="shared" si="595"/>
        <v>0.75465294318540455</v>
      </c>
      <c r="S106" s="22">
        <f t="shared" si="595"/>
        <v>0.74995095737875961</v>
      </c>
      <c r="T106" s="22">
        <f t="shared" si="595"/>
        <v>0.74255992505673307</v>
      </c>
      <c r="U106" s="22">
        <f t="shared" si="595"/>
        <v>0.73545619120924233</v>
      </c>
      <c r="V106" s="22"/>
      <c r="W106" s="22" t="e">
        <f t="shared" si="595"/>
        <v>#REF!</v>
      </c>
      <c r="X106" s="22" t="e">
        <f t="shared" si="595"/>
        <v>#REF!</v>
      </c>
      <c r="Y106" s="22">
        <f t="shared" si="595"/>
        <v>0.70808037266060708</v>
      </c>
      <c r="Z106" s="22">
        <f t="shared" si="595"/>
        <v>0.70095042747924363</v>
      </c>
      <c r="AA106" s="22">
        <f t="shared" si="595"/>
        <v>0.69381879262887824</v>
      </c>
      <c r="AB106" s="22">
        <f t="shared" si="595"/>
        <v>0.68668081971518224</v>
      </c>
      <c r="AC106" s="22">
        <f t="shared" si="595"/>
        <v>0.67953428614458711</v>
      </c>
      <c r="AD106" s="22">
        <f t="shared" si="595"/>
        <v>0.67237865204388558</v>
      </c>
      <c r="AE106" s="22">
        <f t="shared" si="595"/>
        <v>0.66521452015570748</v>
      </c>
      <c r="AF106" s="22"/>
      <c r="AG106" s="22">
        <f t="shared" si="595"/>
        <v>0.6508666447226773</v>
      </c>
      <c r="AH106" s="22">
        <f t="shared" si="595"/>
        <v>0.64368674998260111</v>
      </c>
      <c r="AI106" s="22">
        <f t="shared" si="595"/>
        <v>0.63650571268854228</v>
      </c>
      <c r="AJ106" s="22">
        <f t="shared" si="595"/>
        <v>0.62932579483010265</v>
      </c>
      <c r="AK106" s="22">
        <f t="shared" ref="AK106:AT106" si="596">EXP(2.6*AK76-4339*AK76/(AK4+273))</f>
        <v>0.62214923999644967</v>
      </c>
      <c r="AL106" s="113">
        <f t="shared" si="596"/>
        <v>0.42049394527752815</v>
      </c>
      <c r="AM106" s="22">
        <f t="shared" si="596"/>
        <v>0.41584874773422653</v>
      </c>
      <c r="AN106" s="22">
        <f t="shared" si="596"/>
        <v>0.42891107383281057</v>
      </c>
      <c r="AO106" s="22">
        <f t="shared" si="596"/>
        <v>0.42862808522416534</v>
      </c>
      <c r="AP106" s="22">
        <f t="shared" si="596"/>
        <v>0.41529965524491214</v>
      </c>
      <c r="AQ106" s="22">
        <f t="shared" si="596"/>
        <v>0.41049257553052754</v>
      </c>
      <c r="AR106" s="22">
        <f t="shared" si="596"/>
        <v>0.41417185458572248</v>
      </c>
      <c r="AS106" s="22">
        <f t="shared" si="596"/>
        <v>0.41913512874282827</v>
      </c>
      <c r="AT106" s="22">
        <f t="shared" si="596"/>
        <v>0.41109170679309703</v>
      </c>
      <c r="AV106" s="22">
        <f t="shared" ref="AV106:BH106" si="597">EXP(2.6*AV76-4339*AV76/(AV4+273))</f>
        <v>0.67580761018198854</v>
      </c>
      <c r="AW106" s="22">
        <f t="shared" si="597"/>
        <v>0.6199216059600221</v>
      </c>
      <c r="AX106" s="22">
        <f t="shared" si="597"/>
        <v>0.59332707896070702</v>
      </c>
      <c r="AY106" s="22">
        <f t="shared" si="597"/>
        <v>0.63931018093232905</v>
      </c>
      <c r="AZ106" s="22">
        <f t="shared" si="597"/>
        <v>0.57654392217611872</v>
      </c>
      <c r="BA106" s="22">
        <f t="shared" si="597"/>
        <v>0.54419725172796951</v>
      </c>
      <c r="BB106" s="22">
        <f t="shared" si="597"/>
        <v>0.49911544305975414</v>
      </c>
      <c r="BC106" s="22">
        <f t="shared" si="597"/>
        <v>0.50687079075077812</v>
      </c>
      <c r="BD106" s="22">
        <f t="shared" si="597"/>
        <v>0.43736128447741635</v>
      </c>
      <c r="BE106" s="22">
        <f t="shared" si="597"/>
        <v>0.45770075781777392</v>
      </c>
      <c r="BF106" s="22">
        <f t="shared" si="597"/>
        <v>0.55655669222767368</v>
      </c>
      <c r="BG106" s="22">
        <f t="shared" si="597"/>
        <v>0.55558895203623848</v>
      </c>
      <c r="BH106" s="22">
        <f t="shared" si="597"/>
        <v>0.53172981039237255</v>
      </c>
      <c r="BJ106" s="22">
        <f t="shared" ref="BJ106:BO106" si="598">EXP(2.6*BJ76-4339*BJ76/(BJ4+273))</f>
        <v>0.85445972466281184</v>
      </c>
      <c r="BK106" s="22">
        <f t="shared" si="598"/>
        <v>0.85445972466281184</v>
      </c>
      <c r="BL106" s="22">
        <f t="shared" si="598"/>
        <v>0.85445972466281184</v>
      </c>
      <c r="BM106" s="22">
        <f t="shared" si="598"/>
        <v>0.85445972466281184</v>
      </c>
      <c r="BN106" s="22">
        <f t="shared" ref="BN106" si="599">EXP(2.6*BN76-4339*BN76/(BN4+273))</f>
        <v>0.85445972466281184</v>
      </c>
      <c r="BO106" s="22">
        <f t="shared" si="598"/>
        <v>0.85445972466281184</v>
      </c>
      <c r="BP106" s="22">
        <f t="shared" ref="BP106:BW106" si="600">EXP(2.6*BP76-4339*BP76/(BP4+273))</f>
        <v>0.35336284802181128</v>
      </c>
      <c r="BQ106" s="22">
        <f t="shared" si="600"/>
        <v>0.35336284802181128</v>
      </c>
      <c r="BR106" s="22">
        <f t="shared" ref="BR106" si="601">EXP(2.6*BR76-4339*BR76/(BR4+273))</f>
        <v>0.35336284802181128</v>
      </c>
      <c r="BS106" s="22">
        <f t="shared" si="600"/>
        <v>0.35336284802181128</v>
      </c>
      <c r="BT106" s="22">
        <f t="shared" si="600"/>
        <v>0.55849324096529152</v>
      </c>
      <c r="BU106" s="22">
        <f t="shared" si="600"/>
        <v>0.55849324096529152</v>
      </c>
      <c r="BV106" s="22">
        <f t="shared" ref="BV106" si="602">EXP(2.6*BV76-4339*BV76/(BV4+273))</f>
        <v>0.55849324096529152</v>
      </c>
      <c r="BW106" s="22">
        <f t="shared" si="600"/>
        <v>0.55849324096529152</v>
      </c>
    </row>
    <row r="107" spans="1:75">
      <c r="A107" s="13"/>
      <c r="B107" s="13" t="s">
        <v>51</v>
      </c>
      <c r="C107" s="13"/>
      <c r="D107" s="65">
        <f>(0.5-(0.25-(D106-4)/D106*(D104-D104^2))^0.5)/(D106-4)*2*D106</f>
        <v>2.0046106690776583E-2</v>
      </c>
      <c r="E107" s="65">
        <f t="shared" ref="E107:AJ107" si="603">(0.5-(0.25-(E106-4)/E106*(E104-E104^2))^0.5)/(E106-4)*2*E106</f>
        <v>2.0481671782496318E-2</v>
      </c>
      <c r="F107" s="22">
        <f t="shared" si="603"/>
        <v>2.0912907125818496E-2</v>
      </c>
      <c r="G107" s="22">
        <f t="shared" si="603"/>
        <v>2.1339862564767054E-2</v>
      </c>
      <c r="H107" s="22">
        <f t="shared" si="603"/>
        <v>2.2040900242916904E-2</v>
      </c>
      <c r="I107" s="22">
        <f t="shared" si="603"/>
        <v>2.2842449467536979E-2</v>
      </c>
      <c r="J107" s="22">
        <f t="shared" si="603"/>
        <v>2.3657330814977898E-2</v>
      </c>
      <c r="K107" s="22">
        <f t="shared" si="603"/>
        <v>2.4483627032541633E-2</v>
      </c>
      <c r="L107" s="22">
        <f t="shared" si="603"/>
        <v>2.5331445789800879E-2</v>
      </c>
      <c r="M107" s="22">
        <f t="shared" si="603"/>
        <v>2.6484168575269761E-2</v>
      </c>
      <c r="N107" s="22">
        <f t="shared" si="603"/>
        <v>2.7477869026006244E-2</v>
      </c>
      <c r="O107" s="22">
        <f t="shared" si="603"/>
        <v>2.8466856442744496E-2</v>
      </c>
      <c r="P107" s="22">
        <f t="shared" si="603"/>
        <v>2.9452492816888019E-2</v>
      </c>
      <c r="Q107" s="22">
        <f t="shared" si="603"/>
        <v>3.0436017643418325E-2</v>
      </c>
      <c r="R107" s="22">
        <f t="shared" si="603"/>
        <v>3.1593550246997587E-2</v>
      </c>
      <c r="S107" s="22">
        <f t="shared" si="603"/>
        <v>3.3715401742677217E-2</v>
      </c>
      <c r="T107" s="22">
        <f t="shared" si="603"/>
        <v>3.5535118519338285E-2</v>
      </c>
      <c r="U107" s="22">
        <f t="shared" si="603"/>
        <v>3.7265178357046229E-2</v>
      </c>
      <c r="V107" s="22"/>
      <c r="W107" s="22" t="e">
        <f t="shared" si="603"/>
        <v>#REF!</v>
      </c>
      <c r="X107" s="22" t="e">
        <f t="shared" si="603"/>
        <v>#REF!</v>
      </c>
      <c r="Y107" s="22">
        <f t="shared" si="603"/>
        <v>4.3648523440747995E-2</v>
      </c>
      <c r="Z107" s="22">
        <f t="shared" si="603"/>
        <v>4.5155989625559334E-2</v>
      </c>
      <c r="AA107" s="22">
        <f t="shared" si="603"/>
        <v>4.662986880458414E-2</v>
      </c>
      <c r="AB107" s="22">
        <f t="shared" si="603"/>
        <v>4.8071385425825057E-2</v>
      </c>
      <c r="AC107" s="22">
        <f t="shared" si="603"/>
        <v>4.9481183949915158E-2</v>
      </c>
      <c r="AD107" s="22">
        <f t="shared" si="603"/>
        <v>5.0859535579228766E-2</v>
      </c>
      <c r="AE107" s="22">
        <f t="shared" si="603"/>
        <v>5.2206491059696089E-2</v>
      </c>
      <c r="AF107" s="22"/>
      <c r="AG107" s="22">
        <f t="shared" si="603"/>
        <v>5.4805975446405593E-2</v>
      </c>
      <c r="AH107" s="22">
        <f t="shared" si="603"/>
        <v>5.6058407787608046E-2</v>
      </c>
      <c r="AI107" s="22">
        <f t="shared" si="603"/>
        <v>5.7279231183925944E-2</v>
      </c>
      <c r="AJ107" s="22">
        <f t="shared" si="603"/>
        <v>5.8468441133092172E-2</v>
      </c>
      <c r="AK107" s="22">
        <f t="shared" ref="AK107:AT107" si="604">(0.5-(0.25-(AK106-4)/AK106*(AK104-AK104^2))^0.5)/(AK106-4)*2*AK106</f>
        <v>0.16137092665739841</v>
      </c>
      <c r="AL107" s="113" t="e">
        <f t="shared" si="604"/>
        <v>#REF!</v>
      </c>
      <c r="AM107" s="22">
        <f t="shared" si="604"/>
        <v>0.14043639503461253</v>
      </c>
      <c r="AN107" s="22">
        <f t="shared" si="604"/>
        <v>0.133581415407279</v>
      </c>
      <c r="AO107" s="22">
        <f t="shared" si="604"/>
        <v>0.12749908114586725</v>
      </c>
      <c r="AP107" s="22">
        <f t="shared" si="604"/>
        <v>0.12926575468417345</v>
      </c>
      <c r="AQ107" s="22">
        <f t="shared" si="604"/>
        <v>0.12598851397454894</v>
      </c>
      <c r="AR107" s="22">
        <f t="shared" si="604"/>
        <v>0.11784031769738056</v>
      </c>
      <c r="AS107" s="22">
        <f t="shared" si="604"/>
        <v>0.13277628136748978</v>
      </c>
      <c r="AT107" s="22">
        <f t="shared" si="604"/>
        <v>0.12709993223168245</v>
      </c>
      <c r="AV107" s="22">
        <f t="shared" ref="AV107:BH107" si="605">(0.5-(0.25-(AV106-4)/AV106*(AV104-AV104^2))^0.5)/(AV106-4)*2*AV106</f>
        <v>0.13434844369514079</v>
      </c>
      <c r="AW107" s="22">
        <f t="shared" si="605"/>
        <v>0.10894573624557168</v>
      </c>
      <c r="AX107" s="22">
        <f t="shared" si="605"/>
        <v>0.15196799493002555</v>
      </c>
      <c r="AY107" s="22">
        <f t="shared" si="605"/>
        <v>0.13011188401982046</v>
      </c>
      <c r="AZ107" s="22">
        <f t="shared" si="605"/>
        <v>0.13583288487214731</v>
      </c>
      <c r="BA107" s="22">
        <f t="shared" si="605"/>
        <v>0.13675333181580512</v>
      </c>
      <c r="BB107" s="22">
        <f t="shared" si="605"/>
        <v>0.14350255783315718</v>
      </c>
      <c r="BC107" s="22">
        <f t="shared" si="605"/>
        <v>0.10344756733750185</v>
      </c>
      <c r="BD107" s="22">
        <f t="shared" si="605"/>
        <v>0.14654624084345555</v>
      </c>
      <c r="BE107" s="22">
        <f t="shared" si="605"/>
        <v>6.8548582947482825E-2</v>
      </c>
      <c r="BF107" s="22">
        <f t="shared" si="605"/>
        <v>0.14882587641622624</v>
      </c>
      <c r="BG107" s="22">
        <f t="shared" si="605"/>
        <v>0.13733494892468781</v>
      </c>
      <c r="BH107" s="22">
        <f t="shared" si="605"/>
        <v>0.1148859119319296</v>
      </c>
      <c r="BJ107" s="22">
        <f t="shared" ref="BJ107:BO107" si="606">(0.5-(0.25-(BJ106-4)/BJ106*(BJ104-BJ104^2))^0.5)/(BJ106-4)*2*BJ106</f>
        <v>1.9327853281144419E-2</v>
      </c>
      <c r="BK107" s="22">
        <f t="shared" si="606"/>
        <v>1.9327853281144419E-2</v>
      </c>
      <c r="BL107" s="22">
        <f t="shared" si="606"/>
        <v>1.9327853281144419E-2</v>
      </c>
      <c r="BM107" s="22">
        <f t="shared" si="606"/>
        <v>1.9327853281144419E-2</v>
      </c>
      <c r="BN107" s="22">
        <f t="shared" ref="BN107" si="607">(0.5-(0.25-(BN106-4)/BN106*(BN104-BN104^2))^0.5)/(BN106-4)*2*BN106</f>
        <v>1.9327853281144419E-2</v>
      </c>
      <c r="BO107" s="22">
        <f t="shared" si="606"/>
        <v>1.9327853281144419E-2</v>
      </c>
      <c r="BP107" s="22">
        <f t="shared" ref="BP107:BW107" si="608">(0.5-(0.25-(BP106-4)/BP106*(BP104-BP104^2))^0.5)/(BP106-4)*2*BP106</f>
        <v>3.7226074195604139E-3</v>
      </c>
      <c r="BQ107" s="22">
        <f t="shared" si="608"/>
        <v>9.2732889893352113E-2</v>
      </c>
      <c r="BR107" s="22">
        <f t="shared" ref="BR107" si="609">(0.5-(0.25-(BR106-4)/BR106*(BR104-BR104^2))^0.5)/(BR106-4)*2*BR106</f>
        <v>0.13146564912817346</v>
      </c>
      <c r="BS107" s="22">
        <f t="shared" si="608"/>
        <v>0.15564768482913452</v>
      </c>
      <c r="BT107" s="22">
        <f t="shared" si="608"/>
        <v>3.5235556856001945E-3</v>
      </c>
      <c r="BU107" s="22">
        <f t="shared" si="608"/>
        <v>9.5678409588560401E-2</v>
      </c>
      <c r="BV107" s="22">
        <f t="shared" ref="BV107" si="610">(0.5-(0.25-(BV106-4)/BV106*(BV104-BV104^2))^0.5)/(BV106-4)*2*BV106</f>
        <v>0.14953795918593044</v>
      </c>
      <c r="BW107" s="22">
        <f t="shared" si="608"/>
        <v>0.18633245039887172</v>
      </c>
    </row>
    <row r="108" spans="1:75">
      <c r="A108" s="13"/>
      <c r="B108" s="13" t="s">
        <v>52</v>
      </c>
      <c r="C108" s="13"/>
      <c r="D108" s="65">
        <f t="shared" ref="D108:AJ108" si="611">LN(D107)</f>
        <v>-3.9097203240960812</v>
      </c>
      <c r="E108" s="65">
        <f t="shared" si="611"/>
        <v>-3.8882248521376743</v>
      </c>
      <c r="F108" s="22">
        <f t="shared" si="611"/>
        <v>-3.8673887447980375</v>
      </c>
      <c r="G108" s="22">
        <f t="shared" si="611"/>
        <v>-3.8471784733932304</v>
      </c>
      <c r="H108" s="22">
        <f t="shared" si="611"/>
        <v>-3.8148554496642197</v>
      </c>
      <c r="I108" s="22">
        <f t="shared" si="611"/>
        <v>-3.7791346553064011</v>
      </c>
      <c r="J108" s="22">
        <f t="shared" si="611"/>
        <v>-3.7440822410402848</v>
      </c>
      <c r="K108" s="22">
        <f t="shared" si="611"/>
        <v>-3.7097506692190581</v>
      </c>
      <c r="L108" s="22">
        <f t="shared" si="611"/>
        <v>-3.6757087384371303</v>
      </c>
      <c r="M108" s="22">
        <f t="shared" si="611"/>
        <v>-3.6312081367657365</v>
      </c>
      <c r="N108" s="22">
        <f t="shared" si="611"/>
        <v>-3.5943743609956256</v>
      </c>
      <c r="O108" s="22">
        <f t="shared" si="611"/>
        <v>-3.5590148002709947</v>
      </c>
      <c r="P108" s="22">
        <f t="shared" si="611"/>
        <v>-3.524976726732052</v>
      </c>
      <c r="Q108" s="22">
        <f t="shared" si="611"/>
        <v>-3.4921285809788998</v>
      </c>
      <c r="R108" s="22">
        <f t="shared" si="611"/>
        <v>-3.4548022853294285</v>
      </c>
      <c r="S108" s="22">
        <f t="shared" si="611"/>
        <v>-3.3898005210226811</v>
      </c>
      <c r="T108" s="22">
        <f t="shared" si="611"/>
        <v>-3.3372338174242397</v>
      </c>
      <c r="U108" s="22">
        <f t="shared" si="611"/>
        <v>-3.2896959444786313</v>
      </c>
      <c r="V108" s="22"/>
      <c r="W108" s="22" t="e">
        <f t="shared" si="611"/>
        <v>#REF!</v>
      </c>
      <c r="X108" s="22" t="e">
        <f t="shared" si="611"/>
        <v>#REF!</v>
      </c>
      <c r="Y108" s="22">
        <f t="shared" si="611"/>
        <v>-3.1315858245138575</v>
      </c>
      <c r="Z108" s="22">
        <f t="shared" si="611"/>
        <v>-3.0976323473295335</v>
      </c>
      <c r="AA108" s="22">
        <f t="shared" si="611"/>
        <v>-3.0655139817068449</v>
      </c>
      <c r="AB108" s="22">
        <f t="shared" si="611"/>
        <v>-3.0350681764841987</v>
      </c>
      <c r="AC108" s="22">
        <f t="shared" si="611"/>
        <v>-3.0061628038961947</v>
      </c>
      <c r="AD108" s="22">
        <f t="shared" si="611"/>
        <v>-2.9786876503859543</v>
      </c>
      <c r="AE108" s="22">
        <f t="shared" si="611"/>
        <v>-2.9525484420217327</v>
      </c>
      <c r="AF108" s="22"/>
      <c r="AG108" s="22">
        <f t="shared" si="611"/>
        <v>-2.9039560499799015</v>
      </c>
      <c r="AH108" s="22">
        <f t="shared" si="611"/>
        <v>-2.8813611355823365</v>
      </c>
      <c r="AI108" s="22">
        <f t="shared" si="611"/>
        <v>-2.8598171784881554</v>
      </c>
      <c r="AJ108" s="22">
        <f t="shared" si="611"/>
        <v>-2.8392681381198299</v>
      </c>
      <c r="AK108" s="22">
        <f t="shared" ref="AK108:AT108" si="612">LN(AK107)</f>
        <v>-1.8240496716062586</v>
      </c>
      <c r="AL108" s="113" t="e">
        <f t="shared" si="612"/>
        <v>#REF!</v>
      </c>
      <c r="AM108" s="22">
        <f t="shared" si="612"/>
        <v>-1.9630005970898829</v>
      </c>
      <c r="AN108" s="22">
        <f t="shared" si="612"/>
        <v>-2.0130441337887026</v>
      </c>
      <c r="AO108" s="22">
        <f t="shared" si="612"/>
        <v>-2.0596461211087052</v>
      </c>
      <c r="AP108" s="22">
        <f t="shared" si="612"/>
        <v>-2.0458848799142348</v>
      </c>
      <c r="AQ108" s="22">
        <f t="shared" si="612"/>
        <v>-2.0715645351180383</v>
      </c>
      <c r="AR108" s="22">
        <f t="shared" si="612"/>
        <v>-2.138424810825112</v>
      </c>
      <c r="AS108" s="22">
        <f t="shared" si="612"/>
        <v>-2.0190896620518943</v>
      </c>
      <c r="AT108" s="22">
        <f t="shared" si="612"/>
        <v>-2.0627816339758365</v>
      </c>
      <c r="AV108" s="22">
        <f t="shared" ref="AV108:BH108" si="613">LN(AV107)</f>
        <v>-2.0073185279464898</v>
      </c>
      <c r="AW108" s="22">
        <f t="shared" si="613"/>
        <v>-2.2169053533222236</v>
      </c>
      <c r="AX108" s="22">
        <f t="shared" si="613"/>
        <v>-1.884085339977545</v>
      </c>
      <c r="AY108" s="22">
        <f t="shared" si="613"/>
        <v>-2.0393605523639158</v>
      </c>
      <c r="AZ108" s="22">
        <f t="shared" si="613"/>
        <v>-1.9963299365295233</v>
      </c>
      <c r="BA108" s="22">
        <f t="shared" si="613"/>
        <v>-1.9895764736930839</v>
      </c>
      <c r="BB108" s="22">
        <f t="shared" si="613"/>
        <v>-1.9414024193200135</v>
      </c>
      <c r="BC108" s="22">
        <f t="shared" si="613"/>
        <v>-2.268690390412635</v>
      </c>
      <c r="BD108" s="22">
        <f t="shared" si="613"/>
        <v>-1.9204142631712497</v>
      </c>
      <c r="BE108" s="22">
        <f t="shared" si="613"/>
        <v>-2.6802125449966274</v>
      </c>
      <c r="BF108" s="22">
        <f t="shared" si="613"/>
        <v>-1.9049782710554286</v>
      </c>
      <c r="BG108" s="22">
        <f t="shared" si="613"/>
        <v>-1.9853324543551987</v>
      </c>
      <c r="BH108" s="22">
        <f t="shared" si="613"/>
        <v>-2.163815713203328</v>
      </c>
      <c r="BJ108" s="22">
        <f t="shared" ref="BJ108:BO108" si="614">LN(BJ107)</f>
        <v>-3.9462080482589368</v>
      </c>
      <c r="BK108" s="22">
        <f t="shared" si="614"/>
        <v>-3.9462080482589368</v>
      </c>
      <c r="BL108" s="22">
        <f t="shared" si="614"/>
        <v>-3.9462080482589368</v>
      </c>
      <c r="BM108" s="22">
        <f t="shared" si="614"/>
        <v>-3.9462080482589368</v>
      </c>
      <c r="BN108" s="22">
        <f t="shared" ref="BN108" si="615">LN(BN107)</f>
        <v>-3.9462080482589368</v>
      </c>
      <c r="BO108" s="22">
        <f t="shared" si="614"/>
        <v>-3.9462080482589368</v>
      </c>
      <c r="BP108" s="22">
        <f t="shared" ref="BP108:BW108" si="616">LN(BP107)</f>
        <v>-5.5933309369895756</v>
      </c>
      <c r="BQ108" s="22">
        <f t="shared" si="616"/>
        <v>-2.3780320700556721</v>
      </c>
      <c r="BR108" s="22">
        <f t="shared" ref="BR108" si="617">LN(BR107)</f>
        <v>-2.02900968484898</v>
      </c>
      <c r="BS108" s="22">
        <f t="shared" si="616"/>
        <v>-1.8601602564156494</v>
      </c>
      <c r="BT108" s="22">
        <f t="shared" si="616"/>
        <v>-5.6482846612635598</v>
      </c>
      <c r="BU108" s="22">
        <f t="shared" si="616"/>
        <v>-2.3467626111111053</v>
      </c>
      <c r="BV108" s="22">
        <f t="shared" ref="BV108" si="618">LN(BV107)</f>
        <v>-1.9002050107822779</v>
      </c>
      <c r="BW108" s="22">
        <f t="shared" si="616"/>
        <v>-1.6802228329739677</v>
      </c>
    </row>
    <row r="109" spans="1:75">
      <c r="A109" s="13"/>
      <c r="B109" s="13" t="s">
        <v>53</v>
      </c>
      <c r="C109" s="13"/>
      <c r="D109" s="65">
        <f>D104-0.5*D107</f>
        <v>5.0455997551876811E-4</v>
      </c>
      <c r="E109" s="65">
        <f t="shared" ref="E109:AJ109" si="619">E104-0.5*E107</f>
        <v>5.2958297713429948E-4</v>
      </c>
      <c r="F109" s="22">
        <f t="shared" si="619"/>
        <v>5.5513654872085989E-4</v>
      </c>
      <c r="G109" s="22">
        <f t="shared" si="619"/>
        <v>5.8121937040515534E-4</v>
      </c>
      <c r="H109" s="22">
        <f t="shared" si="619"/>
        <v>6.2366423416258115E-4</v>
      </c>
      <c r="I109" s="22">
        <f t="shared" si="619"/>
        <v>6.7402638760718711E-4</v>
      </c>
      <c r="J109" s="22">
        <f t="shared" si="619"/>
        <v>7.2755794258498943E-4</v>
      </c>
      <c r="K109" s="22">
        <f t="shared" si="619"/>
        <v>7.8424064570975158E-4</v>
      </c>
      <c r="L109" s="22">
        <f t="shared" si="619"/>
        <v>8.4489005848242468E-4</v>
      </c>
      <c r="M109" s="22">
        <f t="shared" si="619"/>
        <v>9.2979770130045651E-4</v>
      </c>
      <c r="N109" s="22">
        <f t="shared" si="619"/>
        <v>1.0073398355950978E-3</v>
      </c>
      <c r="O109" s="22">
        <f t="shared" si="619"/>
        <v>1.0882849684880416E-3</v>
      </c>
      <c r="P109" s="22">
        <f t="shared" si="619"/>
        <v>1.172674955735236E-3</v>
      </c>
      <c r="Q109" s="22">
        <f t="shared" si="619"/>
        <v>1.260652752341376E-3</v>
      </c>
      <c r="R109" s="22">
        <f t="shared" si="619"/>
        <v>1.367746892979721E-3</v>
      </c>
      <c r="S109" s="22">
        <f t="shared" si="619"/>
        <v>1.5711783789255605E-3</v>
      </c>
      <c r="T109" s="22">
        <f t="shared" si="619"/>
        <v>1.7664190963679154E-3</v>
      </c>
      <c r="U109" s="22">
        <f t="shared" si="619"/>
        <v>1.9653069304068384E-3</v>
      </c>
      <c r="V109" s="22"/>
      <c r="W109" s="22" t="e">
        <f t="shared" si="619"/>
        <v>#REF!</v>
      </c>
      <c r="X109" s="22" t="e">
        <f t="shared" si="619"/>
        <v>#REF!</v>
      </c>
      <c r="Y109" s="22">
        <f t="shared" si="619"/>
        <v>2.8217746768114012E-3</v>
      </c>
      <c r="Z109" s="22">
        <f t="shared" si="619"/>
        <v>3.0563518918008716E-3</v>
      </c>
      <c r="AA109" s="22">
        <f t="shared" si="619"/>
        <v>3.2985723246152614E-3</v>
      </c>
      <c r="AB109" s="22">
        <f t="shared" si="619"/>
        <v>3.5484271052014862E-3</v>
      </c>
      <c r="AC109" s="22">
        <f t="shared" si="619"/>
        <v>3.8058394274913983E-3</v>
      </c>
      <c r="AD109" s="22">
        <f t="shared" si="619"/>
        <v>4.0706802111873559E-3</v>
      </c>
      <c r="AE109" s="22">
        <f t="shared" si="619"/>
        <v>4.3427823544603429E-3</v>
      </c>
      <c r="AF109" s="22"/>
      <c r="AG109" s="22">
        <f t="shared" si="619"/>
        <v>4.9079917374991698E-3</v>
      </c>
      <c r="AH109" s="22">
        <f t="shared" si="619"/>
        <v>5.2006928781269217E-3</v>
      </c>
      <c r="AI109" s="22">
        <f t="shared" si="619"/>
        <v>5.4998402674715299E-3</v>
      </c>
      <c r="AJ109" s="22">
        <f t="shared" si="619"/>
        <v>5.8052194612829011E-3</v>
      </c>
      <c r="AK109" s="22">
        <f t="shared" ref="AK109:AT109" si="620">AK104-0.5*AK107</f>
        <v>5.3296988449025542E-2</v>
      </c>
      <c r="AL109" s="113" t="e">
        <f t="shared" si="620"/>
        <v>#REF!</v>
      </c>
      <c r="AM109" s="22">
        <f t="shared" si="620"/>
        <v>5.9261109225911435E-2</v>
      </c>
      <c r="AN109" s="22">
        <f t="shared" si="620"/>
        <v>5.1021806511139425E-2</v>
      </c>
      <c r="AO109" s="22">
        <f t="shared" si="620"/>
        <v>4.5880412165046347E-2</v>
      </c>
      <c r="AP109" s="22">
        <f t="shared" si="620"/>
        <v>4.8961374545300168E-2</v>
      </c>
      <c r="AQ109" s="22">
        <f t="shared" si="620"/>
        <v>4.6742262795906639E-2</v>
      </c>
      <c r="AR109" s="22">
        <f t="shared" si="620"/>
        <v>3.9802556992332268E-2</v>
      </c>
      <c r="AS109" s="22">
        <f t="shared" si="620"/>
        <v>5.156797051509579E-2</v>
      </c>
      <c r="AT109" s="22">
        <f t="shared" si="620"/>
        <v>4.7615482442202137E-2</v>
      </c>
      <c r="AV109" s="22">
        <f t="shared" ref="AV109:BH109" si="621">AV104-0.5*AV107</f>
        <v>3.2038923414357892E-2</v>
      </c>
      <c r="AW109" s="22">
        <f t="shared" si="621"/>
        <v>2.2031941574109003E-2</v>
      </c>
      <c r="AX109" s="22">
        <f t="shared" si="621"/>
        <v>4.8694499492605653E-2</v>
      </c>
      <c r="AY109" s="22">
        <f t="shared" si="621"/>
        <v>3.1588049493946155E-2</v>
      </c>
      <c r="AZ109" s="22">
        <f t="shared" si="621"/>
        <v>3.8771751984571209E-2</v>
      </c>
      <c r="BA109" s="22">
        <f t="shared" si="621"/>
        <v>4.1836912983796909E-2</v>
      </c>
      <c r="BB109" s="22">
        <f t="shared" si="621"/>
        <v>5.123677551481777E-2</v>
      </c>
      <c r="BC109" s="22">
        <f t="shared" si="621"/>
        <v>2.4202060880546383E-2</v>
      </c>
      <c r="BD109" s="22">
        <f t="shared" si="621"/>
        <v>6.2045215036179116E-2</v>
      </c>
      <c r="BE109" s="22">
        <f t="shared" si="621"/>
        <v>1.1155468680191495E-2</v>
      </c>
      <c r="BF109" s="22">
        <f t="shared" si="621"/>
        <v>4.9651418315908261E-2</v>
      </c>
      <c r="BG109" s="22">
        <f t="shared" si="621"/>
        <v>4.1332282530336592E-2</v>
      </c>
      <c r="BH109" s="22">
        <f t="shared" si="621"/>
        <v>2.8993980711836939E-2</v>
      </c>
      <c r="BJ109" s="22">
        <f t="shared" ref="BJ109:BO109" si="622">BJ104-0.5*BJ107</f>
        <v>4.4601489993405935E-4</v>
      </c>
      <c r="BK109" s="22">
        <f t="shared" si="622"/>
        <v>4.4601489993405935E-4</v>
      </c>
      <c r="BL109" s="22">
        <f t="shared" si="622"/>
        <v>4.4601489993405935E-4</v>
      </c>
      <c r="BM109" s="22">
        <f t="shared" si="622"/>
        <v>4.4601489993405935E-4</v>
      </c>
      <c r="BN109" s="22">
        <f t="shared" ref="BN109" si="623">BN104-0.5*BN107</f>
        <v>4.4601489993405935E-4</v>
      </c>
      <c r="BO109" s="22">
        <f t="shared" si="622"/>
        <v>4.4601489993405935E-4</v>
      </c>
      <c r="BP109" s="22">
        <f t="shared" ref="BP109:BW109" si="624">BP104-0.5*BP107</f>
        <v>3.9365019906862156E-5</v>
      </c>
      <c r="BQ109" s="22">
        <f t="shared" si="624"/>
        <v>2.7666957684274303E-2</v>
      </c>
      <c r="BR109" s="22">
        <f t="shared" ref="BR109" si="625">BR104-0.5*BR107</f>
        <v>6.0532910935891124E-2</v>
      </c>
      <c r="BS109" s="22">
        <f t="shared" si="624"/>
        <v>9.100594023751625E-2</v>
      </c>
      <c r="BT109" s="22">
        <f t="shared" si="624"/>
        <v>2.2309356503704683E-5</v>
      </c>
      <c r="BU109" s="22">
        <f t="shared" si="624"/>
        <v>1.8504002342847124E-2</v>
      </c>
      <c r="BV109" s="22">
        <f t="shared" ref="BV109" si="626">BV104-0.5*BV107</f>
        <v>5.002140043508814E-2</v>
      </c>
      <c r="BW109" s="22">
        <f t="shared" si="624"/>
        <v>8.5357740370554006E-2</v>
      </c>
    </row>
    <row r="110" spans="1:75">
      <c r="A110" s="13"/>
      <c r="B110" s="13" t="s">
        <v>54</v>
      </c>
      <c r="C110" s="13"/>
      <c r="D110" s="65">
        <f>LN(D109)</f>
        <v>-7.5918238441288413</v>
      </c>
      <c r="E110" s="65">
        <f t="shared" ref="E110:AJ110" si="627">LN(E109)</f>
        <v>-7.5434206967313706</v>
      </c>
      <c r="F110" s="22">
        <f t="shared" si="627"/>
        <v>-7.4962964407478951</v>
      </c>
      <c r="G110" s="22">
        <f t="shared" si="627"/>
        <v>-7.4503822985283472</v>
      </c>
      <c r="H110" s="22">
        <f t="shared" si="627"/>
        <v>-7.3798984206931353</v>
      </c>
      <c r="I110" s="22">
        <f t="shared" si="627"/>
        <v>-7.3022412970658346</v>
      </c>
      <c r="J110" s="22">
        <f t="shared" si="627"/>
        <v>-7.2258169159252796</v>
      </c>
      <c r="K110" s="22">
        <f t="shared" si="627"/>
        <v>-7.1507946386538137</v>
      </c>
      <c r="L110" s="22">
        <f t="shared" si="627"/>
        <v>-7.0763040473767429</v>
      </c>
      <c r="M110" s="22">
        <f t="shared" si="627"/>
        <v>-6.9805435209624518</v>
      </c>
      <c r="N110" s="22">
        <f t="shared" si="627"/>
        <v>-6.9004422488948887</v>
      </c>
      <c r="O110" s="22">
        <f t="shared" si="627"/>
        <v>-6.8231522452771127</v>
      </c>
      <c r="P110" s="22">
        <f t="shared" si="627"/>
        <v>-6.7484678527965576</v>
      </c>
      <c r="Q110" s="22">
        <f t="shared" si="627"/>
        <v>-6.6761256347503739</v>
      </c>
      <c r="R110" s="22">
        <f t="shared" si="627"/>
        <v>-6.5945904966517102</v>
      </c>
      <c r="S110" s="22">
        <f t="shared" si="627"/>
        <v>-6.4559293813258876</v>
      </c>
      <c r="T110" s="22">
        <f t="shared" si="627"/>
        <v>-6.3388008910432436</v>
      </c>
      <c r="U110" s="22">
        <f t="shared" si="627"/>
        <v>-6.232106847178331</v>
      </c>
      <c r="V110" s="22"/>
      <c r="W110" s="22" t="e">
        <f t="shared" si="627"/>
        <v>#REF!</v>
      </c>
      <c r="X110" s="22" t="e">
        <f t="shared" si="627"/>
        <v>#REF!</v>
      </c>
      <c r="Y110" s="22">
        <f t="shared" si="627"/>
        <v>-5.8703892739514325</v>
      </c>
      <c r="Z110" s="22">
        <f t="shared" si="627"/>
        <v>-5.7905332664662676</v>
      </c>
      <c r="AA110" s="22">
        <f t="shared" si="627"/>
        <v>-5.7142655330250536</v>
      </c>
      <c r="AB110" s="22">
        <f t="shared" si="627"/>
        <v>-5.6412508426361931</v>
      </c>
      <c r="AC110" s="22">
        <f t="shared" si="627"/>
        <v>-5.5712187003067912</v>
      </c>
      <c r="AD110" s="22">
        <f t="shared" si="627"/>
        <v>-5.50394516543611</v>
      </c>
      <c r="AE110" s="22">
        <f t="shared" si="627"/>
        <v>-5.4392400407859789</v>
      </c>
      <c r="AF110" s="22"/>
      <c r="AG110" s="22">
        <f t="shared" si="627"/>
        <v>-5.3168904356110156</v>
      </c>
      <c r="AH110" s="22">
        <f t="shared" si="627"/>
        <v>-5.2589634164775489</v>
      </c>
      <c r="AI110" s="22">
        <f t="shared" si="627"/>
        <v>-5.2030362294433505</v>
      </c>
      <c r="AJ110" s="22">
        <f t="shared" si="627"/>
        <v>-5.1489978589856715</v>
      </c>
      <c r="AK110" s="22">
        <f t="shared" ref="AK110:AT110" si="628">LN(AK109)</f>
        <v>-2.9318754513010856</v>
      </c>
      <c r="AL110" s="113" t="e">
        <f t="shared" si="628"/>
        <v>#REF!</v>
      </c>
      <c r="AM110" s="22">
        <f t="shared" si="628"/>
        <v>-2.8258020190586155</v>
      </c>
      <c r="AN110" s="22">
        <f t="shared" si="628"/>
        <v>-2.9755021589937205</v>
      </c>
      <c r="AO110" s="22">
        <f t="shared" si="628"/>
        <v>-3.0817170032162808</v>
      </c>
      <c r="AP110" s="22">
        <f t="shared" si="628"/>
        <v>-3.0167235663090008</v>
      </c>
      <c r="AQ110" s="22">
        <f t="shared" si="628"/>
        <v>-3.0631065386361938</v>
      </c>
      <c r="AR110" s="22">
        <f t="shared" si="628"/>
        <v>-3.223824122716934</v>
      </c>
      <c r="AS110" s="22">
        <f t="shared" si="628"/>
        <v>-2.9648545256766754</v>
      </c>
      <c r="AT110" s="22">
        <f t="shared" si="628"/>
        <v>-3.0445973092399803</v>
      </c>
      <c r="AV110" s="22">
        <f t="shared" ref="AV110:BH110" si="629">LN(AV109)</f>
        <v>-3.4408037586462061</v>
      </c>
      <c r="AW110" s="22">
        <f t="shared" si="629"/>
        <v>-3.8152619888644139</v>
      </c>
      <c r="AX110" s="22">
        <f t="shared" si="629"/>
        <v>-3.0221892020363033</v>
      </c>
      <c r="AY110" s="22">
        <f t="shared" si="629"/>
        <v>-3.4549764104889014</v>
      </c>
      <c r="AZ110" s="22">
        <f t="shared" si="629"/>
        <v>-3.2500633391386846</v>
      </c>
      <c r="BA110" s="22">
        <f t="shared" si="629"/>
        <v>-3.1739762434054639</v>
      </c>
      <c r="BB110" s="22">
        <f t="shared" si="629"/>
        <v>-2.971297732996605</v>
      </c>
      <c r="BC110" s="22">
        <f t="shared" si="629"/>
        <v>-3.7213174890922769</v>
      </c>
      <c r="BD110" s="22">
        <f t="shared" si="629"/>
        <v>-2.7798918849515974</v>
      </c>
      <c r="BE110" s="22">
        <f t="shared" si="629"/>
        <v>-4.4958254367232877</v>
      </c>
      <c r="BF110" s="22">
        <f t="shared" si="629"/>
        <v>-3.0027283226168238</v>
      </c>
      <c r="BG110" s="22">
        <f t="shared" si="629"/>
        <v>-3.1861114250215179</v>
      </c>
      <c r="BH110" s="22">
        <f t="shared" si="629"/>
        <v>-3.5406670322003611</v>
      </c>
      <c r="BJ110" s="22">
        <f t="shared" ref="BJ110:BO110" si="630">LN(BJ109)</f>
        <v>-7.7151581985783428</v>
      </c>
      <c r="BK110" s="22">
        <f t="shared" si="630"/>
        <v>-7.7151581985783428</v>
      </c>
      <c r="BL110" s="22">
        <f t="shared" si="630"/>
        <v>-7.7151581985783428</v>
      </c>
      <c r="BM110" s="22">
        <f t="shared" si="630"/>
        <v>-7.7151581985783428</v>
      </c>
      <c r="BN110" s="22">
        <f t="shared" ref="BN110" si="631">LN(BN109)</f>
        <v>-7.7151581985783428</v>
      </c>
      <c r="BO110" s="22">
        <f t="shared" si="630"/>
        <v>-7.7151581985783428</v>
      </c>
      <c r="BP110" s="22">
        <f t="shared" ref="BP110:BW110" si="632">LN(BP109)</f>
        <v>-10.142632955628438</v>
      </c>
      <c r="BQ110" s="22">
        <f t="shared" si="632"/>
        <v>-3.5875164412002603</v>
      </c>
      <c r="BR110" s="22">
        <f t="shared" ref="BR110" si="633">LN(BR109)</f>
        <v>-2.8045680794387136</v>
      </c>
      <c r="BS110" s="22">
        <f t="shared" si="632"/>
        <v>-2.396830497260416</v>
      </c>
      <c r="BT110" s="22">
        <f t="shared" si="632"/>
        <v>-10.710504393337663</v>
      </c>
      <c r="BU110" s="22">
        <f t="shared" si="632"/>
        <v>-3.9897682274399977</v>
      </c>
      <c r="BV110" s="22">
        <f t="shared" ref="BV110" si="634">LN(BV109)</f>
        <v>-2.9953043564218254</v>
      </c>
      <c r="BW110" s="22">
        <f t="shared" si="632"/>
        <v>-2.4609041440991675</v>
      </c>
    </row>
    <row r="111" spans="1:75">
      <c r="A111" s="13"/>
      <c r="B111" s="13" t="s">
        <v>55</v>
      </c>
      <c r="C111" s="13"/>
      <c r="D111" s="65">
        <f>LN(D107+D109)</f>
        <v>-3.8848618973838418</v>
      </c>
      <c r="E111" s="65">
        <f t="shared" ref="E111:AJ111" si="635">LN(E107+E109)</f>
        <v>-3.8626970438889732</v>
      </c>
      <c r="F111" s="22">
        <f t="shared" si="635"/>
        <v>-3.8411897902677534</v>
      </c>
      <c r="G111" s="22">
        <f t="shared" si="635"/>
        <v>-3.8203064597640095</v>
      </c>
      <c r="H111" s="22">
        <f t="shared" si="635"/>
        <v>-3.7869526104333571</v>
      </c>
      <c r="I111" s="22">
        <f t="shared" si="635"/>
        <v>-3.7500540032690686</v>
      </c>
      <c r="J111" s="22">
        <f t="shared" si="635"/>
        <v>-3.7137916517512615</v>
      </c>
      <c r="K111" s="22">
        <f t="shared" si="635"/>
        <v>-3.6782217426915707</v>
      </c>
      <c r="L111" s="22">
        <f t="shared" si="635"/>
        <v>-3.6428994882543133</v>
      </c>
      <c r="M111" s="22">
        <f t="shared" si="635"/>
        <v>-3.5967026773272677</v>
      </c>
      <c r="N111" s="22">
        <f t="shared" si="635"/>
        <v>-3.5583703137402951</v>
      </c>
      <c r="O111" s="22">
        <f t="shared" si="635"/>
        <v>-3.5214975600367384</v>
      </c>
      <c r="P111" s="22">
        <f t="shared" si="635"/>
        <v>-3.4859331318425126</v>
      </c>
      <c r="Q111" s="22">
        <f t="shared" si="635"/>
        <v>-3.4515436384495253</v>
      </c>
      <c r="R111" s="22">
        <f t="shared" si="635"/>
        <v>-3.4124212197402133</v>
      </c>
      <c r="S111" s="22">
        <f t="shared" si="635"/>
        <v>-3.3442525538513332</v>
      </c>
      <c r="T111" s="22">
        <f t="shared" si="635"/>
        <v>-3.2887207302408243</v>
      </c>
      <c r="U111" s="22">
        <f t="shared" si="635"/>
        <v>-3.2383011485222992</v>
      </c>
      <c r="V111" s="22"/>
      <c r="W111" s="22" t="e">
        <f t="shared" si="635"/>
        <v>#REF!</v>
      </c>
      <c r="X111" s="22" t="e">
        <f t="shared" si="635"/>
        <v>#REF!</v>
      </c>
      <c r="Y111" s="22">
        <f t="shared" si="635"/>
        <v>-3.0689419206366346</v>
      </c>
      <c r="Z111" s="22">
        <f t="shared" si="635"/>
        <v>-3.0321402426222845</v>
      </c>
      <c r="AA111" s="22">
        <f t="shared" si="635"/>
        <v>-2.9971644760825962</v>
      </c>
      <c r="AB111" s="22">
        <f t="shared" si="635"/>
        <v>-2.9638497164102642</v>
      </c>
      <c r="AC111" s="22">
        <f t="shared" si="635"/>
        <v>-2.9320624412909959</v>
      </c>
      <c r="AD111" s="22">
        <f t="shared" si="635"/>
        <v>-2.9016917031733525</v>
      </c>
      <c r="AE111" s="22">
        <f t="shared" si="635"/>
        <v>-2.8726429250585825</v>
      </c>
      <c r="AF111" s="22"/>
      <c r="AG111" s="22">
        <f t="shared" si="635"/>
        <v>-2.8181893297677507</v>
      </c>
      <c r="AH111" s="22">
        <f t="shared" si="635"/>
        <v>-2.7926428582968432</v>
      </c>
      <c r="AI111" s="22">
        <f t="shared" si="635"/>
        <v>-2.7681335181938387</v>
      </c>
      <c r="AJ111" s="22">
        <f t="shared" si="635"/>
        <v>-2.744605364719034</v>
      </c>
      <c r="AK111" s="22">
        <f t="shared" ref="AK111:AT111" si="636">LN(AK107+AK109)</f>
        <v>-1.5386630258496492</v>
      </c>
      <c r="AL111" s="113" t="e">
        <f t="shared" si="636"/>
        <v>#REF!</v>
      </c>
      <c r="AM111" s="22">
        <f t="shared" si="636"/>
        <v>-1.6109515360820068</v>
      </c>
      <c r="AN111" s="22">
        <f t="shared" si="636"/>
        <v>-1.6895465035531367</v>
      </c>
      <c r="AO111" s="22">
        <f t="shared" si="636"/>
        <v>-1.7522724839653754</v>
      </c>
      <c r="AP111" s="22">
        <f t="shared" si="636"/>
        <v>-1.7246965351878436</v>
      </c>
      <c r="AQ111" s="22">
        <f t="shared" si="636"/>
        <v>-1.75602110026595</v>
      </c>
      <c r="AR111" s="22">
        <f t="shared" si="636"/>
        <v>-1.8474230910330172</v>
      </c>
      <c r="AS111" s="22">
        <f t="shared" si="636"/>
        <v>-1.6909503352460071</v>
      </c>
      <c r="AT111" s="22">
        <f t="shared" si="636"/>
        <v>-1.7445968306236554</v>
      </c>
      <c r="AV111" s="22">
        <f t="shared" ref="AV111:BH111" si="637">LN(AV107+AV109)</f>
        <v>-1.7934366722901165</v>
      </c>
      <c r="AW111" s="22">
        <f t="shared" si="637"/>
        <v>-2.0327283686234776</v>
      </c>
      <c r="AX111" s="22">
        <f t="shared" si="637"/>
        <v>-1.6061309144713785</v>
      </c>
      <c r="AY111" s="22">
        <f t="shared" si="637"/>
        <v>-1.8220129235694349</v>
      </c>
      <c r="AZ111" s="22">
        <f t="shared" si="637"/>
        <v>-1.7452310789033876</v>
      </c>
      <c r="BA111" s="22">
        <f t="shared" si="637"/>
        <v>-1.7226612324144532</v>
      </c>
      <c r="BB111" s="22">
        <f t="shared" si="637"/>
        <v>-1.6360933667301103</v>
      </c>
      <c r="BC111" s="22">
        <f t="shared" si="637"/>
        <v>-2.0584660478092793</v>
      </c>
      <c r="BD111" s="22">
        <f t="shared" si="637"/>
        <v>-1.567377696604108</v>
      </c>
      <c r="BE111" s="22">
        <f t="shared" si="637"/>
        <v>-2.5294348584972153</v>
      </c>
      <c r="BF111" s="22">
        <f t="shared" si="637"/>
        <v>-1.6170805696182509</v>
      </c>
      <c r="BG111" s="22">
        <f t="shared" si="637"/>
        <v>-1.7222302454555733</v>
      </c>
      <c r="BH111" s="22">
        <f t="shared" si="637"/>
        <v>-1.9387764063061839</v>
      </c>
      <c r="BJ111" s="22">
        <f t="shared" ref="BJ111:BO111" si="638">LN(BJ107+BJ109)</f>
        <v>-3.9233940018043989</v>
      </c>
      <c r="BK111" s="22">
        <f t="shared" si="638"/>
        <v>-3.9233940018043989</v>
      </c>
      <c r="BL111" s="22">
        <f t="shared" si="638"/>
        <v>-3.9233940018043989</v>
      </c>
      <c r="BM111" s="22">
        <f t="shared" si="638"/>
        <v>-3.9233940018043989</v>
      </c>
      <c r="BN111" s="22">
        <f t="shared" ref="BN111" si="639">LN(BN107+BN109)</f>
        <v>-3.9233940018043989</v>
      </c>
      <c r="BO111" s="22">
        <f t="shared" si="638"/>
        <v>-3.9233940018043989</v>
      </c>
      <c r="BP111" s="22">
        <f t="shared" ref="BP111:BW111" si="640">LN(BP107+BP109)</f>
        <v>-5.5828118741622239</v>
      </c>
      <c r="BQ111" s="22">
        <f t="shared" si="640"/>
        <v>-2.1169370120747755</v>
      </c>
      <c r="BR111" s="22">
        <f t="shared" ref="BR111" si="641">LN(BR107+BR109)</f>
        <v>-1.6502674066488086</v>
      </c>
      <c r="BS111" s="22">
        <f t="shared" si="640"/>
        <v>-1.3997702542011863</v>
      </c>
      <c r="BT111" s="22">
        <f t="shared" si="640"/>
        <v>-5.6419731312467478</v>
      </c>
      <c r="BU111" s="22">
        <f t="shared" si="640"/>
        <v>-2.1699580047296716</v>
      </c>
      <c r="BV111" s="22">
        <f t="shared" ref="BV111" si="642">LN(BV107+BV109)</f>
        <v>-1.6116435449490565</v>
      </c>
      <c r="BW111" s="22">
        <f t="shared" si="640"/>
        <v>-1.3030928663689394</v>
      </c>
    </row>
    <row r="112" spans="1:75" s="1" customFormat="1">
      <c r="A112" s="23" t="s">
        <v>56</v>
      </c>
      <c r="B112" s="23"/>
      <c r="C112" s="23"/>
      <c r="D112" s="71"/>
      <c r="E112" s="71"/>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L112" s="100"/>
    </row>
    <row r="113" spans="1:75">
      <c r="A113" s="23"/>
      <c r="B113" s="23" t="s">
        <v>57</v>
      </c>
      <c r="C113" s="23"/>
      <c r="D113" s="76">
        <f>1/(D4+273)</f>
        <v>6.9545865498296124E-4</v>
      </c>
      <c r="E113" s="76">
        <f t="shared" ref="E113:AJ113" si="643">1/(E4+273)</f>
        <v>6.978839313282213E-4</v>
      </c>
      <c r="F113" s="24">
        <f t="shared" si="643"/>
        <v>7.0032618222487292E-4</v>
      </c>
      <c r="G113" s="24">
        <f t="shared" si="643"/>
        <v>7.0278558650651711E-4</v>
      </c>
      <c r="H113" s="24">
        <f t="shared" si="643"/>
        <v>7.0526232552771851E-4</v>
      </c>
      <c r="I113" s="24">
        <f t="shared" si="643"/>
        <v>7.0775658320858302E-4</v>
      </c>
      <c r="J113" s="24">
        <f t="shared" si="643"/>
        <v>7.1026854608028701E-4</v>
      </c>
      <c r="K113" s="24">
        <f t="shared" si="643"/>
        <v>7.1279840333157761E-4</v>
      </c>
      <c r="L113" s="24">
        <f t="shared" si="643"/>
        <v>7.1534634685627087E-4</v>
      </c>
      <c r="M113" s="24">
        <f t="shared" si="643"/>
        <v>7.1791257130177262E-4</v>
      </c>
      <c r="N113" s="24">
        <f t="shared" si="643"/>
        <v>7.2049727411864788E-4</v>
      </c>
      <c r="O113" s="24">
        <f t="shared" si="643"/>
        <v>7.2310065561126283E-4</v>
      </c>
      <c r="P113" s="24">
        <f t="shared" si="643"/>
        <v>7.2572291898953165E-4</v>
      </c>
      <c r="Q113" s="24">
        <f t="shared" si="643"/>
        <v>7.283642704217913E-4</v>
      </c>
      <c r="R113" s="24">
        <f t="shared" si="643"/>
        <v>7.3102491908883514E-4</v>
      </c>
      <c r="S113" s="24">
        <f t="shared" si="643"/>
        <v>7.3370507723913693E-4</v>
      </c>
      <c r="T113" s="24">
        <f t="shared" si="643"/>
        <v>7.3640496024529253E-4</v>
      </c>
      <c r="U113" s="24">
        <f t="shared" si="643"/>
        <v>7.3912478666171219E-4</v>
      </c>
      <c r="V113" s="24"/>
      <c r="W113" s="24">
        <f t="shared" si="643"/>
        <v>7.4462516020723458E-4</v>
      </c>
      <c r="X113" s="24">
        <f t="shared" si="643"/>
        <v>7.4740616089163632E-4</v>
      </c>
      <c r="Y113" s="24">
        <f t="shared" si="643"/>
        <v>7.5020801222157405E-4</v>
      </c>
      <c r="Z113" s="24">
        <f t="shared" si="643"/>
        <v>7.5303094957203116E-4</v>
      </c>
      <c r="AA113" s="24">
        <f t="shared" si="643"/>
        <v>7.5587521187411638E-4</v>
      </c>
      <c r="AB113" s="24">
        <f t="shared" si="643"/>
        <v>7.5874104168247795E-4</v>
      </c>
      <c r="AC113" s="24">
        <f t="shared" si="643"/>
        <v>7.6162868524425639E-4</v>
      </c>
      <c r="AD113" s="24">
        <f t="shared" si="643"/>
        <v>7.6453839256961813E-4</v>
      </c>
      <c r="AE113" s="24">
        <f t="shared" si="643"/>
        <v>7.6747041750391189E-4</v>
      </c>
      <c r="AF113" s="24"/>
      <c r="AG113" s="24">
        <f t="shared" si="643"/>
        <v>7.7340245520125383E-4</v>
      </c>
      <c r="AH113" s="24">
        <f t="shared" si="643"/>
        <v>7.7640299550392629E-4</v>
      </c>
      <c r="AI113" s="24">
        <f t="shared" si="643"/>
        <v>7.7942690865117216E-4</v>
      </c>
      <c r="AJ113" s="24">
        <f t="shared" si="643"/>
        <v>7.8247446880654254E-4</v>
      </c>
      <c r="AK113" s="24">
        <f t="shared" ref="AK113:AT113" si="644">1/(AK4+273)</f>
        <v>7.855459544383347E-4</v>
      </c>
      <c r="AL113" s="113">
        <f t="shared" si="644"/>
        <v>8.9047195013357077E-4</v>
      </c>
      <c r="AM113" s="24">
        <f t="shared" si="644"/>
        <v>8.9047195013357077E-4</v>
      </c>
      <c r="AN113" s="24">
        <f t="shared" si="644"/>
        <v>8.9047195013357077E-4</v>
      </c>
      <c r="AO113" s="24">
        <f t="shared" si="644"/>
        <v>8.9047195013357077E-4</v>
      </c>
      <c r="AP113" s="24">
        <f t="shared" si="644"/>
        <v>8.9047195013357077E-4</v>
      </c>
      <c r="AQ113" s="24">
        <f t="shared" si="644"/>
        <v>8.9047195013357077E-4</v>
      </c>
      <c r="AR113" s="24">
        <f t="shared" si="644"/>
        <v>8.9047195013357077E-4</v>
      </c>
      <c r="AS113" s="24">
        <f t="shared" si="644"/>
        <v>8.9047195013357077E-4</v>
      </c>
      <c r="AT113" s="24">
        <f t="shared" si="644"/>
        <v>8.9047195013357077E-4</v>
      </c>
      <c r="AV113" s="24">
        <f t="shared" ref="AV113:BH113" si="645">1/(AV4+273)</f>
        <v>7.7041602465331282E-4</v>
      </c>
      <c r="AW113" s="24">
        <f t="shared" si="645"/>
        <v>8.1433224755700329E-4</v>
      </c>
      <c r="AX113" s="24">
        <f t="shared" si="645"/>
        <v>8.3194675540765393E-4</v>
      </c>
      <c r="AY113" s="24">
        <f t="shared" si="645"/>
        <v>7.7041602465331282E-4</v>
      </c>
      <c r="AZ113" s="24">
        <f t="shared" si="645"/>
        <v>8.1433224755700329E-4</v>
      </c>
      <c r="BA113" s="24">
        <f t="shared" si="645"/>
        <v>8.3194675540765393E-4</v>
      </c>
      <c r="BB113" s="24">
        <f t="shared" si="645"/>
        <v>8.598452278589854E-4</v>
      </c>
      <c r="BC113" s="24">
        <f t="shared" si="645"/>
        <v>8.598452278589854E-4</v>
      </c>
      <c r="BD113" s="24">
        <f t="shared" si="645"/>
        <v>8.9047195013357077E-4</v>
      </c>
      <c r="BE113" s="24">
        <f t="shared" si="645"/>
        <v>8.9047195013357077E-4</v>
      </c>
      <c r="BF113" s="24">
        <f t="shared" si="645"/>
        <v>8.3333333333333339E-4</v>
      </c>
      <c r="BG113" s="24">
        <f t="shared" si="645"/>
        <v>8.3333333333333339E-4</v>
      </c>
      <c r="BH113" s="24">
        <f t="shared" si="645"/>
        <v>8.4530853761622987E-4</v>
      </c>
      <c r="BJ113" s="24">
        <f t="shared" ref="BJ113:BO113" si="646">1/(BJ4+273)</f>
        <v>6.7888662593346908E-4</v>
      </c>
      <c r="BK113" s="24">
        <f t="shared" si="646"/>
        <v>6.7888662593346908E-4</v>
      </c>
      <c r="BL113" s="24">
        <f t="shared" si="646"/>
        <v>6.7888662593346908E-4</v>
      </c>
      <c r="BM113" s="24">
        <f t="shared" si="646"/>
        <v>6.7888662593346908E-4</v>
      </c>
      <c r="BN113" s="24">
        <f t="shared" ref="BN113" si="647">1/(BN4+273)</f>
        <v>6.7888662593346908E-4</v>
      </c>
      <c r="BO113" s="24">
        <f t="shared" si="646"/>
        <v>6.7888662593346908E-4</v>
      </c>
      <c r="BP113" s="24">
        <f t="shared" ref="BP113:BW113" si="648">1/(BP4+273)</f>
        <v>9.3196644920782849E-4</v>
      </c>
      <c r="BQ113" s="24">
        <f t="shared" si="648"/>
        <v>9.3196644920782849E-4</v>
      </c>
      <c r="BR113" s="24">
        <f t="shared" ref="BR113" si="649">1/(BR4+273)</f>
        <v>9.3196644920782849E-4</v>
      </c>
      <c r="BS113" s="24">
        <f t="shared" si="648"/>
        <v>9.3196644920782849E-4</v>
      </c>
      <c r="BT113" s="24">
        <f t="shared" si="648"/>
        <v>7.855459544383347E-4</v>
      </c>
      <c r="BU113" s="24">
        <f t="shared" si="648"/>
        <v>7.855459544383347E-4</v>
      </c>
      <c r="BV113" s="24">
        <f t="shared" ref="BV113" si="650">1/(BV4+273)</f>
        <v>7.855459544383347E-4</v>
      </c>
      <c r="BW113" s="24">
        <f t="shared" si="648"/>
        <v>7.855459544383347E-4</v>
      </c>
    </row>
    <row r="114" spans="1:75">
      <c r="A114" s="23"/>
      <c r="B114" s="23" t="s">
        <v>58</v>
      </c>
      <c r="C114" s="23"/>
      <c r="D114" s="76">
        <f>-19748*D113+7.81+D94+D111</f>
        <v>-3.9418390477918779</v>
      </c>
      <c r="E114" s="76">
        <f t="shared" ref="E114:AR114" si="651">-19748*E113+7.81+E94+E111</f>
        <v>-3.9892521849684854</v>
      </c>
      <c r="F114" s="24">
        <f t="shared" si="651"/>
        <v>-4.0379366063723374</v>
      </c>
      <c r="G114" s="24">
        <f t="shared" si="651"/>
        <v>-4.0878720904952521</v>
      </c>
      <c r="H114" s="24">
        <f t="shared" si="651"/>
        <v>-4.1259804030981098</v>
      </c>
      <c r="I114" s="24">
        <f t="shared" si="651"/>
        <v>-4.1298578515903195</v>
      </c>
      <c r="J114" s="24">
        <f t="shared" si="651"/>
        <v>-4.1268730158466918</v>
      </c>
      <c r="K114" s="24">
        <f t="shared" si="651"/>
        <v>-4.1255181405351777</v>
      </c>
      <c r="L114" s="24">
        <f t="shared" si="651"/>
        <v>-4.1254270543111504</v>
      </c>
      <c r="M114" s="24">
        <f t="shared" si="651"/>
        <v>-4.1156129875212208</v>
      </c>
      <c r="N114" s="24">
        <f t="shared" si="651"/>
        <v>-4.1173354491631811</v>
      </c>
      <c r="O114" s="24">
        <f t="shared" si="651"/>
        <v>-4.1189808507841601</v>
      </c>
      <c r="P114" s="24">
        <f t="shared" si="651"/>
        <v>-4.1232798089623479</v>
      </c>
      <c r="Q114" s="24">
        <f t="shared" si="651"/>
        <v>-4.1295736789419522</v>
      </c>
      <c r="R114" s="24">
        <f t="shared" si="651"/>
        <v>-4.1319993219064184</v>
      </c>
      <c r="S114" s="24">
        <f t="shared" si="651"/>
        <v>-4.1240319223935895</v>
      </c>
      <c r="T114" s="24">
        <f t="shared" si="651"/>
        <v>-4.2292293094368709</v>
      </c>
      <c r="U114" s="24">
        <f t="shared" si="651"/>
        <v>-4.3281967317099337</v>
      </c>
      <c r="V114" s="24"/>
      <c r="W114" s="24" t="e">
        <f t="shared" si="651"/>
        <v>#REF!</v>
      </c>
      <c r="X114" s="24" t="e">
        <f t="shared" si="651"/>
        <v>#REF!</v>
      </c>
      <c r="Y114" s="24">
        <f t="shared" si="651"/>
        <v>-4.7097184653297806</v>
      </c>
      <c r="Z114" s="24">
        <f t="shared" si="651"/>
        <v>-4.8207123669138028</v>
      </c>
      <c r="AA114" s="24">
        <f t="shared" si="651"/>
        <v>-4.9337251613279287</v>
      </c>
      <c r="AB114" s="24">
        <f t="shared" si="651"/>
        <v>-5.0487500994471084</v>
      </c>
      <c r="AC114" s="24">
        <f t="shared" si="651"/>
        <v>-5.1656984983868632</v>
      </c>
      <c r="AD114" s="24">
        <f t="shared" si="651"/>
        <v>-5.2844224906266142</v>
      </c>
      <c r="AE114" s="24">
        <f t="shared" si="651"/>
        <v>-5.4047337214232876</v>
      </c>
      <c r="AF114" s="24"/>
      <c r="AG114" s="24">
        <f t="shared" si="651"/>
        <v>-5.6492485574025384</v>
      </c>
      <c r="AH114" s="24">
        <f t="shared" si="651"/>
        <v>-5.7729916952266151</v>
      </c>
      <c r="AI114" s="24">
        <f t="shared" si="651"/>
        <v>-5.8974188804118404</v>
      </c>
      <c r="AJ114" s="24">
        <f t="shared" si="651"/>
        <v>-6.0223079896380849</v>
      </c>
      <c r="AK114" s="24">
        <f t="shared" si="651"/>
        <v>-4.9641038375356175</v>
      </c>
      <c r="AL114" s="113" t="e">
        <f t="shared" si="651"/>
        <v>#REF!</v>
      </c>
      <c r="AM114" s="24">
        <f t="shared" si="651"/>
        <v>-9.4420439888032757</v>
      </c>
      <c r="AN114" s="24">
        <f t="shared" si="651"/>
        <v>-9.2333292151654796</v>
      </c>
      <c r="AO114" s="24">
        <f t="shared" si="651"/>
        <v>-9.283143756106524</v>
      </c>
      <c r="AP114" s="24">
        <f t="shared" si="651"/>
        <v>-9.4997254917713914</v>
      </c>
      <c r="AQ114" s="24">
        <f t="shared" si="651"/>
        <v>-9.6519733525696871</v>
      </c>
      <c r="AR114" s="24">
        <f t="shared" si="651"/>
        <v>-9.6261334510169689</v>
      </c>
      <c r="AS114" s="24">
        <f t="shared" ref="AS114:BW114" si="652">-19748*AS113+7.81+AS94+AS111</f>
        <v>-9.5003970133345224</v>
      </c>
      <c r="AT114" s="24">
        <f t="shared" si="652"/>
        <v>-9.6519334759525641</v>
      </c>
      <c r="AU114" s="24"/>
      <c r="AV114" s="24">
        <f t="shared" si="652"/>
        <v>-5.5530539904708203</v>
      </c>
      <c r="AW114" s="24">
        <f t="shared" si="652"/>
        <v>-6.4486927969507999</v>
      </c>
      <c r="AX114" s="24">
        <f t="shared" si="652"/>
        <v>-6.4657475585590056</v>
      </c>
      <c r="AY114" s="24">
        <f t="shared" si="652"/>
        <v>-6.3092156561135972</v>
      </c>
      <c r="AZ114" s="24">
        <f t="shared" si="652"/>
        <v>-6.8853361914943747</v>
      </c>
      <c r="BA114" s="24">
        <f t="shared" si="652"/>
        <v>-7.5903847801167297</v>
      </c>
      <c r="BB114" s="24">
        <f t="shared" si="652"/>
        <v>-8.1296887503478388</v>
      </c>
      <c r="BC114" s="24">
        <f t="shared" si="652"/>
        <v>-8.6478218747268016</v>
      </c>
      <c r="BD114" s="24">
        <f t="shared" si="652"/>
        <v>-9.071751677765187</v>
      </c>
      <c r="BE114" s="24">
        <f t="shared" si="652"/>
        <v>-9.8556534448634423</v>
      </c>
      <c r="BF114" s="24">
        <f t="shared" si="652"/>
        <v>-7.4883567522300414</v>
      </c>
      <c r="BG114" s="24">
        <f t="shared" si="652"/>
        <v>-7.6126319326988536</v>
      </c>
      <c r="BH114" s="24">
        <f t="shared" si="652"/>
        <v>-7.9701955652195071</v>
      </c>
      <c r="BI114" s="24"/>
      <c r="BJ114" s="24">
        <f t="shared" si="652"/>
        <v>-4.6862962489103452</v>
      </c>
      <c r="BK114" s="24">
        <f t="shared" si="652"/>
        <v>-4.6862962489103452</v>
      </c>
      <c r="BL114" s="24">
        <f t="shared" si="652"/>
        <v>-4.6862962489103452</v>
      </c>
      <c r="BM114" s="24">
        <f t="shared" si="652"/>
        <v>-4.6862962489103452</v>
      </c>
      <c r="BN114" s="24">
        <f t="shared" si="652"/>
        <v>-4.6862962489103452</v>
      </c>
      <c r="BO114" s="24">
        <f t="shared" si="652"/>
        <v>-4.6862962489103452</v>
      </c>
      <c r="BP114" s="24">
        <f t="shared" si="652"/>
        <v>-14.011397971440289</v>
      </c>
      <c r="BQ114" s="24">
        <f t="shared" si="652"/>
        <v>-10.545523109352841</v>
      </c>
      <c r="BR114" s="24">
        <f t="shared" si="652"/>
        <v>-10.078853503926874</v>
      </c>
      <c r="BS114" s="24">
        <f t="shared" si="652"/>
        <v>-9.8283563514792522</v>
      </c>
      <c r="BT114" s="24">
        <f t="shared" si="652"/>
        <v>-11.46384213148157</v>
      </c>
      <c r="BU114" s="24">
        <f t="shared" si="652"/>
        <v>-7.9918270049644935</v>
      </c>
      <c r="BV114" s="24">
        <f t="shared" si="652"/>
        <v>-7.4335125451838788</v>
      </c>
      <c r="BW114" s="24">
        <f t="shared" si="652"/>
        <v>-7.124961866603762</v>
      </c>
    </row>
    <row r="115" spans="1:75">
      <c r="A115" s="23"/>
      <c r="B115" s="23" t="s">
        <v>59</v>
      </c>
      <c r="C115" s="23"/>
      <c r="D115" s="83">
        <f>(EXP(D93+D114+D96+D97+D98+D99))/(100+D90)*100</f>
        <v>233.4327837030834</v>
      </c>
      <c r="E115" s="83">
        <f t="shared" ref="E115:F115" si="653">(EXP(E93+E114+E96+E97+E98+E99))/(100+E90)*100</f>
        <v>226.79975054212588</v>
      </c>
      <c r="F115" s="83">
        <f t="shared" si="653"/>
        <v>220.23775937114536</v>
      </c>
      <c r="G115" s="25">
        <f>(EXP(G93+G114+G96+G97+G98+G99))/(100+H90)*100</f>
        <v>213.72709391990205</v>
      </c>
      <c r="H115" s="25">
        <f>(EXP(H93+H114+H96+H97+H98+H99))/(100+I90)*100</f>
        <v>210.03586717119461</v>
      </c>
      <c r="I115" s="25">
        <f>(EXP(I93+I114+I96+I97+I98+I99))/(100+J90)*100</f>
        <v>211.98954573880556</v>
      </c>
      <c r="J115" s="25">
        <f>(EXP(J93+J114+J96+J97+J98+J99))/(100+K90)*100</f>
        <v>215.19577750923773</v>
      </c>
      <c r="K115" s="25">
        <f>(EXP(K93+K114+K96+K97+K98+K99))/(100+L90)*100</f>
        <v>218.32783454237324</v>
      </c>
      <c r="L115" s="25">
        <f>(EXP(L93+L114+L96+L97+L98+L99))/(100+M90)*100</f>
        <v>221.45129307753825</v>
      </c>
      <c r="M115" s="25">
        <f>(EXP(M93+M114+M96+M97+M98+M99))/(100+N90)*100</f>
        <v>227.02106603463756</v>
      </c>
      <c r="N115" s="25">
        <f>(EXP(N93+N114+N96+N97+N98+N99))/(100+O90)*100</f>
        <v>230.46716458145835</v>
      </c>
      <c r="O115" s="25">
        <f>(EXP(O93+O114+O96+O97+O98+O99))/(100+P90)*100</f>
        <v>234.21126440055002</v>
      </c>
      <c r="P115" s="25">
        <f>(EXP(P93+P114+P96+P97+P98+P99))/(100+Q90)*100</f>
        <v>237.58580006101346</v>
      </c>
      <c r="Q115" s="25">
        <f>(EXP(Q93+Q114+Q96+Q97+Q98+Q99))/(100+R90)*100</f>
        <v>240.76257815836803</v>
      </c>
      <c r="R115" s="25">
        <f>(EXP(R93+R114+R96+R97+R98+R99))/(100+S90)*100</f>
        <v>245.14494144812181</v>
      </c>
      <c r="S115" s="25">
        <f>(EXP(S93+S114+S96+S97+S98+S99))/(100+T90)*100</f>
        <v>253.34694165356873</v>
      </c>
      <c r="T115" s="25">
        <f>(EXP(T93+T114+T96+T97+T98+T99))/(100+U90)*100</f>
        <v>239.18620272011282</v>
      </c>
      <c r="U115" s="25">
        <f>(EXP(U93+U114+U96+U97+U98+U99))/(100+V90)*100</f>
        <v>226.8279807972248</v>
      </c>
      <c r="V115" s="25"/>
      <c r="W115" s="25" t="e">
        <f>(EXP(W93+W114+W96+W97+W98+W99))/(100+X90)*100</f>
        <v>#REF!</v>
      </c>
      <c r="X115" s="25" t="e">
        <f>(EXP(X93+X114+X96+X97+X98+X99))/(100+Y90)*100</f>
        <v>#REF!</v>
      </c>
      <c r="Y115" s="25">
        <f>(EXP(Y93+Y114+Y96+Y97+Y98+Y99))/(100+Z90)*100</f>
        <v>186.15408940395511</v>
      </c>
      <c r="Z115" s="25">
        <f>(EXP(Z93+Z114+Z96+Z97+Z98+Z99))/(100+AA90)*100</f>
        <v>175.77636205555726</v>
      </c>
      <c r="AA115" s="25">
        <f>(EXP(AA93+AA114+AA96+AA97+AA98+AA99))/(100+AB90)*100</f>
        <v>165.87296468515225</v>
      </c>
      <c r="AB115" s="25">
        <f>(EXP(AB93+AB114+AB96+AB97+AB98+AB99))/(100+AC90)*100</f>
        <v>156.43796323732812</v>
      </c>
      <c r="AC115" s="25">
        <f>(EXP(AC93+AC114+AC96+AC97+AC98+AC99))/(100+AD90)*100</f>
        <v>147.47243716786133</v>
      </c>
      <c r="AD115" s="25">
        <f>(EXP(AD93+AD114+AD96+AD97+AD98+AD99))/(100+AE90)*100</f>
        <v>138.97987707050106</v>
      </c>
      <c r="AE115" s="25">
        <f>(EXP(AE93+AE114+AE96+AE97+AE98+AE99))/(100+AF90)*100</f>
        <v>130.96312779092406</v>
      </c>
      <c r="AF115" s="25"/>
      <c r="AG115" s="25">
        <f>(EXP(AG93+AG114+AG96+AG97+AG98+AG99))/(100+AH90)*100</f>
        <v>116.3551301417274</v>
      </c>
      <c r="AH115" s="25">
        <f>(EXP(AH93+AH114+AH96+AH97+AH98+AH99))/(100+AI90)*100</f>
        <v>109.7542082228989</v>
      </c>
      <c r="AI115" s="25">
        <f>(EXP(AI93+AI114+AI96+AI97+AI98+AI99))/(100+AJ90)*100</f>
        <v>103.60941725172903</v>
      </c>
      <c r="AJ115" s="25">
        <f>(EXP(AJ93+AJ114+AJ96+AJ97+AJ98+AJ99))/(100+AK90)*100</f>
        <v>97.907299371696482</v>
      </c>
      <c r="AK115" s="25">
        <f>(EXP(AK93+AK114+AK96+AK97+AK98+AK99))/(100+AL90)*100</f>
        <v>287.13830919942313</v>
      </c>
      <c r="AL115" s="116" t="e">
        <f>(EXP(AL93+AL114+AL96+AL97+AL98+AL99))/(100+#REF!)*100</f>
        <v>#REF!</v>
      </c>
      <c r="AM115" s="25">
        <f t="shared" ref="AJ115:AS115" si="654">(EXP(AM93+AM114+AM96+AM97+AM98+AM99))/(100+AM90)*100</f>
        <v>171.54385259168106</v>
      </c>
      <c r="AN115" s="25">
        <f t="shared" si="654"/>
        <v>108.19014191120266</v>
      </c>
      <c r="AO115" s="25">
        <f t="shared" si="654"/>
        <v>96.066912286319777</v>
      </c>
      <c r="AP115" s="25">
        <f t="shared" si="654"/>
        <v>110.8761197375381</v>
      </c>
      <c r="AQ115" s="25">
        <f t="shared" si="654"/>
        <v>189.06063770020458</v>
      </c>
      <c r="AR115" s="25">
        <f t="shared" si="654"/>
        <v>90.576454336904462</v>
      </c>
      <c r="AS115" s="25">
        <f t="shared" si="654"/>
        <v>219.8616612760658</v>
      </c>
      <c r="AT115" s="25">
        <f>(EXP(AT93+AT114+AT96+AT97+AT98+AT99))/(100+AT90)*100</f>
        <v>202.92204917797352</v>
      </c>
      <c r="AV115" s="25">
        <f>(EXP(AV93+AV114+AV96+AV97+AV98+AV99))/(100+AV90)*100</f>
        <v>171.38659306335563</v>
      </c>
      <c r="AW115" s="25">
        <f t="shared" ref="AW115:BH115" si="655">(EXP(AW93+AW114+AW96+AW97+AW98+AW99))/(100+AW90)*100</f>
        <v>104.72269330760457</v>
      </c>
      <c r="AX115" s="25">
        <f t="shared" si="655"/>
        <v>124.85741792544358</v>
      </c>
      <c r="AY115" s="25">
        <f t="shared" si="655"/>
        <v>117.49901477433271</v>
      </c>
      <c r="AZ115" s="25">
        <f t="shared" si="655"/>
        <v>106.17678220119228</v>
      </c>
      <c r="BA115" s="25">
        <f t="shared" si="655"/>
        <v>100.29433944986381</v>
      </c>
      <c r="BB115" s="25">
        <f t="shared" si="655"/>
        <v>93.587731774718705</v>
      </c>
      <c r="BC115" s="25">
        <f t="shared" si="655"/>
        <v>71.607941216875631</v>
      </c>
      <c r="BD115" s="25">
        <f t="shared" si="655"/>
        <v>118.12635738616841</v>
      </c>
      <c r="BE115" s="25">
        <f t="shared" si="655"/>
        <v>52.684800941710073</v>
      </c>
      <c r="BF115" s="25">
        <f t="shared" si="655"/>
        <v>168.72577723321001</v>
      </c>
      <c r="BG115" s="25">
        <f t="shared" si="655"/>
        <v>147.94826935698381</v>
      </c>
      <c r="BH115" s="25">
        <f t="shared" si="655"/>
        <v>64.28662042927823</v>
      </c>
      <c r="BJ115" s="25">
        <f t="shared" ref="BJ115:BO115" si="656">(EXP(BJ93+BJ114+BJ96+BJ97+BJ98+BJ99))/(100+BJ90)*100</f>
        <v>99.349352939558372</v>
      </c>
      <c r="BK115" s="25">
        <f t="shared" si="656"/>
        <v>99.349352939558372</v>
      </c>
      <c r="BL115" s="25">
        <f t="shared" si="656"/>
        <v>99.349352939558372</v>
      </c>
      <c r="BM115" s="25">
        <f t="shared" si="656"/>
        <v>99.349352939558372</v>
      </c>
      <c r="BN115" s="25">
        <f t="shared" ref="BN115" si="657">(EXP(BN93+BN114+BN96+BN97+BN98+BN99))/(100+BN90)*100</f>
        <v>99.349352939558372</v>
      </c>
      <c r="BO115" s="25">
        <f t="shared" si="656"/>
        <v>99.349352939558372</v>
      </c>
      <c r="BP115" s="25">
        <f t="shared" ref="BP115:BW115" si="658">(EXP(BP93+BP114+BP96+BP97+BP98+BP99))/(100+BP90)*100</f>
        <v>0.72376537133419017</v>
      </c>
      <c r="BQ115" s="25">
        <f t="shared" si="658"/>
        <v>22.237293639598622</v>
      </c>
      <c r="BR115" s="25">
        <f t="shared" ref="BR115" si="659">(EXP(BR93+BR114+BR96+BR97+BR98+BR99))/(100+BR90)*100</f>
        <v>34.406906226360221</v>
      </c>
      <c r="BS115" s="25">
        <f t="shared" si="658"/>
        <v>43.109624263407234</v>
      </c>
      <c r="BT115" s="25">
        <f t="shared" si="658"/>
        <v>1.8021034629171613</v>
      </c>
      <c r="BU115" s="25">
        <f t="shared" si="658"/>
        <v>55.951589320455611</v>
      </c>
      <c r="BV115" s="25">
        <f t="shared" ref="BV115" si="660">(EXP(BV93+BV114+BV96+BV97+BV98+BV99))/(100+BV90)*100</f>
        <v>157.57562998215047</v>
      </c>
      <c r="BW115" s="25">
        <f t="shared" si="658"/>
        <v>207.85456052236006</v>
      </c>
    </row>
    <row r="116" spans="1:75">
      <c r="A116" s="27" t="s">
        <v>60</v>
      </c>
      <c r="B116" s="26"/>
      <c r="C116" s="26"/>
    </row>
    <row r="117" spans="1:75" s="37" customFormat="1">
      <c r="A117" s="39" t="s">
        <v>61</v>
      </c>
      <c r="B117" s="39" t="s">
        <v>62</v>
      </c>
      <c r="C117" s="39"/>
      <c r="D117" s="77">
        <f>IF(D91&gt;-0.015,(1673/(D4+273))*(19.634*D91+0.2542),(1673/(D4+273))*(26.365*D91+0.9587))</f>
        <v>-2.0105842070935824</v>
      </c>
      <c r="E117" s="77">
        <f t="shared" ref="E117:AR117" si="661">IF(E91&gt;-0.015,(1673/(E4+273))*(19.634*E91+0.2542),(1673/(E4+273))*(26.365*E91+0.9587))</f>
        <v>-2.0605061517687964</v>
      </c>
      <c r="F117" s="47">
        <f t="shared" si="661"/>
        <v>-2.1093916218865036</v>
      </c>
      <c r="G117" s="47">
        <f t="shared" si="661"/>
        <v>-2.1572441127520827</v>
      </c>
      <c r="H117" s="47">
        <f t="shared" si="661"/>
        <v>-2.2040693796606474</v>
      </c>
      <c r="I117" s="47">
        <f t="shared" si="661"/>
        <v>-2.1728183193691453</v>
      </c>
      <c r="J117" s="47">
        <f t="shared" si="661"/>
        <v>-2.1215008886571352</v>
      </c>
      <c r="K117" s="47">
        <f t="shared" si="661"/>
        <v>-2.0703081115957329</v>
      </c>
      <c r="L117" s="47">
        <f t="shared" si="661"/>
        <v>-2.0187862427782548</v>
      </c>
      <c r="M117" s="47">
        <f t="shared" si="661"/>
        <v>-1.9658349120586527</v>
      </c>
      <c r="N117" s="47">
        <f t="shared" si="661"/>
        <v>-1.871234226613911</v>
      </c>
      <c r="O117" s="47">
        <f t="shared" si="661"/>
        <v>-1.7964003576343761</v>
      </c>
      <c r="P117" s="47">
        <f t="shared" si="661"/>
        <v>-1.7241628427630478</v>
      </c>
      <c r="Q117" s="47">
        <f t="shared" si="661"/>
        <v>-1.6525856341441434</v>
      </c>
      <c r="R117" s="47">
        <f t="shared" si="661"/>
        <v>-1.5816388726951822</v>
      </c>
      <c r="S117" s="47">
        <f t="shared" si="661"/>
        <v>-1.5098607086654685</v>
      </c>
      <c r="T117" s="47">
        <f t="shared" si="661"/>
        <v>-1.4266369043075264</v>
      </c>
      <c r="U117" s="47">
        <f t="shared" si="661"/>
        <v>-1.3387338253696603</v>
      </c>
      <c r="V117" s="47"/>
      <c r="W117" s="47" t="e">
        <f t="shared" si="661"/>
        <v>#REF!</v>
      </c>
      <c r="X117" s="47" t="e">
        <f t="shared" si="661"/>
        <v>#REF!</v>
      </c>
      <c r="Y117" s="47">
        <f t="shared" si="661"/>
        <v>-0.96359888082890366</v>
      </c>
      <c r="Z117" s="47">
        <f t="shared" si="661"/>
        <v>-0.86249434987099993</v>
      </c>
      <c r="AA117" s="47">
        <f t="shared" si="661"/>
        <v>-0.76011337549576441</v>
      </c>
      <c r="AB117" s="47">
        <f t="shared" si="661"/>
        <v>-0.65674213611122578</v>
      </c>
      <c r="AC117" s="47">
        <f t="shared" si="661"/>
        <v>-0.55262777373099903</v>
      </c>
      <c r="AD117" s="47">
        <f t="shared" si="661"/>
        <v>-0.44798615469224479</v>
      </c>
      <c r="AE117" s="47">
        <f t="shared" si="661"/>
        <v>-0.34300667957867459</v>
      </c>
      <c r="AF117" s="47"/>
      <c r="AG117" s="47">
        <f t="shared" si="661"/>
        <v>-0.13267822820464592</v>
      </c>
      <c r="AH117" s="47">
        <f t="shared" si="661"/>
        <v>-2.7596097906998913E-2</v>
      </c>
      <c r="AI117" s="47">
        <f t="shared" si="661"/>
        <v>7.7286415209032525E-2</v>
      </c>
      <c r="AJ117" s="47">
        <f t="shared" si="661"/>
        <v>0.18187391431078961</v>
      </c>
      <c r="AK117" s="47">
        <f t="shared" si="661"/>
        <v>0.28608424321993131</v>
      </c>
      <c r="AL117" s="114">
        <f t="shared" si="661"/>
        <v>-1.7066145004735038</v>
      </c>
      <c r="AM117" s="47">
        <f t="shared" si="661"/>
        <v>-1.7259332552702418</v>
      </c>
      <c r="AN117" s="47">
        <f t="shared" si="661"/>
        <v>-1.443071451052625</v>
      </c>
      <c r="AO117" s="47">
        <f t="shared" si="661"/>
        <v>-1.6181556484956781</v>
      </c>
      <c r="AP117" s="47">
        <f t="shared" si="661"/>
        <v>-1.5210013364915773</v>
      </c>
      <c r="AQ117" s="47">
        <f t="shared" si="661"/>
        <v>-1.377612300527939</v>
      </c>
      <c r="AR117" s="47">
        <f t="shared" si="661"/>
        <v>-1.716046041685896</v>
      </c>
      <c r="AS117" s="47">
        <f t="shared" ref="AS117:BW117" si="662">IF(AS91&gt;-0.015,(1673/(AS4+273))*(19.634*AS91+0.2542),(1673/(AS4+273))*(26.365*AS91+0.9587))</f>
        <v>-2.202137206414235</v>
      </c>
      <c r="AT117" s="47">
        <f t="shared" si="662"/>
        <v>-1.8522674571899884</v>
      </c>
      <c r="AU117" s="47"/>
      <c r="AV117" s="47">
        <f t="shared" si="662"/>
        <v>-2.6302584649960292</v>
      </c>
      <c r="AW117" s="47">
        <f t="shared" si="662"/>
        <v>-2.1837296693283514</v>
      </c>
      <c r="AX117" s="47">
        <f t="shared" si="662"/>
        <v>-2.3653684584681178</v>
      </c>
      <c r="AY117" s="47">
        <f t="shared" si="662"/>
        <v>-2.2131172636851737</v>
      </c>
      <c r="AZ117" s="47">
        <f t="shared" si="662"/>
        <v>-1.7795756907009752</v>
      </c>
      <c r="BA117" s="47">
        <f t="shared" si="662"/>
        <v>-2.6502138762175798</v>
      </c>
      <c r="BB117" s="47">
        <f t="shared" si="662"/>
        <v>-1.9489604290322089</v>
      </c>
      <c r="BC117" s="47">
        <f t="shared" si="662"/>
        <v>-1.0943702501833745</v>
      </c>
      <c r="BD117" s="47">
        <f t="shared" si="662"/>
        <v>-1.2000780207984656</v>
      </c>
      <c r="BE117" s="47">
        <f t="shared" si="662"/>
        <v>-1.0510816436654</v>
      </c>
      <c r="BF117" s="47">
        <f t="shared" si="662"/>
        <v>-1.4354750189079326</v>
      </c>
      <c r="BG117" s="47">
        <f t="shared" si="662"/>
        <v>-1.5484028880904257</v>
      </c>
      <c r="BH117" s="47">
        <f t="shared" si="662"/>
        <v>-0.43109963350607333</v>
      </c>
      <c r="BI117" s="47"/>
      <c r="BJ117" s="47">
        <f t="shared" si="662"/>
        <v>-1.9173708383588026</v>
      </c>
      <c r="BK117" s="47">
        <f t="shared" si="662"/>
        <v>-1.9173708383588026</v>
      </c>
      <c r="BL117" s="47">
        <f t="shared" si="662"/>
        <v>-1.9173708383588026</v>
      </c>
      <c r="BM117" s="47">
        <f t="shared" si="662"/>
        <v>-1.9173708383588026</v>
      </c>
      <c r="BN117" s="47">
        <f t="shared" si="662"/>
        <v>-1.9173708383588026</v>
      </c>
      <c r="BO117" s="47">
        <f t="shared" si="662"/>
        <v>-1.9173708383588026</v>
      </c>
      <c r="BP117" s="47">
        <f t="shared" si="662"/>
        <v>-0.45421941506844904</v>
      </c>
      <c r="BQ117" s="47">
        <f t="shared" si="662"/>
        <v>-0.45421941506844904</v>
      </c>
      <c r="BR117" s="47">
        <f t="shared" si="662"/>
        <v>-0.45421941506844904</v>
      </c>
      <c r="BS117" s="47">
        <f t="shared" si="662"/>
        <v>-0.45421941506844904</v>
      </c>
      <c r="BT117" s="47">
        <f t="shared" si="662"/>
        <v>-0.38285737028157568</v>
      </c>
      <c r="BU117" s="47">
        <f t="shared" si="662"/>
        <v>-0.38285737028157568</v>
      </c>
      <c r="BV117" s="47">
        <f t="shared" si="662"/>
        <v>-0.38285737028157568</v>
      </c>
      <c r="BW117" s="47">
        <f t="shared" si="662"/>
        <v>-0.38285737028157568</v>
      </c>
    </row>
    <row r="118" spans="1:75">
      <c r="A118" s="26"/>
      <c r="B118" s="26" t="s">
        <v>63</v>
      </c>
      <c r="C118" s="26"/>
      <c r="D118" s="78">
        <f>IF(D117&gt;0,D114+D117,D114)</f>
        <v>-3.9418390477918779</v>
      </c>
      <c r="E118" s="78">
        <f t="shared" ref="E118:AJ118" si="663">IF(E117&gt;0,E114+E117,E114)</f>
        <v>-3.9892521849684854</v>
      </c>
      <c r="F118" s="28">
        <f t="shared" si="663"/>
        <v>-4.0379366063723374</v>
      </c>
      <c r="G118" s="28">
        <f t="shared" si="663"/>
        <v>-4.0878720904952521</v>
      </c>
      <c r="H118" s="28">
        <f t="shared" si="663"/>
        <v>-4.1259804030981098</v>
      </c>
      <c r="I118" s="28">
        <f t="shared" si="663"/>
        <v>-4.1298578515903195</v>
      </c>
      <c r="J118" s="28">
        <f t="shared" si="663"/>
        <v>-4.1268730158466918</v>
      </c>
      <c r="K118" s="28">
        <f t="shared" si="663"/>
        <v>-4.1255181405351777</v>
      </c>
      <c r="L118" s="28">
        <f t="shared" si="663"/>
        <v>-4.1254270543111504</v>
      </c>
      <c r="M118" s="28">
        <f t="shared" si="663"/>
        <v>-4.1156129875212208</v>
      </c>
      <c r="N118" s="28">
        <f t="shared" si="663"/>
        <v>-4.1173354491631811</v>
      </c>
      <c r="O118" s="28">
        <f t="shared" si="663"/>
        <v>-4.1189808507841601</v>
      </c>
      <c r="P118" s="28">
        <f t="shared" si="663"/>
        <v>-4.1232798089623479</v>
      </c>
      <c r="Q118" s="28">
        <f t="shared" si="663"/>
        <v>-4.1295736789419522</v>
      </c>
      <c r="R118" s="28">
        <f t="shared" si="663"/>
        <v>-4.1319993219064184</v>
      </c>
      <c r="S118" s="28">
        <f t="shared" si="663"/>
        <v>-4.1240319223935895</v>
      </c>
      <c r="T118" s="28">
        <f t="shared" si="663"/>
        <v>-4.2292293094368709</v>
      </c>
      <c r="U118" s="28">
        <f t="shared" si="663"/>
        <v>-4.3281967317099337</v>
      </c>
      <c r="V118" s="28"/>
      <c r="W118" s="28" t="e">
        <f t="shared" si="663"/>
        <v>#REF!</v>
      </c>
      <c r="X118" s="28" t="e">
        <f t="shared" si="663"/>
        <v>#REF!</v>
      </c>
      <c r="Y118" s="28">
        <f t="shared" si="663"/>
        <v>-4.7097184653297806</v>
      </c>
      <c r="Z118" s="28">
        <f t="shared" si="663"/>
        <v>-4.8207123669138028</v>
      </c>
      <c r="AA118" s="28">
        <f t="shared" si="663"/>
        <v>-4.9337251613279287</v>
      </c>
      <c r="AB118" s="28">
        <f t="shared" si="663"/>
        <v>-5.0487500994471084</v>
      </c>
      <c r="AC118" s="28">
        <f t="shared" si="663"/>
        <v>-5.1656984983868632</v>
      </c>
      <c r="AD118" s="28">
        <f t="shared" si="663"/>
        <v>-5.2844224906266142</v>
      </c>
      <c r="AE118" s="28">
        <f t="shared" si="663"/>
        <v>-5.4047337214232876</v>
      </c>
      <c r="AF118" s="28"/>
      <c r="AG118" s="28">
        <f t="shared" si="663"/>
        <v>-5.6492485574025384</v>
      </c>
      <c r="AH118" s="28">
        <f t="shared" si="663"/>
        <v>-5.7729916952266151</v>
      </c>
      <c r="AI118" s="28">
        <f t="shared" si="663"/>
        <v>-5.8201324652028079</v>
      </c>
      <c r="AJ118" s="28">
        <f t="shared" si="663"/>
        <v>-5.8404340753272956</v>
      </c>
      <c r="AK118" s="28">
        <f t="shared" ref="AK118:AT118" si="664">IF(AK117&gt;0,AK114+AK117,AK114)</f>
        <v>-4.6780195943156864</v>
      </c>
      <c r="AL118" s="117" t="e">
        <f t="shared" si="664"/>
        <v>#REF!</v>
      </c>
      <c r="AM118" s="28">
        <f t="shared" si="664"/>
        <v>-9.4420439888032757</v>
      </c>
      <c r="AN118" s="28">
        <f t="shared" si="664"/>
        <v>-9.2333292151654796</v>
      </c>
      <c r="AO118" s="28">
        <f t="shared" si="664"/>
        <v>-9.283143756106524</v>
      </c>
      <c r="AP118" s="28">
        <f t="shared" si="664"/>
        <v>-9.4997254917713914</v>
      </c>
      <c r="AQ118" s="28">
        <f t="shared" si="664"/>
        <v>-9.6519733525696871</v>
      </c>
      <c r="AR118" s="28">
        <f t="shared" si="664"/>
        <v>-9.6261334510169689</v>
      </c>
      <c r="AS118" s="28">
        <f t="shared" si="664"/>
        <v>-9.5003970133345224</v>
      </c>
      <c r="AT118" s="28">
        <f t="shared" si="664"/>
        <v>-9.6519334759525641</v>
      </c>
      <c r="AV118" s="28">
        <f t="shared" ref="AV118:BH118" si="665">IF(AV117&gt;0,AV114+AV117,AV114)</f>
        <v>-5.5530539904708203</v>
      </c>
      <c r="AW118" s="28">
        <f t="shared" si="665"/>
        <v>-6.4486927969507999</v>
      </c>
      <c r="AX118" s="28">
        <f t="shared" si="665"/>
        <v>-6.4657475585590056</v>
      </c>
      <c r="AY118" s="28">
        <f t="shared" si="665"/>
        <v>-6.3092156561135972</v>
      </c>
      <c r="AZ118" s="28">
        <f t="shared" si="665"/>
        <v>-6.8853361914943747</v>
      </c>
      <c r="BA118" s="28">
        <f t="shared" si="665"/>
        <v>-7.5903847801167297</v>
      </c>
      <c r="BB118" s="28">
        <f t="shared" si="665"/>
        <v>-8.1296887503478388</v>
      </c>
      <c r="BC118" s="28">
        <f t="shared" si="665"/>
        <v>-8.6478218747268016</v>
      </c>
      <c r="BD118" s="28">
        <f t="shared" si="665"/>
        <v>-9.071751677765187</v>
      </c>
      <c r="BE118" s="28">
        <f t="shared" si="665"/>
        <v>-9.8556534448634423</v>
      </c>
      <c r="BF118" s="28">
        <f t="shared" si="665"/>
        <v>-7.4883567522300414</v>
      </c>
      <c r="BG118" s="28">
        <f t="shared" si="665"/>
        <v>-7.6126319326988536</v>
      </c>
      <c r="BH118" s="28">
        <f t="shared" si="665"/>
        <v>-7.9701955652195071</v>
      </c>
      <c r="BJ118" s="28">
        <f t="shared" ref="BJ118:BO118" si="666">IF(BJ117&gt;0,BJ114+BJ117,BJ114)</f>
        <v>-4.6862962489103452</v>
      </c>
      <c r="BK118" s="28">
        <f t="shared" si="666"/>
        <v>-4.6862962489103452</v>
      </c>
      <c r="BL118" s="28">
        <f t="shared" si="666"/>
        <v>-4.6862962489103452</v>
      </c>
      <c r="BM118" s="28">
        <f t="shared" si="666"/>
        <v>-4.6862962489103452</v>
      </c>
      <c r="BN118" s="28">
        <f t="shared" ref="BN118" si="667">IF(BN117&gt;0,BN114+BN117,BN114)</f>
        <v>-4.6862962489103452</v>
      </c>
      <c r="BO118" s="28">
        <f t="shared" si="666"/>
        <v>-4.6862962489103452</v>
      </c>
      <c r="BP118" s="28">
        <f t="shared" ref="BP118:BW118" si="668">IF(BP117&gt;0,BP114+BP117,BP114)</f>
        <v>-14.011397971440289</v>
      </c>
      <c r="BQ118" s="28">
        <f t="shared" si="668"/>
        <v>-10.545523109352841</v>
      </c>
      <c r="BR118" s="28">
        <f t="shared" ref="BR118" si="669">IF(BR117&gt;0,BR114+BR117,BR114)</f>
        <v>-10.078853503926874</v>
      </c>
      <c r="BS118" s="28">
        <f t="shared" si="668"/>
        <v>-9.8283563514792522</v>
      </c>
      <c r="BT118" s="28">
        <f t="shared" si="668"/>
        <v>-11.46384213148157</v>
      </c>
      <c r="BU118" s="28">
        <f t="shared" si="668"/>
        <v>-7.9918270049644935</v>
      </c>
      <c r="BV118" s="28">
        <f t="shared" ref="BV118" si="670">IF(BV117&gt;0,BV114+BV117,BV114)</f>
        <v>-7.4335125451838788</v>
      </c>
      <c r="BW118" s="28">
        <f t="shared" si="668"/>
        <v>-7.124961866603762</v>
      </c>
    </row>
    <row r="119" spans="1:75" s="38" customFormat="1">
      <c r="A119" s="27"/>
      <c r="B119" s="27" t="s">
        <v>142</v>
      </c>
      <c r="C119" s="27"/>
      <c r="D119" s="82">
        <f>(EXP(D93+D118+D96+D97+D98+D99))/(100+E90)*100</f>
        <v>233.40406640706757</v>
      </c>
      <c r="E119" s="79">
        <f>(EXP(E93+E118+E96+E97+E98+E99))/(100+F90)*100</f>
        <v>226.77195874699038</v>
      </c>
      <c r="F119" s="60">
        <f>(EXP(F93+F118+F96+F97+F98+F99))/(100+G90)*100</f>
        <v>220.21087841458984</v>
      </c>
      <c r="G119" s="60">
        <f>(EXP(G93+G118+G96+G97+G98+G99))/(100+H90)*100</f>
        <v>213.72709391990205</v>
      </c>
      <c r="H119" s="60">
        <f>(EXP(H93+H118+H96+H97+H98+H99))/(100+I90)*100</f>
        <v>210.03586717119461</v>
      </c>
      <c r="I119" s="60">
        <f>(EXP(I93+I118+I96+I97+I98+I99))/(100+J90)*100</f>
        <v>211.98954573880556</v>
      </c>
      <c r="J119" s="60">
        <f>(EXP(J93+J118+J96+J97+J98+J99))/(100+K90)*100</f>
        <v>215.19577750923773</v>
      </c>
      <c r="K119" s="60">
        <f>(EXP(K93+K118+K96+K97+K98+K99))/(100+L90)*100</f>
        <v>218.32783454237324</v>
      </c>
      <c r="L119" s="60">
        <f>(EXP(L93+L118+L96+L97+L98+L99))/(100+M90)*100</f>
        <v>221.45129307753825</v>
      </c>
      <c r="M119" s="60">
        <f>(EXP(M93+M118+M96+M97+M98+M99))/(100+N90)*100</f>
        <v>227.02106603463756</v>
      </c>
      <c r="N119" s="60">
        <f>(EXP(N93+N118+N96+N97+N98+N99))/(100+O90)*100</f>
        <v>230.46716458145835</v>
      </c>
      <c r="O119" s="60">
        <f>(EXP(O93+O118+O96+O97+O98+O99))/(100+P90)*100</f>
        <v>234.21126440055002</v>
      </c>
      <c r="P119" s="60">
        <f>(EXP(P93+P118+P96+P97+P98+P99))/(100+Q90)*100</f>
        <v>237.58580006101346</v>
      </c>
      <c r="Q119" s="60">
        <f>(EXP(Q93+Q118+Q96+Q97+Q98+Q99))/(100+R90)*100</f>
        <v>240.76257815836803</v>
      </c>
      <c r="R119" s="60">
        <f>(EXP(R93+R118+R96+R97+R98+R99))/(100+S90)*100</f>
        <v>245.14494144812181</v>
      </c>
      <c r="S119" s="60">
        <f>(EXP(S93+S118+S96+S97+S98+S99))/(100+T90)*100</f>
        <v>253.34694165356873</v>
      </c>
      <c r="T119" s="60">
        <f>(EXP(T93+T118+T96+T97+T98+T99))/(100+U90)*100</f>
        <v>239.18620272011282</v>
      </c>
      <c r="U119" s="60">
        <f>(EXP(U93+U118+U96+U97+U98+U99))/(100+V90)*100</f>
        <v>226.8279807972248</v>
      </c>
      <c r="V119" s="60"/>
      <c r="W119" s="60" t="e">
        <f>(EXP(W93+W118+W96+W97+W98+W99))/(100+X90)*100</f>
        <v>#REF!</v>
      </c>
      <c r="X119" s="60" t="e">
        <f>(EXP(X93+X118+X96+X97+X98+X99))/(100+Y90)*100</f>
        <v>#REF!</v>
      </c>
      <c r="Y119" s="60">
        <f>(EXP(Y93+Y118+Y96+Y97+Y98+Y99))/(100+Z90)*100</f>
        <v>186.15408940395511</v>
      </c>
      <c r="Z119" s="60">
        <f>(EXP(Z93+Z118+Z96+Z97+Z98+Z99))/(100+AA90)*100</f>
        <v>175.77636205555726</v>
      </c>
      <c r="AA119" s="60">
        <f>(EXP(AA93+AA118+AA96+AA97+AA98+AA99))/(100+AB90)*100</f>
        <v>165.87296468515225</v>
      </c>
      <c r="AB119" s="60">
        <f>(EXP(AB93+AB118+AB96+AB97+AB98+AB99))/(100+AC90)*100</f>
        <v>156.43796323732812</v>
      </c>
      <c r="AC119" s="60">
        <f>(EXP(AC93+AC118+AC96+AC97+AC98+AC99))/(100+AD90)*100</f>
        <v>147.47243716786133</v>
      </c>
      <c r="AD119" s="60">
        <f>(EXP(AD93+AD118+AD96+AD97+AD98+AD99))/(100+AE90)*100</f>
        <v>138.97987707050106</v>
      </c>
      <c r="AE119" s="60">
        <f>(EXP(AE93+AE118+AE96+AE97+AE98+AE99))/(100+AF90)*100</f>
        <v>130.96312779092406</v>
      </c>
      <c r="AF119" s="60"/>
      <c r="AG119" s="60">
        <f>(EXP(AG93+AG118+AG96+AG97+AG98+AG99))/(100+AH90)*100</f>
        <v>116.3551301417274</v>
      </c>
      <c r="AH119" s="60">
        <f>(EXP(AH93+AH118+AH96+AH97+AH98+AH99))/(100+AI90)*100</f>
        <v>109.7542082228989</v>
      </c>
      <c r="AI119" s="60">
        <f>(EXP(AI93+AI118+AI96+AI97+AI98+AI99))/(100+AJ90)*100</f>
        <v>111.9345853192727</v>
      </c>
      <c r="AJ119" s="60">
        <f>(EXP(AJ93+AJ118+AJ96+AJ97+AJ98+AJ99))/(100+AK90)*100</f>
        <v>117.43617805576829</v>
      </c>
      <c r="AK119" s="60">
        <f>(EXP(AK93+AK118+AK96+AK97+AK98+AK99))/(100+AL90)*100</f>
        <v>382.23983674756062</v>
      </c>
      <c r="AL119" s="115" t="e">
        <f>(EXP(AL93+AL118+AL96+AL97+AL98+AL99))/(100+#REF!)*100</f>
        <v>#REF!</v>
      </c>
      <c r="AM119" s="60">
        <f t="shared" ref="AK119:AT119" si="671">(EXP(AM93+AM118+AM96+AM97+AM98+AM99))/(100+AM90)*100</f>
        <v>171.54385259168106</v>
      </c>
      <c r="AN119" s="60">
        <f t="shared" si="671"/>
        <v>108.19014191120266</v>
      </c>
      <c r="AO119" s="60">
        <f t="shared" si="671"/>
        <v>96.066912286319777</v>
      </c>
      <c r="AP119" s="60">
        <f t="shared" si="671"/>
        <v>110.8761197375381</v>
      </c>
      <c r="AQ119" s="60">
        <f t="shared" si="671"/>
        <v>189.06063770020458</v>
      </c>
      <c r="AR119" s="60">
        <f t="shared" si="671"/>
        <v>90.576454336904462</v>
      </c>
      <c r="AS119" s="60">
        <f t="shared" si="671"/>
        <v>219.8616612760658</v>
      </c>
      <c r="AT119" s="60">
        <f t="shared" si="671"/>
        <v>202.92204917797352</v>
      </c>
      <c r="AV119" s="60">
        <f t="shared" ref="AV119:BH119" si="672">(EXP(AV93+AV118+AV96+AV97+AV98+AV99))/(100+AV90)*100</f>
        <v>171.38659306335563</v>
      </c>
      <c r="AW119" s="60">
        <f t="shared" si="672"/>
        <v>104.72269330760457</v>
      </c>
      <c r="AX119" s="60">
        <f t="shared" si="672"/>
        <v>124.85741792544358</v>
      </c>
      <c r="AY119" s="60">
        <f t="shared" si="672"/>
        <v>117.49901477433271</v>
      </c>
      <c r="AZ119" s="60">
        <f t="shared" si="672"/>
        <v>106.17678220119228</v>
      </c>
      <c r="BA119" s="60">
        <f t="shared" si="672"/>
        <v>100.29433944986381</v>
      </c>
      <c r="BB119" s="60">
        <f t="shared" si="672"/>
        <v>93.587731774718705</v>
      </c>
      <c r="BC119" s="60">
        <f t="shared" si="672"/>
        <v>71.607941216875631</v>
      </c>
      <c r="BD119" s="60">
        <f t="shared" si="672"/>
        <v>118.12635738616841</v>
      </c>
      <c r="BE119" s="60">
        <f t="shared" si="672"/>
        <v>52.684800941710073</v>
      </c>
      <c r="BF119" s="60">
        <f t="shared" si="672"/>
        <v>168.72577723321001</v>
      </c>
      <c r="BG119" s="60">
        <f t="shared" si="672"/>
        <v>147.94826935698381</v>
      </c>
      <c r="BH119" s="60">
        <f t="shared" si="672"/>
        <v>64.28662042927823</v>
      </c>
      <c r="BJ119" s="60">
        <f t="shared" ref="BJ119:BO119" si="673">(EXP(BJ93+BJ118+BJ96+BJ97+BJ98+BJ99))/(100+BJ90)*100</f>
        <v>99.349352939558372</v>
      </c>
      <c r="BK119" s="60">
        <f t="shared" si="673"/>
        <v>99.349352939558372</v>
      </c>
      <c r="BL119" s="60">
        <f t="shared" si="673"/>
        <v>99.349352939558372</v>
      </c>
      <c r="BM119" s="60">
        <f t="shared" si="673"/>
        <v>99.349352939558372</v>
      </c>
      <c r="BN119" s="60">
        <f t="shared" ref="BN119" si="674">(EXP(BN93+BN118+BN96+BN97+BN98+BN99))/(100+BN90)*100</f>
        <v>99.349352939558372</v>
      </c>
      <c r="BO119" s="60">
        <f t="shared" si="673"/>
        <v>99.349352939558372</v>
      </c>
      <c r="BP119" s="60">
        <f t="shared" ref="BP119:BW119" si="675">(EXP(BP93+BP118+BP96+BP97+BP98+BP99))/(100+BP90)*100</f>
        <v>0.72376537133419017</v>
      </c>
      <c r="BQ119" s="60">
        <f t="shared" si="675"/>
        <v>22.237293639598622</v>
      </c>
      <c r="BR119" s="60">
        <f t="shared" ref="BR119" si="676">(EXP(BR93+BR118+BR96+BR97+BR98+BR99))/(100+BR90)*100</f>
        <v>34.406906226360221</v>
      </c>
      <c r="BS119" s="60">
        <f t="shared" si="675"/>
        <v>43.109624263407234</v>
      </c>
      <c r="BT119" s="60">
        <f t="shared" si="675"/>
        <v>1.8021034629171613</v>
      </c>
      <c r="BU119" s="60">
        <f t="shared" si="675"/>
        <v>55.951589320455611</v>
      </c>
      <c r="BV119" s="60">
        <f t="shared" ref="BV119" si="677">(EXP(BV93+BV118+BV96+BV97+BV98+BV99))/(100+BV90)*100</f>
        <v>157.57562998215047</v>
      </c>
      <c r="BW119" s="60">
        <f t="shared" si="675"/>
        <v>207.85456052236006</v>
      </c>
    </row>
    <row r="120" spans="1:75">
      <c r="A120" s="29" t="s">
        <v>83</v>
      </c>
      <c r="B120" s="29"/>
      <c r="C120" s="29"/>
    </row>
    <row r="121" spans="1:75" s="38" customFormat="1">
      <c r="A121" s="61"/>
      <c r="B121" s="61" t="s">
        <v>64</v>
      </c>
      <c r="C121" s="61"/>
      <c r="D121" s="82">
        <f>IF(E90&gt;0, IF(D119&gt;D115, D119+D102, D115+D102), D102)</f>
        <v>2293.9750803570191</v>
      </c>
      <c r="E121" s="80">
        <f>IF(F90&gt;0, IF(E119&gt;E115, E119+E102, E115+E102), E102)</f>
        <v>2166.9836527120906</v>
      </c>
      <c r="F121" s="62">
        <f>IF(G90&gt;0, IF(F119&gt;F115, F119+F102, F115+F102), F102)</f>
        <v>2047.2009753434022</v>
      </c>
      <c r="G121" s="62">
        <f>IF(H90&gt;0, IF(G119&gt;G115, G119+G102, G115+G102), G102)</f>
        <v>1934.1302940284841</v>
      </c>
      <c r="H121" s="62">
        <f>IF(I90&gt;0, IF(H119&gt;H115, H119+H102, H115+H102), H102)</f>
        <v>1830.096463161575</v>
      </c>
      <c r="I121" s="62">
        <f>IF(J90&gt;0, IF(I119&gt;I115, I119+I102, I115+I102), I102)</f>
        <v>1773.1949057828801</v>
      </c>
      <c r="J121" s="62">
        <f>IF(K90&gt;0, IF(J119&gt;J115, J119+J102, J115+J102), J102)</f>
        <v>1729.2279903867811</v>
      </c>
      <c r="K121" s="62">
        <f>IF(L90&gt;0, IF(K119&gt;K115, K119+K102, K115+K102), K102)</f>
        <v>1686.7093281365078</v>
      </c>
      <c r="L121" s="62">
        <f>IF(M90&gt;0, IF(L119&gt;L115, L119+L102, L115+L102), L102)</f>
        <v>1645.4736817538169</v>
      </c>
      <c r="M121" s="62">
        <f>IF(N90&gt;0, IF(M119&gt;M115, M119+M102, M115+M102), M102)</f>
        <v>1607.7144202951395</v>
      </c>
      <c r="N121" s="62">
        <f>IF(O90&gt;0, IF(N119&gt;N115, N119+N102, N115+N102), N102)</f>
        <v>1566.4409692262009</v>
      </c>
      <c r="O121" s="62">
        <f>IF(P90&gt;0, IF(O119&gt;O115, O119+O102, O115+O102), O102)</f>
        <v>1530.0700993224827</v>
      </c>
      <c r="P121" s="62">
        <f>IF(Q90&gt;0, IF(P119&gt;P115, P119+P102, P115+P102), P102)</f>
        <v>1493.8138674873039</v>
      </c>
      <c r="Q121" s="62">
        <f>IF(R90&gt;0, IF(Q119&gt;Q115, Q119+Q102, Q115+Q102), Q102)</f>
        <v>1458.6690515096327</v>
      </c>
      <c r="R121" s="62">
        <f>IF(S90&gt;0, IF(R119&gt;R115, R119+R102, R115+R102), R102)</f>
        <v>1425.8985146895416</v>
      </c>
      <c r="S121" s="62">
        <f>IF(T90&gt;0, IF(S119&gt;S115, S119+S102, S115+S102), S102)</f>
        <v>1382.2088355050441</v>
      </c>
      <c r="T121" s="62">
        <f>IF(U90&gt;0, IF(T119&gt;T115, T119+T102, T115+T102), T102)</f>
        <v>1237.5599509322174</v>
      </c>
      <c r="U121" s="62">
        <f>IF(V90&gt;0, IF(U119&gt;U115, U119+U102, U115+U102), U102)</f>
        <v>1118.2082654859098</v>
      </c>
      <c r="V121" s="62"/>
      <c r="W121" s="62" t="e">
        <f>IF(X90&gt;0, IF(W119&gt;W115, W119+W102, W115+W102), W102)</f>
        <v>#REF!</v>
      </c>
      <c r="X121" s="62" t="e">
        <f>IF(Y90&gt;0, IF(X119&gt;X115, X119+X102, X115+X102), X102)</f>
        <v>#REF!</v>
      </c>
      <c r="Y121" s="62">
        <f>IF(Z90&gt;0, IF(Y119&gt;Y115, Y119+Y102, Y115+Y102), Y102)</f>
        <v>779.25652787615763</v>
      </c>
      <c r="Z121" s="62">
        <f>IF(AA90&gt;0, IF(Z119&gt;Z115, Z119+Z102, Z115+Z102), Z102)</f>
        <v>710.0427682726945</v>
      </c>
      <c r="AA121" s="62">
        <f>IF(AB90&gt;0, IF(AA119&gt;AA115, AA119+AA102, AA115+AA102), AA102)</f>
        <v>647.67614860281901</v>
      </c>
      <c r="AB121" s="62">
        <f>IF(AC90&gt;0, IF(AB119&gt;AB115, AB119+AB102, AB115+AB102), AB102)</f>
        <v>591.36598163116673</v>
      </c>
      <c r="AC121" s="62">
        <f>IF(AD90&gt;0, IF(AC119&gt;AC115, AC119+AC102, AC115+AC102), AC102)</f>
        <v>540.4732242179565</v>
      </c>
      <c r="AD121" s="62">
        <f>IF(AE90&gt;0, IF(AD119&gt;AD115, AD119+AD102, AD115+AD102), AD102)</f>
        <v>494.46329401591987</v>
      </c>
      <c r="AE121" s="62">
        <f>IF(AF90&gt;0, IF(AE119&gt;AE115, AE119+AE102, AE115+AE102), AE102)</f>
        <v>452.87521901294508</v>
      </c>
      <c r="AF121" s="62"/>
      <c r="AG121" s="62">
        <f>IF(AH90&gt;0, IF(AG119&gt;AG115, AG119+AG102, AG115+AG102), AG102)</f>
        <v>381.37683347235708</v>
      </c>
      <c r="AH121" s="62">
        <f>IF(AI90&gt;0, IF(AH119&gt;AH115, AH119+AH102, AH115+AH102), AH102)</f>
        <v>350.7676781808774</v>
      </c>
      <c r="AI121" s="62">
        <f>IF(AJ90&gt;0, IF(AI119&gt;AI115, AI119+AI102, AI115+AI102), AI102)</f>
        <v>331.49483182607474</v>
      </c>
      <c r="AJ121" s="62">
        <f>IF(AK90&gt;0, IF(AJ119&gt;AJ115, AJ119+AJ102, AJ115+AJ102), AJ102)</f>
        <v>317.83222711959866</v>
      </c>
      <c r="AK121" s="62">
        <f>IF(AL90&gt;0, IF(AK119&gt;AK115, AK119+AK102, AK115+AK102), AK102)</f>
        <v>565.5203696650467</v>
      </c>
      <c r="AL121" s="115" t="e">
        <f>IF(#REF!&gt;0, IF(AL119&gt;AL115, AL119+AL102, AL115+AL102), AL102)</f>
        <v>#REF!</v>
      </c>
      <c r="AM121" s="62">
        <f t="shared" ref="E121:AS121" si="678">IF(AM90&gt;0, IF(AM119&gt;AM115, AM119+AM102, AM115+AM102), AM102)</f>
        <v>171.54385259168106</v>
      </c>
      <c r="AN121" s="62">
        <f t="shared" si="678"/>
        <v>108.19014191120266</v>
      </c>
      <c r="AO121" s="62">
        <f t="shared" si="678"/>
        <v>96.066912286319777</v>
      </c>
      <c r="AP121" s="62">
        <f t="shared" si="678"/>
        <v>110.8761197375381</v>
      </c>
      <c r="AQ121" s="62">
        <f t="shared" si="678"/>
        <v>189.06063770020458</v>
      </c>
      <c r="AR121" s="62">
        <f t="shared" si="678"/>
        <v>90.576454336904462</v>
      </c>
      <c r="AS121" s="62">
        <f t="shared" si="678"/>
        <v>219.8616612760658</v>
      </c>
      <c r="AT121" s="62">
        <f t="shared" ref="AT121" si="679">IF(AT90&gt;0, IF(AT119&gt;AT115, AT119+AT102, AT115+AT102), AT102)</f>
        <v>202.92204917797352</v>
      </c>
      <c r="AV121" s="62">
        <f>IF(AV90&gt;0, IF(AV119&gt;AV115, AV119+AV102, AV115+AV102), AV102)</f>
        <v>318.26909490404751</v>
      </c>
      <c r="AW121" s="62">
        <f t="shared" ref="AW121:BH121" si="680">IF(AW90&gt;0, IF(AW119&gt;AW115, AW119+AW102, AW115+AW102), AW102)</f>
        <v>199.8280189572792</v>
      </c>
      <c r="AX121" s="62">
        <f t="shared" si="680"/>
        <v>195.84256876473569</v>
      </c>
      <c r="AY121" s="62">
        <f t="shared" si="680"/>
        <v>221.1570082324946</v>
      </c>
      <c r="AZ121" s="62">
        <f t="shared" si="680"/>
        <v>179.83050991162804</v>
      </c>
      <c r="BA121" s="62">
        <f t="shared" si="680"/>
        <v>100.29433944986381</v>
      </c>
      <c r="BB121" s="62">
        <f t="shared" si="680"/>
        <v>93.587731774718705</v>
      </c>
      <c r="BC121" s="62">
        <f t="shared" si="680"/>
        <v>71.607941216875631</v>
      </c>
      <c r="BD121" s="62">
        <f t="shared" si="680"/>
        <v>118.12635738616841</v>
      </c>
      <c r="BE121" s="62">
        <f t="shared" si="680"/>
        <v>52.684800941710073</v>
      </c>
      <c r="BF121" s="62">
        <f t="shared" si="680"/>
        <v>168.72577723321001</v>
      </c>
      <c r="BG121" s="62">
        <f t="shared" si="680"/>
        <v>147.94826935698381</v>
      </c>
      <c r="BH121" s="62">
        <f t="shared" si="680"/>
        <v>64.28662042927823</v>
      </c>
      <c r="BJ121" s="62">
        <f t="shared" ref="BJ121:BO121" si="681">IF(BJ90&gt;0, IF(BJ119&gt;BJ115, BJ119+BJ102, BJ115+BJ102), BJ102)</f>
        <v>1070.752512525683</v>
      </c>
      <c r="BK121" s="62">
        <f t="shared" si="681"/>
        <v>1070.752512525683</v>
      </c>
      <c r="BL121" s="62">
        <f t="shared" si="681"/>
        <v>1070.752512525683</v>
      </c>
      <c r="BM121" s="62">
        <f t="shared" si="681"/>
        <v>1070.752512525683</v>
      </c>
      <c r="BN121" s="62">
        <f t="shared" ref="BN121" si="682">IF(BN90&gt;0, IF(BN119&gt;BN115, BN119+BN102, BN115+BN102), BN102)</f>
        <v>1070.752512525683</v>
      </c>
      <c r="BO121" s="62">
        <f t="shared" si="681"/>
        <v>1070.752512525683</v>
      </c>
      <c r="BP121" s="62">
        <f t="shared" ref="BP121:BW121" si="683">IF(BP90&gt;0, IF(BP119&gt;BP115, BP119+BP102, BP115+BP102), BP102)</f>
        <v>0.72376537133419017</v>
      </c>
      <c r="BQ121" s="62">
        <f t="shared" si="683"/>
        <v>22.237293639598622</v>
      </c>
      <c r="BR121" s="62">
        <f t="shared" ref="BR121" si="684">IF(BR90&gt;0, IF(BR119&gt;BR115, BR119+BR102, BR115+BR102), BR102)</f>
        <v>34.406906226360221</v>
      </c>
      <c r="BS121" s="62">
        <f t="shared" si="683"/>
        <v>43.109624263407234</v>
      </c>
      <c r="BT121" s="62">
        <f t="shared" si="683"/>
        <v>1.8021034629171613</v>
      </c>
      <c r="BU121" s="62">
        <f t="shared" si="683"/>
        <v>55.951589320455611</v>
      </c>
      <c r="BV121" s="62">
        <f t="shared" ref="BV121" si="685">IF(BV90&gt;0, IF(BV119&gt;BV115, BV119+BV102, BV115+BV102), BV102)</f>
        <v>157.57562998215047</v>
      </c>
      <c r="BW121" s="62">
        <f t="shared" si="683"/>
        <v>207.85456052236006</v>
      </c>
    </row>
    <row r="122" spans="1:75">
      <c r="F122" s="42"/>
      <c r="G122" s="42"/>
      <c r="H122" s="42"/>
      <c r="I122" s="42"/>
      <c r="J122" s="42"/>
      <c r="K122" s="42"/>
      <c r="L122" s="42"/>
      <c r="M122" s="42"/>
      <c r="N122" s="42"/>
      <c r="O122" s="42"/>
      <c r="P122" s="42"/>
      <c r="Q122" s="42"/>
      <c r="R122" s="42"/>
      <c r="S122" s="42"/>
      <c r="T122" s="42"/>
      <c r="U122" s="42"/>
    </row>
    <row r="123" spans="1:75">
      <c r="A123" s="57" t="s">
        <v>140</v>
      </c>
      <c r="AG123" s="42"/>
      <c r="AH123" s="42"/>
      <c r="AI123" s="42"/>
      <c r="AJ123" s="42"/>
      <c r="AK123" s="42"/>
      <c r="AL123" s="116"/>
      <c r="AM123" s="42"/>
      <c r="AN123" s="42"/>
      <c r="AO123" s="42"/>
      <c r="AP123" s="42"/>
      <c r="AQ123" s="42"/>
      <c r="AR123" s="42"/>
      <c r="AS123" s="42"/>
      <c r="AT123" s="42"/>
      <c r="AV123" s="42"/>
      <c r="AW123" s="42"/>
      <c r="AX123" s="42"/>
      <c r="AY123" s="42"/>
      <c r="AZ123" s="42"/>
      <c r="BA123" s="42"/>
      <c r="BB123" s="42"/>
      <c r="BC123" s="42"/>
      <c r="BD123" s="42"/>
      <c r="BE123" s="42"/>
      <c r="BF123" s="42"/>
      <c r="BG123" s="42"/>
      <c r="BH123" s="42"/>
    </row>
    <row r="125" spans="1:75">
      <c r="C125">
        <f>351*ERF(10/10000)</f>
        <v>0.39606095563020194</v>
      </c>
    </row>
  </sheetData>
  <hyperlinks>
    <hyperlink ref="M2" r:id="rId1" location="tf0020" display="https://www.sciencedirect.com/science/article/pii/S0009254120304526?via%3Dihub - tf0020" xr:uid="{00632A2C-320B-2E4F-9984-BAB8BFFB66B8}"/>
    <hyperlink ref="N2" r:id="rId2" location="tf0020" display="https://www.sciencedirect.com/science/article/pii/S0009254120304526?via%3Dihub - tf0020" xr:uid="{86AB573D-BE38-2A4A-9C18-9BC9F562540F}"/>
    <hyperlink ref="O2" r:id="rId3" location="tf0020" display="https://www.sciencedirect.com/science/article/pii/S0009254120304526?via%3Dihub - tf0020" xr:uid="{ADDE5416-653B-7740-865F-44BA9013AACA}"/>
    <hyperlink ref="P2" r:id="rId4" location="tf0020" display="https://www.sciencedirect.com/science/article/pii/S0009254120304526?via%3Dihub - tf0020" xr:uid="{1CCFF3EF-FB79-C840-857D-C0ABFB3946B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Penny Wieser</cp:lastModifiedBy>
  <dcterms:created xsi:type="dcterms:W3CDTF">2020-12-19T10:14:43Z</dcterms:created>
  <dcterms:modified xsi:type="dcterms:W3CDTF">2022-10-22T22:12:15Z</dcterms:modified>
</cp:coreProperties>
</file>