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Benchmarking\"/>
    </mc:Choice>
  </mc:AlternateContent>
  <xr:revisionPtr revIDLastSave="0" documentId="13_ncr:1_{F140C118-DD72-4D27-B2E0-86338510417F}" xr6:coauthVersionLast="47" xr6:coauthVersionMax="47" xr10:uidLastSave="{00000000-0000-0000-0000-000000000000}"/>
  <bookViews>
    <workbookView xWindow="-80" yWindow="-80" windowWidth="19360" windowHeight="10480" tabRatio="500" xr2:uid="{00000000-000D-0000-FFFF-FFFF00000000}"/>
  </bookViews>
  <sheets>
    <sheet name="SCSS Calculator" sheetId="1" r:id="rId1"/>
    <sheet name="Obs. vs. Calc." sheetId="3" r:id="rId2"/>
    <sheet name="FeOt vs. S" sheetId="4" r:id="rId3"/>
    <sheet name="Python_Input" sheetId="5" r:id="rId4"/>
  </sheets>
  <calcPr calcId="191029" iterate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4" i="1" l="1"/>
  <c r="Y14" i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" i="5"/>
  <c r="AR14" i="1"/>
  <c r="AT39" i="1"/>
  <c r="AT14" i="1"/>
  <c r="AQ14" i="1"/>
  <c r="AP14" i="1"/>
  <c r="AO14" i="1"/>
  <c r="AN14" i="1"/>
  <c r="AK14" i="1" l="1"/>
  <c r="AK135" i="1"/>
  <c r="AL135" i="1" s="1"/>
  <c r="AK161" i="1"/>
  <c r="AL161" i="1"/>
  <c r="AK162" i="1"/>
  <c r="AL162" i="1"/>
  <c r="AT162" i="1" s="1"/>
  <c r="AK163" i="1"/>
  <c r="AL163" i="1"/>
  <c r="AK164" i="1"/>
  <c r="AL164" i="1"/>
  <c r="AT164" i="1"/>
  <c r="AU164" i="1" s="1"/>
  <c r="AV164" i="1"/>
  <c r="AK165" i="1"/>
  <c r="AL165" i="1" s="1"/>
  <c r="AK166" i="1"/>
  <c r="AL166" i="1" s="1"/>
  <c r="AK167" i="1"/>
  <c r="AL167" i="1" s="1"/>
  <c r="AK168" i="1"/>
  <c r="AL168" i="1" s="1"/>
  <c r="AK169" i="1"/>
  <c r="AL169" i="1"/>
  <c r="AK170" i="1"/>
  <c r="AL170" i="1"/>
  <c r="AT170" i="1" s="1"/>
  <c r="AK171" i="1"/>
  <c r="AL171" i="1"/>
  <c r="AK172" i="1"/>
  <c r="AL172" i="1"/>
  <c r="AU172" i="1" s="1"/>
  <c r="AT172" i="1"/>
  <c r="AV172" i="1"/>
  <c r="AK173" i="1"/>
  <c r="AL173" i="1" s="1"/>
  <c r="AK174" i="1"/>
  <c r="AL174" i="1" s="1"/>
  <c r="AK175" i="1"/>
  <c r="AL175" i="1" s="1"/>
  <c r="AK176" i="1"/>
  <c r="AL176" i="1" s="1"/>
  <c r="AK177" i="1"/>
  <c r="AL177" i="1"/>
  <c r="AK178" i="1"/>
  <c r="AL178" i="1"/>
  <c r="AT178" i="1" s="1"/>
  <c r="AK179" i="1"/>
  <c r="AL179" i="1"/>
  <c r="AK180" i="1"/>
  <c r="AL180" i="1"/>
  <c r="AU180" i="1" s="1"/>
  <c r="AT180" i="1"/>
  <c r="AV180" i="1"/>
  <c r="AK181" i="1"/>
  <c r="AL181" i="1" s="1"/>
  <c r="AK182" i="1"/>
  <c r="AL182" i="1" s="1"/>
  <c r="AK183" i="1"/>
  <c r="AL183" i="1" s="1"/>
  <c r="AK184" i="1"/>
  <c r="AL184" i="1" s="1"/>
  <c r="AK185" i="1"/>
  <c r="AL185" i="1"/>
  <c r="AK186" i="1"/>
  <c r="AL186" i="1"/>
  <c r="AT186" i="1" s="1"/>
  <c r="AK187" i="1"/>
  <c r="AL187" i="1"/>
  <c r="AK188" i="1"/>
  <c r="AL188" i="1"/>
  <c r="AU188" i="1" s="1"/>
  <c r="AT188" i="1"/>
  <c r="AV188" i="1"/>
  <c r="AK189" i="1"/>
  <c r="AL189" i="1" s="1"/>
  <c r="AK190" i="1"/>
  <c r="AL190" i="1" s="1"/>
  <c r="AK191" i="1"/>
  <c r="AL191" i="1" s="1"/>
  <c r="AK192" i="1"/>
  <c r="AL192" i="1" s="1"/>
  <c r="AK193" i="1"/>
  <c r="AL193" i="1"/>
  <c r="AK194" i="1"/>
  <c r="AL194" i="1"/>
  <c r="AT194" i="1" s="1"/>
  <c r="AK195" i="1"/>
  <c r="AL195" i="1"/>
  <c r="AK196" i="1"/>
  <c r="AL196" i="1"/>
  <c r="AU196" i="1" s="1"/>
  <c r="AT196" i="1"/>
  <c r="AV196" i="1"/>
  <c r="AK197" i="1"/>
  <c r="AL197" i="1" s="1"/>
  <c r="AK198" i="1"/>
  <c r="AL198" i="1" s="1"/>
  <c r="AK199" i="1"/>
  <c r="AL199" i="1" s="1"/>
  <c r="AK200" i="1"/>
  <c r="AL200" i="1" s="1"/>
  <c r="AK201" i="1"/>
  <c r="AL201" i="1"/>
  <c r="AK202" i="1"/>
  <c r="AL202" i="1"/>
  <c r="AT202" i="1" s="1"/>
  <c r="AK203" i="1"/>
  <c r="AL203" i="1"/>
  <c r="AK204" i="1"/>
  <c r="AL204" i="1"/>
  <c r="AU204" i="1" s="1"/>
  <c r="AT204" i="1"/>
  <c r="AV204" i="1"/>
  <c r="AK205" i="1"/>
  <c r="AL205" i="1" s="1"/>
  <c r="AK206" i="1"/>
  <c r="AL206" i="1" s="1"/>
  <c r="AK207" i="1"/>
  <c r="AL207" i="1" s="1"/>
  <c r="V161" i="1"/>
  <c r="W161" i="1" s="1"/>
  <c r="Y161" i="1"/>
  <c r="AC161" i="1"/>
  <c r="Z161" i="1"/>
  <c r="AD161" i="1"/>
  <c r="AG161" i="1"/>
  <c r="AF161" i="1"/>
  <c r="AE161" i="1"/>
  <c r="AA161" i="1"/>
  <c r="AB161" i="1"/>
  <c r="AJ161" i="1"/>
  <c r="AP161" i="1" s="1"/>
  <c r="AH161" i="1"/>
  <c r="AQ161" i="1"/>
  <c r="V162" i="1"/>
  <c r="W162" i="1" s="1"/>
  <c r="Y162" i="1"/>
  <c r="AC162" i="1"/>
  <c r="Z162" i="1"/>
  <c r="AD162" i="1"/>
  <c r="AG162" i="1"/>
  <c r="AF162" i="1"/>
  <c r="AE162" i="1"/>
  <c r="AA162" i="1"/>
  <c r="AB162" i="1"/>
  <c r="AJ162" i="1"/>
  <c r="AH162" i="1"/>
  <c r="V163" i="1"/>
  <c r="W163" i="1"/>
  <c r="Y163" i="1"/>
  <c r="AC163" i="1"/>
  <c r="Z163" i="1"/>
  <c r="AD163" i="1"/>
  <c r="AG163" i="1"/>
  <c r="AF163" i="1"/>
  <c r="AE163" i="1"/>
  <c r="AA163" i="1"/>
  <c r="AB163" i="1"/>
  <c r="AO163" i="1"/>
  <c r="V164" i="1"/>
  <c r="W164" i="1" s="1"/>
  <c r="Y164" i="1"/>
  <c r="AC164" i="1"/>
  <c r="Z164" i="1"/>
  <c r="AD164" i="1"/>
  <c r="AG164" i="1"/>
  <c r="AF164" i="1"/>
  <c r="AE164" i="1"/>
  <c r="AA164" i="1"/>
  <c r="AB164" i="1"/>
  <c r="AJ164" i="1"/>
  <c r="AH164" i="1"/>
  <c r="AP164" i="1"/>
  <c r="V165" i="1"/>
  <c r="W165" i="1" s="1"/>
  <c r="Y165" i="1"/>
  <c r="AC165" i="1"/>
  <c r="Z165" i="1"/>
  <c r="AD165" i="1"/>
  <c r="AG165" i="1"/>
  <c r="AF165" i="1"/>
  <c r="AE165" i="1"/>
  <c r="AA165" i="1"/>
  <c r="AB165" i="1"/>
  <c r="V166" i="1"/>
  <c r="W166" i="1" s="1"/>
  <c r="Y166" i="1"/>
  <c r="AC166" i="1"/>
  <c r="Z166" i="1"/>
  <c r="AD166" i="1"/>
  <c r="AG166" i="1"/>
  <c r="AH166" i="1" s="1"/>
  <c r="AQ166" i="1" s="1"/>
  <c r="AF166" i="1"/>
  <c r="AE166" i="1"/>
  <c r="AA166" i="1"/>
  <c r="AB166" i="1"/>
  <c r="V167" i="1"/>
  <c r="W167" i="1"/>
  <c r="Y167" i="1"/>
  <c r="AC167" i="1"/>
  <c r="Z167" i="1"/>
  <c r="AD167" i="1"/>
  <c r="AG167" i="1"/>
  <c r="AF167" i="1"/>
  <c r="AE167" i="1"/>
  <c r="AA167" i="1"/>
  <c r="AB167" i="1"/>
  <c r="AO167" i="1"/>
  <c r="V168" i="1"/>
  <c r="W168" i="1" s="1"/>
  <c r="Y168" i="1"/>
  <c r="AC168" i="1"/>
  <c r="Z168" i="1"/>
  <c r="AD168" i="1"/>
  <c r="AG168" i="1"/>
  <c r="AF168" i="1"/>
  <c r="AE168" i="1"/>
  <c r="AA168" i="1"/>
  <c r="AB168" i="1"/>
  <c r="V169" i="1"/>
  <c r="W169" i="1" s="1"/>
  <c r="Y169" i="1"/>
  <c r="AC169" i="1"/>
  <c r="Z169" i="1"/>
  <c r="AD169" i="1"/>
  <c r="AG169" i="1"/>
  <c r="AF169" i="1"/>
  <c r="AE169" i="1"/>
  <c r="AQ169" i="1" s="1"/>
  <c r="AA169" i="1"/>
  <c r="AB169" i="1"/>
  <c r="AJ169" i="1"/>
  <c r="AP169" i="1" s="1"/>
  <c r="AH169" i="1"/>
  <c r="V170" i="1"/>
  <c r="W170" i="1" s="1"/>
  <c r="Y170" i="1"/>
  <c r="AC170" i="1"/>
  <c r="Z170" i="1"/>
  <c r="AD170" i="1"/>
  <c r="AG170" i="1"/>
  <c r="AH170" i="1" s="1"/>
  <c r="AF170" i="1"/>
  <c r="AE170" i="1"/>
  <c r="AA170" i="1"/>
  <c r="AB170" i="1"/>
  <c r="AJ170" i="1"/>
  <c r="V171" i="1"/>
  <c r="W171" i="1"/>
  <c r="Y171" i="1"/>
  <c r="AC171" i="1"/>
  <c r="Z171" i="1"/>
  <c r="AD171" i="1"/>
  <c r="AG171" i="1"/>
  <c r="AF171" i="1"/>
  <c r="AE171" i="1"/>
  <c r="AA171" i="1"/>
  <c r="AB171" i="1"/>
  <c r="AO171" i="1"/>
  <c r="V172" i="1"/>
  <c r="W172" i="1" s="1"/>
  <c r="Y172" i="1"/>
  <c r="AC172" i="1"/>
  <c r="Z172" i="1"/>
  <c r="AD172" i="1"/>
  <c r="AG172" i="1"/>
  <c r="AF172" i="1"/>
  <c r="AE172" i="1"/>
  <c r="AA172" i="1"/>
  <c r="AB172" i="1"/>
  <c r="AJ172" i="1"/>
  <c r="AH172" i="1"/>
  <c r="AP172" i="1"/>
  <c r="V173" i="1"/>
  <c r="W173" i="1" s="1"/>
  <c r="Y173" i="1"/>
  <c r="AC173" i="1"/>
  <c r="Z173" i="1"/>
  <c r="AD173" i="1"/>
  <c r="AG173" i="1"/>
  <c r="AF173" i="1"/>
  <c r="AE173" i="1"/>
  <c r="AA173" i="1"/>
  <c r="AB173" i="1"/>
  <c r="V174" i="1"/>
  <c r="W174" i="1" s="1"/>
  <c r="Y174" i="1"/>
  <c r="AC174" i="1"/>
  <c r="Z174" i="1"/>
  <c r="AD174" i="1"/>
  <c r="AG174" i="1"/>
  <c r="AF174" i="1"/>
  <c r="AE174" i="1"/>
  <c r="AA174" i="1"/>
  <c r="AB174" i="1"/>
  <c r="AH174" i="1"/>
  <c r="AQ174" i="1" s="1"/>
  <c r="V175" i="1"/>
  <c r="W175" i="1"/>
  <c r="Y175" i="1"/>
  <c r="AC175" i="1"/>
  <c r="Z175" i="1"/>
  <c r="AD175" i="1"/>
  <c r="AG175" i="1"/>
  <c r="AF175" i="1"/>
  <c r="AE175" i="1"/>
  <c r="AA175" i="1"/>
  <c r="AB175" i="1"/>
  <c r="AO175" i="1"/>
  <c r="V176" i="1"/>
  <c r="W176" i="1" s="1"/>
  <c r="Y176" i="1"/>
  <c r="AC176" i="1"/>
  <c r="Z176" i="1"/>
  <c r="AD176" i="1"/>
  <c r="AG176" i="1"/>
  <c r="AF176" i="1"/>
  <c r="AE176" i="1"/>
  <c r="AA176" i="1"/>
  <c r="AB176" i="1"/>
  <c r="V177" i="1"/>
  <c r="W177" i="1" s="1"/>
  <c r="Y177" i="1"/>
  <c r="AC177" i="1"/>
  <c r="Z177" i="1"/>
  <c r="AD177" i="1"/>
  <c r="AG177" i="1"/>
  <c r="AF177" i="1"/>
  <c r="AE177" i="1"/>
  <c r="AQ177" i="1" s="1"/>
  <c r="AA177" i="1"/>
  <c r="AB177" i="1"/>
  <c r="AJ177" i="1"/>
  <c r="AP177" i="1" s="1"/>
  <c r="AH177" i="1"/>
  <c r="V178" i="1"/>
  <c r="W178" i="1" s="1"/>
  <c r="Y178" i="1"/>
  <c r="AC178" i="1"/>
  <c r="Z178" i="1"/>
  <c r="AD178" i="1"/>
  <c r="AG178" i="1"/>
  <c r="AF178" i="1"/>
  <c r="AE178" i="1"/>
  <c r="AA178" i="1"/>
  <c r="AB178" i="1"/>
  <c r="AJ178" i="1"/>
  <c r="AH178" i="1"/>
  <c r="V179" i="1"/>
  <c r="W179" i="1"/>
  <c r="Y179" i="1"/>
  <c r="AC179" i="1"/>
  <c r="Z179" i="1"/>
  <c r="AD179" i="1"/>
  <c r="AG179" i="1"/>
  <c r="AF179" i="1"/>
  <c r="AE179" i="1"/>
  <c r="AA179" i="1"/>
  <c r="AB179" i="1"/>
  <c r="AO179" i="1"/>
  <c r="V180" i="1"/>
  <c r="W180" i="1" s="1"/>
  <c r="Y180" i="1"/>
  <c r="AC180" i="1"/>
  <c r="Z180" i="1"/>
  <c r="AD180" i="1"/>
  <c r="AG180" i="1"/>
  <c r="AF180" i="1"/>
  <c r="AE180" i="1"/>
  <c r="AA180" i="1"/>
  <c r="AB180" i="1"/>
  <c r="AJ180" i="1"/>
  <c r="AH180" i="1"/>
  <c r="AP180" i="1"/>
  <c r="V181" i="1"/>
  <c r="W181" i="1" s="1"/>
  <c r="Y181" i="1"/>
  <c r="AC181" i="1"/>
  <c r="Z181" i="1"/>
  <c r="AD181" i="1"/>
  <c r="AG181" i="1"/>
  <c r="AF181" i="1"/>
  <c r="AE181" i="1"/>
  <c r="AA181" i="1"/>
  <c r="AB181" i="1"/>
  <c r="V182" i="1"/>
  <c r="W182" i="1" s="1"/>
  <c r="Y182" i="1"/>
  <c r="AC182" i="1"/>
  <c r="Z182" i="1"/>
  <c r="AD182" i="1"/>
  <c r="AG182" i="1"/>
  <c r="AF182" i="1"/>
  <c r="AE182" i="1"/>
  <c r="AA182" i="1"/>
  <c r="AB182" i="1"/>
  <c r="AH182" i="1"/>
  <c r="AQ182" i="1" s="1"/>
  <c r="V183" i="1"/>
  <c r="W183" i="1"/>
  <c r="AN183" i="1" s="1"/>
  <c r="Y183" i="1"/>
  <c r="AC183" i="1"/>
  <c r="Z183" i="1"/>
  <c r="AD183" i="1"/>
  <c r="AG183" i="1"/>
  <c r="AF183" i="1"/>
  <c r="AE183" i="1"/>
  <c r="AA183" i="1"/>
  <c r="AB183" i="1"/>
  <c r="AO183" i="1"/>
  <c r="V184" i="1"/>
  <c r="W184" i="1" s="1"/>
  <c r="Y184" i="1"/>
  <c r="AC184" i="1"/>
  <c r="Z184" i="1"/>
  <c r="AD184" i="1"/>
  <c r="AG184" i="1"/>
  <c r="AF184" i="1"/>
  <c r="AE184" i="1"/>
  <c r="AA184" i="1"/>
  <c r="AB184" i="1"/>
  <c r="V185" i="1"/>
  <c r="W185" i="1" s="1"/>
  <c r="Y185" i="1"/>
  <c r="AC185" i="1"/>
  <c r="Z185" i="1"/>
  <c r="AD185" i="1"/>
  <c r="AG185" i="1"/>
  <c r="AH185" i="1" s="1"/>
  <c r="AQ185" i="1" s="1"/>
  <c r="AF185" i="1"/>
  <c r="AE185" i="1"/>
  <c r="AA185" i="1"/>
  <c r="AB185" i="1"/>
  <c r="AJ185" i="1"/>
  <c r="V186" i="1"/>
  <c r="W186" i="1" s="1"/>
  <c r="Y186" i="1"/>
  <c r="AC186" i="1"/>
  <c r="Z186" i="1"/>
  <c r="AD186" i="1"/>
  <c r="AG186" i="1"/>
  <c r="AH186" i="1" s="1"/>
  <c r="AF186" i="1"/>
  <c r="AE186" i="1"/>
  <c r="AA186" i="1"/>
  <c r="AB186" i="1"/>
  <c r="AO186" i="1"/>
  <c r="AJ186" i="1"/>
  <c r="V187" i="1"/>
  <c r="W187" i="1"/>
  <c r="Y187" i="1"/>
  <c r="AC187" i="1"/>
  <c r="Z187" i="1"/>
  <c r="AD187" i="1"/>
  <c r="AG187" i="1"/>
  <c r="AF187" i="1"/>
  <c r="AE187" i="1"/>
  <c r="AA187" i="1"/>
  <c r="AB187" i="1"/>
  <c r="AO187" i="1"/>
  <c r="V188" i="1"/>
  <c r="W188" i="1" s="1"/>
  <c r="Y188" i="1"/>
  <c r="AQ188" i="1" s="1"/>
  <c r="AC188" i="1"/>
  <c r="Z188" i="1"/>
  <c r="AD188" i="1"/>
  <c r="AG188" i="1"/>
  <c r="AF188" i="1"/>
  <c r="AE188" i="1"/>
  <c r="AA188" i="1"/>
  <c r="AB188" i="1"/>
  <c r="AJ188" i="1"/>
  <c r="AH188" i="1"/>
  <c r="AP188" i="1"/>
  <c r="V189" i="1"/>
  <c r="W189" i="1" s="1"/>
  <c r="Y189" i="1"/>
  <c r="AC189" i="1"/>
  <c r="Z189" i="1"/>
  <c r="AD189" i="1"/>
  <c r="AG189" i="1"/>
  <c r="AH189" i="1" s="1"/>
  <c r="AQ189" i="1" s="1"/>
  <c r="AF189" i="1"/>
  <c r="AE189" i="1"/>
  <c r="AA189" i="1"/>
  <c r="AB189" i="1"/>
  <c r="V190" i="1"/>
  <c r="W190" i="1" s="1"/>
  <c r="AN190" i="1" s="1"/>
  <c r="Y190" i="1"/>
  <c r="AC190" i="1"/>
  <c r="Z190" i="1"/>
  <c r="AD190" i="1"/>
  <c r="AG190" i="1"/>
  <c r="AH190" i="1" s="1"/>
  <c r="AQ190" i="1" s="1"/>
  <c r="AF190" i="1"/>
  <c r="AE190" i="1"/>
  <c r="AA190" i="1"/>
  <c r="AB190" i="1"/>
  <c r="AO190" i="1"/>
  <c r="V191" i="1"/>
  <c r="W191" i="1"/>
  <c r="Y191" i="1"/>
  <c r="AC191" i="1"/>
  <c r="Z191" i="1"/>
  <c r="AD191" i="1"/>
  <c r="AG191" i="1"/>
  <c r="AF191" i="1"/>
  <c r="AE191" i="1"/>
  <c r="AA191" i="1"/>
  <c r="AB191" i="1"/>
  <c r="AO191" i="1"/>
  <c r="AJ191" i="1"/>
  <c r="V192" i="1"/>
  <c r="W192" i="1" s="1"/>
  <c r="AO192" i="1" s="1"/>
  <c r="Y192" i="1"/>
  <c r="AC192" i="1"/>
  <c r="Z192" i="1"/>
  <c r="AD192" i="1"/>
  <c r="AG192" i="1"/>
  <c r="AF192" i="1"/>
  <c r="AE192" i="1"/>
  <c r="AA192" i="1"/>
  <c r="AB192" i="1"/>
  <c r="V193" i="1"/>
  <c r="W193" i="1"/>
  <c r="Y193" i="1"/>
  <c r="AC193" i="1"/>
  <c r="Z193" i="1"/>
  <c r="AD193" i="1"/>
  <c r="AG193" i="1"/>
  <c r="AH193" i="1" s="1"/>
  <c r="AQ193" i="1" s="1"/>
  <c r="AF193" i="1"/>
  <c r="AE193" i="1"/>
  <c r="AA193" i="1"/>
  <c r="AB193" i="1"/>
  <c r="AJ193" i="1"/>
  <c r="V194" i="1"/>
  <c r="W194" i="1" s="1"/>
  <c r="Y194" i="1"/>
  <c r="AC194" i="1"/>
  <c r="Z194" i="1"/>
  <c r="AD194" i="1"/>
  <c r="AG194" i="1"/>
  <c r="AF194" i="1"/>
  <c r="AE194" i="1"/>
  <c r="AA194" i="1"/>
  <c r="AB194" i="1"/>
  <c r="AN194" i="1"/>
  <c r="AO194" i="1"/>
  <c r="AJ194" i="1"/>
  <c r="AH194" i="1"/>
  <c r="AP194" i="1"/>
  <c r="V195" i="1"/>
  <c r="W195" i="1"/>
  <c r="Y195" i="1"/>
  <c r="AC195" i="1"/>
  <c r="Z195" i="1"/>
  <c r="AD195" i="1"/>
  <c r="AG195" i="1"/>
  <c r="AF195" i="1"/>
  <c r="AE195" i="1"/>
  <c r="AA195" i="1"/>
  <c r="AB195" i="1"/>
  <c r="AO195" i="1"/>
  <c r="AJ195" i="1"/>
  <c r="V196" i="1"/>
  <c r="W196" i="1" s="1"/>
  <c r="AO196" i="1" s="1"/>
  <c r="Y196" i="1"/>
  <c r="AC196" i="1"/>
  <c r="Z196" i="1"/>
  <c r="AD196" i="1"/>
  <c r="AG196" i="1"/>
  <c r="AF196" i="1"/>
  <c r="AN196" i="1" s="1"/>
  <c r="AR196" i="1" s="1"/>
  <c r="U196" i="1" s="1"/>
  <c r="AE196" i="1"/>
  <c r="AQ196" i="1" s="1"/>
  <c r="AA196" i="1"/>
  <c r="AB196" i="1"/>
  <c r="AJ196" i="1"/>
  <c r="AH196" i="1"/>
  <c r="AP196" i="1"/>
  <c r="V197" i="1"/>
  <c r="W197" i="1" s="1"/>
  <c r="Y197" i="1"/>
  <c r="AC197" i="1"/>
  <c r="Z197" i="1"/>
  <c r="AD197" i="1"/>
  <c r="AG197" i="1"/>
  <c r="AH197" i="1" s="1"/>
  <c r="AQ197" i="1" s="1"/>
  <c r="AF197" i="1"/>
  <c r="AE197" i="1"/>
  <c r="AA197" i="1"/>
  <c r="AB197" i="1"/>
  <c r="AJ197" i="1"/>
  <c r="V198" i="1"/>
  <c r="W198" i="1" s="1"/>
  <c r="AN198" i="1" s="1"/>
  <c r="Y198" i="1"/>
  <c r="AC198" i="1"/>
  <c r="Z198" i="1"/>
  <c r="AD198" i="1"/>
  <c r="AG198" i="1"/>
  <c r="AF198" i="1"/>
  <c r="AE198" i="1"/>
  <c r="AA198" i="1"/>
  <c r="AB198" i="1"/>
  <c r="AH198" i="1"/>
  <c r="V199" i="1"/>
  <c r="W199" i="1"/>
  <c r="AO199" i="1" s="1"/>
  <c r="Y199" i="1"/>
  <c r="AC199" i="1"/>
  <c r="Z199" i="1"/>
  <c r="AD199" i="1"/>
  <c r="AG199" i="1"/>
  <c r="AF199" i="1"/>
  <c r="AE199" i="1"/>
  <c r="AA199" i="1"/>
  <c r="AB199" i="1"/>
  <c r="AJ199" i="1"/>
  <c r="V200" i="1"/>
  <c r="W200" i="1" s="1"/>
  <c r="AO200" i="1" s="1"/>
  <c r="Y200" i="1"/>
  <c r="AC200" i="1"/>
  <c r="Z200" i="1"/>
  <c r="AD200" i="1"/>
  <c r="AG200" i="1"/>
  <c r="AF200" i="1"/>
  <c r="AE200" i="1"/>
  <c r="AA200" i="1"/>
  <c r="AB200" i="1"/>
  <c r="V201" i="1"/>
  <c r="W201" i="1" s="1"/>
  <c r="Y201" i="1"/>
  <c r="AC201" i="1"/>
  <c r="Z201" i="1"/>
  <c r="AD201" i="1"/>
  <c r="AG201" i="1"/>
  <c r="AH201" i="1" s="1"/>
  <c r="AF201" i="1"/>
  <c r="AE201" i="1"/>
  <c r="AA201" i="1"/>
  <c r="AB201" i="1"/>
  <c r="AJ201" i="1"/>
  <c r="V202" i="1"/>
  <c r="W202" i="1" s="1"/>
  <c r="AN202" i="1" s="1"/>
  <c r="Y202" i="1"/>
  <c r="AC202" i="1"/>
  <c r="Z202" i="1"/>
  <c r="AD202" i="1"/>
  <c r="AG202" i="1"/>
  <c r="AF202" i="1"/>
  <c r="AE202" i="1"/>
  <c r="AA202" i="1"/>
  <c r="AB202" i="1"/>
  <c r="AJ202" i="1"/>
  <c r="AH202" i="1"/>
  <c r="AP202" i="1"/>
  <c r="V203" i="1"/>
  <c r="W203" i="1"/>
  <c r="Y203" i="1"/>
  <c r="AC203" i="1"/>
  <c r="Z203" i="1"/>
  <c r="AD203" i="1"/>
  <c r="AG203" i="1"/>
  <c r="AF203" i="1"/>
  <c r="AE203" i="1"/>
  <c r="AA203" i="1"/>
  <c r="AB203" i="1"/>
  <c r="AJ203" i="1"/>
  <c r="AH203" i="1"/>
  <c r="AQ203" i="1" s="1"/>
  <c r="V204" i="1"/>
  <c r="W204" i="1" s="1"/>
  <c r="AO204" i="1" s="1"/>
  <c r="Y204" i="1"/>
  <c r="AC204" i="1"/>
  <c r="Z204" i="1"/>
  <c r="AD204" i="1"/>
  <c r="AG204" i="1"/>
  <c r="AF204" i="1"/>
  <c r="AE204" i="1"/>
  <c r="AA204" i="1"/>
  <c r="AB204" i="1"/>
  <c r="AN204" i="1"/>
  <c r="AJ204" i="1"/>
  <c r="AH204" i="1"/>
  <c r="AP204" i="1" s="1"/>
  <c r="V205" i="1"/>
  <c r="W205" i="1" s="1"/>
  <c r="Y205" i="1"/>
  <c r="AC205" i="1"/>
  <c r="Z205" i="1"/>
  <c r="AD205" i="1"/>
  <c r="AG205" i="1"/>
  <c r="AF205" i="1"/>
  <c r="AE205" i="1"/>
  <c r="AA205" i="1"/>
  <c r="AB205" i="1"/>
  <c r="AJ205" i="1"/>
  <c r="AH205" i="1"/>
  <c r="AQ205" i="1" s="1"/>
  <c r="V206" i="1"/>
  <c r="W206" i="1" s="1"/>
  <c r="AO206" i="1" s="1"/>
  <c r="Y206" i="1"/>
  <c r="AC206" i="1"/>
  <c r="Z206" i="1"/>
  <c r="AD206" i="1"/>
  <c r="AG206" i="1"/>
  <c r="AH206" i="1" s="1"/>
  <c r="AQ206" i="1" s="1"/>
  <c r="AF206" i="1"/>
  <c r="AE206" i="1"/>
  <c r="AA206" i="1"/>
  <c r="AB206" i="1"/>
  <c r="AN206" i="1"/>
  <c r="V207" i="1"/>
  <c r="W207" i="1"/>
  <c r="Y207" i="1"/>
  <c r="AC207" i="1"/>
  <c r="Z207" i="1"/>
  <c r="AD207" i="1"/>
  <c r="AG207" i="1"/>
  <c r="AH207" i="1" s="1"/>
  <c r="AQ207" i="1" s="1"/>
  <c r="AF207" i="1"/>
  <c r="AE207" i="1"/>
  <c r="AA207" i="1"/>
  <c r="AB207" i="1"/>
  <c r="AO207" i="1"/>
  <c r="AJ207" i="1"/>
  <c r="AK160" i="1"/>
  <c r="AL160" i="1" s="1"/>
  <c r="AJ160" i="1" s="1"/>
  <c r="V160" i="1"/>
  <c r="W160" i="1" s="1"/>
  <c r="Y160" i="1"/>
  <c r="AC160" i="1"/>
  <c r="Z160" i="1"/>
  <c r="AD160" i="1"/>
  <c r="AG160" i="1"/>
  <c r="AH160" i="1" s="1"/>
  <c r="AF160" i="1"/>
  <c r="AE160" i="1"/>
  <c r="AA160" i="1"/>
  <c r="AB160" i="1"/>
  <c r="AK159" i="1"/>
  <c r="AL159" i="1"/>
  <c r="V159" i="1"/>
  <c r="W159" i="1" s="1"/>
  <c r="Y159" i="1"/>
  <c r="AC159" i="1"/>
  <c r="Z159" i="1"/>
  <c r="AD159" i="1"/>
  <c r="AG159" i="1"/>
  <c r="AF159" i="1"/>
  <c r="AE159" i="1"/>
  <c r="AA159" i="1"/>
  <c r="AB159" i="1"/>
  <c r="AK158" i="1"/>
  <c r="AL158" i="1" s="1"/>
  <c r="V158" i="1"/>
  <c r="W158" i="1" s="1"/>
  <c r="Y158" i="1"/>
  <c r="AC158" i="1"/>
  <c r="Z158" i="1"/>
  <c r="AD158" i="1"/>
  <c r="AG158" i="1"/>
  <c r="AH158" i="1" s="1"/>
  <c r="AF158" i="1"/>
  <c r="AE158" i="1"/>
  <c r="AA158" i="1"/>
  <c r="AB158" i="1"/>
  <c r="AK157" i="1"/>
  <c r="AL157" i="1" s="1"/>
  <c r="V157" i="1"/>
  <c r="W157" i="1" s="1"/>
  <c r="Y157" i="1"/>
  <c r="AC157" i="1"/>
  <c r="Z157" i="1"/>
  <c r="AD157" i="1"/>
  <c r="AG157" i="1"/>
  <c r="AF157" i="1"/>
  <c r="AE157" i="1"/>
  <c r="AA157" i="1"/>
  <c r="AB157" i="1"/>
  <c r="AK156" i="1"/>
  <c r="AL156" i="1" s="1"/>
  <c r="V156" i="1"/>
  <c r="W156" i="1" s="1"/>
  <c r="Y156" i="1"/>
  <c r="AC156" i="1"/>
  <c r="Z156" i="1"/>
  <c r="AD156" i="1"/>
  <c r="AG156" i="1"/>
  <c r="AF156" i="1"/>
  <c r="AE156" i="1"/>
  <c r="AA156" i="1"/>
  <c r="AB156" i="1"/>
  <c r="AK155" i="1"/>
  <c r="AL155" i="1" s="1"/>
  <c r="AT155" i="1" s="1"/>
  <c r="V155" i="1"/>
  <c r="W155" i="1" s="1"/>
  <c r="Y155" i="1"/>
  <c r="AC155" i="1"/>
  <c r="Z155" i="1"/>
  <c r="AD155" i="1"/>
  <c r="AG155" i="1"/>
  <c r="AF155" i="1"/>
  <c r="AE155" i="1"/>
  <c r="AA155" i="1"/>
  <c r="AB155" i="1"/>
  <c r="AK154" i="1"/>
  <c r="AL154" i="1" s="1"/>
  <c r="V154" i="1"/>
  <c r="W154" i="1" s="1"/>
  <c r="Y154" i="1"/>
  <c r="AC154" i="1"/>
  <c r="Z154" i="1"/>
  <c r="AD154" i="1"/>
  <c r="AG154" i="1"/>
  <c r="AF154" i="1"/>
  <c r="AE154" i="1"/>
  <c r="AA154" i="1"/>
  <c r="AB154" i="1"/>
  <c r="AK153" i="1"/>
  <c r="AL153" i="1"/>
  <c r="V153" i="1"/>
  <c r="W153" i="1" s="1"/>
  <c r="AN153" i="1" s="1"/>
  <c r="Y153" i="1"/>
  <c r="AC153" i="1"/>
  <c r="Z153" i="1"/>
  <c r="AD153" i="1"/>
  <c r="AG153" i="1"/>
  <c r="AH153" i="1" s="1"/>
  <c r="AF153" i="1"/>
  <c r="AE153" i="1"/>
  <c r="AA153" i="1"/>
  <c r="AB153" i="1"/>
  <c r="AK152" i="1"/>
  <c r="AL152" i="1"/>
  <c r="AT152" i="1" s="1"/>
  <c r="AU152" i="1" s="1"/>
  <c r="V152" i="1"/>
  <c r="W152" i="1" s="1"/>
  <c r="Y152" i="1"/>
  <c r="AC152" i="1"/>
  <c r="Z152" i="1"/>
  <c r="AD152" i="1"/>
  <c r="AG152" i="1"/>
  <c r="AH152" i="1" s="1"/>
  <c r="AF152" i="1"/>
  <c r="AE152" i="1"/>
  <c r="AA152" i="1"/>
  <c r="AB152" i="1"/>
  <c r="AK151" i="1"/>
  <c r="AL151" i="1" s="1"/>
  <c r="V151" i="1"/>
  <c r="W151" i="1" s="1"/>
  <c r="Y151" i="1"/>
  <c r="AC151" i="1"/>
  <c r="Z151" i="1"/>
  <c r="AD151" i="1"/>
  <c r="AG151" i="1"/>
  <c r="AF151" i="1"/>
  <c r="AE151" i="1"/>
  <c r="AA151" i="1"/>
  <c r="AB151" i="1"/>
  <c r="AK150" i="1"/>
  <c r="AL150" i="1" s="1"/>
  <c r="V150" i="1"/>
  <c r="W150" i="1" s="1"/>
  <c r="Y150" i="1"/>
  <c r="AC150" i="1"/>
  <c r="Z150" i="1"/>
  <c r="AD150" i="1"/>
  <c r="AG150" i="1"/>
  <c r="AF150" i="1"/>
  <c r="AE150" i="1"/>
  <c r="AA150" i="1"/>
  <c r="AB150" i="1"/>
  <c r="AK149" i="1"/>
  <c r="AL149" i="1"/>
  <c r="AT149" i="1"/>
  <c r="AV149" i="1" s="1"/>
  <c r="V149" i="1"/>
  <c r="W149" i="1" s="1"/>
  <c r="AO149" i="1" s="1"/>
  <c r="Y149" i="1"/>
  <c r="AC149" i="1"/>
  <c r="Z149" i="1"/>
  <c r="AD149" i="1"/>
  <c r="AG149" i="1"/>
  <c r="AF149" i="1"/>
  <c r="AE149" i="1"/>
  <c r="AA149" i="1"/>
  <c r="AB149" i="1"/>
  <c r="AJ149" i="1"/>
  <c r="AK148" i="1"/>
  <c r="AL148" i="1"/>
  <c r="V148" i="1"/>
  <c r="W148" i="1" s="1"/>
  <c r="AO148" i="1" s="1"/>
  <c r="Y148" i="1"/>
  <c r="AC148" i="1"/>
  <c r="Z148" i="1"/>
  <c r="AD148" i="1"/>
  <c r="AG148" i="1"/>
  <c r="AF148" i="1"/>
  <c r="AE148" i="1"/>
  <c r="AA148" i="1"/>
  <c r="AB148" i="1"/>
  <c r="AK147" i="1"/>
  <c r="AL147" i="1" s="1"/>
  <c r="V147" i="1"/>
  <c r="W147" i="1" s="1"/>
  <c r="AO147" i="1" s="1"/>
  <c r="Y147" i="1"/>
  <c r="AC147" i="1"/>
  <c r="Z147" i="1"/>
  <c r="AD147" i="1"/>
  <c r="AG147" i="1"/>
  <c r="AF147" i="1"/>
  <c r="AE147" i="1"/>
  <c r="AA147" i="1"/>
  <c r="AB147" i="1"/>
  <c r="AK146" i="1"/>
  <c r="AL146" i="1" s="1"/>
  <c r="V146" i="1"/>
  <c r="W146" i="1" s="1"/>
  <c r="Y146" i="1"/>
  <c r="AC146" i="1"/>
  <c r="Z146" i="1"/>
  <c r="AD146" i="1"/>
  <c r="AG146" i="1"/>
  <c r="AF146" i="1"/>
  <c r="AE146" i="1"/>
  <c r="AA146" i="1"/>
  <c r="AB146" i="1"/>
  <c r="AJ146" i="1"/>
  <c r="AK145" i="1"/>
  <c r="AL145" i="1"/>
  <c r="AT145" i="1"/>
  <c r="V145" i="1"/>
  <c r="W145" i="1" s="1"/>
  <c r="Y145" i="1"/>
  <c r="AC145" i="1"/>
  <c r="Z145" i="1"/>
  <c r="AD145" i="1"/>
  <c r="AG145" i="1"/>
  <c r="AH145" i="1" s="1"/>
  <c r="AF145" i="1"/>
  <c r="AE145" i="1"/>
  <c r="AA145" i="1"/>
  <c r="AB145" i="1"/>
  <c r="AJ145" i="1"/>
  <c r="AK144" i="1"/>
  <c r="AL144" i="1" s="1"/>
  <c r="AH144" i="1" s="1"/>
  <c r="AQ144" i="1" s="1"/>
  <c r="V144" i="1"/>
  <c r="W144" i="1" s="1"/>
  <c r="Y144" i="1"/>
  <c r="AC144" i="1"/>
  <c r="Z144" i="1"/>
  <c r="AD144" i="1"/>
  <c r="AG144" i="1"/>
  <c r="AF144" i="1"/>
  <c r="AE144" i="1"/>
  <c r="AA144" i="1"/>
  <c r="AB144" i="1"/>
  <c r="AK143" i="1"/>
  <c r="AL143" i="1" s="1"/>
  <c r="AT143" i="1" s="1"/>
  <c r="V143" i="1"/>
  <c r="W143" i="1" s="1"/>
  <c r="Y143" i="1"/>
  <c r="AC143" i="1"/>
  <c r="Z143" i="1"/>
  <c r="AD143" i="1"/>
  <c r="AG143" i="1"/>
  <c r="AF143" i="1"/>
  <c r="AE143" i="1"/>
  <c r="AA143" i="1"/>
  <c r="AB143" i="1"/>
  <c r="AH143" i="1"/>
  <c r="AQ143" i="1" s="1"/>
  <c r="AK142" i="1"/>
  <c r="AL142" i="1"/>
  <c r="AJ142" i="1" s="1"/>
  <c r="AT142" i="1"/>
  <c r="AV142" i="1" s="1"/>
  <c r="V142" i="1"/>
  <c r="W142" i="1" s="1"/>
  <c r="AO142" i="1" s="1"/>
  <c r="Y142" i="1"/>
  <c r="AC142" i="1"/>
  <c r="Z142" i="1"/>
  <c r="AD142" i="1"/>
  <c r="AG142" i="1"/>
  <c r="AF142" i="1"/>
  <c r="AE142" i="1"/>
  <c r="AA142" i="1"/>
  <c r="AB142" i="1"/>
  <c r="AK141" i="1"/>
  <c r="AL141" i="1"/>
  <c r="AJ141" i="1" s="1"/>
  <c r="V141" i="1"/>
  <c r="W141" i="1" s="1"/>
  <c r="AN141" i="1" s="1"/>
  <c r="Y141" i="1"/>
  <c r="AC141" i="1"/>
  <c r="Z141" i="1"/>
  <c r="AD141" i="1"/>
  <c r="AG141" i="1"/>
  <c r="AF141" i="1"/>
  <c r="AE141" i="1"/>
  <c r="AA141" i="1"/>
  <c r="AB141" i="1"/>
  <c r="AO141" i="1"/>
  <c r="AK140" i="1"/>
  <c r="AL140" i="1" s="1"/>
  <c r="V140" i="1"/>
  <c r="W140" i="1" s="1"/>
  <c r="AN140" i="1" s="1"/>
  <c r="Y140" i="1"/>
  <c r="AC140" i="1"/>
  <c r="Z140" i="1"/>
  <c r="AD140" i="1"/>
  <c r="AG140" i="1"/>
  <c r="AF140" i="1"/>
  <c r="AE140" i="1"/>
  <c r="AA140" i="1"/>
  <c r="AB140" i="1"/>
  <c r="AK139" i="1"/>
  <c r="AL139" i="1"/>
  <c r="V139" i="1"/>
  <c r="W139" i="1"/>
  <c r="AO139" i="1" s="1"/>
  <c r="Y139" i="1"/>
  <c r="AC139" i="1"/>
  <c r="Z139" i="1"/>
  <c r="AD139" i="1"/>
  <c r="AG139" i="1"/>
  <c r="AH139" i="1" s="1"/>
  <c r="AF139" i="1"/>
  <c r="AE139" i="1"/>
  <c r="AA139" i="1"/>
  <c r="AB139" i="1"/>
  <c r="AK138" i="1"/>
  <c r="AL138" i="1" s="1"/>
  <c r="V138" i="1"/>
  <c r="W138" i="1"/>
  <c r="Y138" i="1"/>
  <c r="AC138" i="1"/>
  <c r="Z138" i="1"/>
  <c r="AD138" i="1"/>
  <c r="AG138" i="1"/>
  <c r="AF138" i="1"/>
  <c r="AE138" i="1"/>
  <c r="AA138" i="1"/>
  <c r="AB138" i="1"/>
  <c r="AK137" i="1"/>
  <c r="AL137" i="1"/>
  <c r="AT137" i="1" s="1"/>
  <c r="V137" i="1"/>
  <c r="W137" i="1" s="1"/>
  <c r="Y137" i="1"/>
  <c r="AC137" i="1"/>
  <c r="Z137" i="1"/>
  <c r="AD137" i="1"/>
  <c r="AG137" i="1"/>
  <c r="AH137" i="1" s="1"/>
  <c r="AF137" i="1"/>
  <c r="AE137" i="1"/>
  <c r="AA137" i="1"/>
  <c r="AB137" i="1"/>
  <c r="AJ137" i="1"/>
  <c r="AK136" i="1"/>
  <c r="AL136" i="1" s="1"/>
  <c r="V136" i="1"/>
  <c r="W136" i="1" s="1"/>
  <c r="Y136" i="1"/>
  <c r="AC136" i="1"/>
  <c r="Z136" i="1"/>
  <c r="AD136" i="1"/>
  <c r="AG136" i="1"/>
  <c r="AF136" i="1"/>
  <c r="AE136" i="1"/>
  <c r="AA136" i="1"/>
  <c r="AB136" i="1"/>
  <c r="V135" i="1"/>
  <c r="W135" i="1" s="1"/>
  <c r="AO135" i="1" s="1"/>
  <c r="Y135" i="1"/>
  <c r="AC135" i="1"/>
  <c r="Z135" i="1"/>
  <c r="AD135" i="1"/>
  <c r="AG135" i="1"/>
  <c r="AF135" i="1"/>
  <c r="AE135" i="1"/>
  <c r="AA135" i="1"/>
  <c r="AB135" i="1"/>
  <c r="AK134" i="1"/>
  <c r="AL134" i="1" s="1"/>
  <c r="AT134" i="1" s="1"/>
  <c r="AV134" i="1" s="1"/>
  <c r="V134" i="1"/>
  <c r="W134" i="1" s="1"/>
  <c r="AO134" i="1" s="1"/>
  <c r="Y134" i="1"/>
  <c r="AC134" i="1"/>
  <c r="Z134" i="1"/>
  <c r="AD134" i="1"/>
  <c r="AG134" i="1"/>
  <c r="AF134" i="1"/>
  <c r="AE134" i="1"/>
  <c r="AA134" i="1"/>
  <c r="AB134" i="1"/>
  <c r="AK133" i="1"/>
  <c r="AL133" i="1"/>
  <c r="AT133" i="1" s="1"/>
  <c r="V133" i="1"/>
  <c r="W133" i="1" s="1"/>
  <c r="AO133" i="1" s="1"/>
  <c r="Y133" i="1"/>
  <c r="AC133" i="1"/>
  <c r="Z133" i="1"/>
  <c r="AD133" i="1"/>
  <c r="AG133" i="1"/>
  <c r="AF133" i="1"/>
  <c r="AE133" i="1"/>
  <c r="AA133" i="1"/>
  <c r="AB133" i="1"/>
  <c r="AK132" i="1"/>
  <c r="AL132" i="1" s="1"/>
  <c r="V132" i="1"/>
  <c r="W132" i="1" s="1"/>
  <c r="Y132" i="1"/>
  <c r="AC132" i="1"/>
  <c r="Z132" i="1"/>
  <c r="AD132" i="1"/>
  <c r="AG132" i="1"/>
  <c r="AF132" i="1"/>
  <c r="AE132" i="1"/>
  <c r="AA132" i="1"/>
  <c r="AB132" i="1"/>
  <c r="AK131" i="1"/>
  <c r="AL131" i="1" s="1"/>
  <c r="AT131" i="1" s="1"/>
  <c r="V131" i="1"/>
  <c r="W131" i="1" s="1"/>
  <c r="Y131" i="1"/>
  <c r="AC131" i="1"/>
  <c r="Z131" i="1"/>
  <c r="AD131" i="1"/>
  <c r="AG131" i="1"/>
  <c r="AF131" i="1"/>
  <c r="AE131" i="1"/>
  <c r="AA131" i="1"/>
  <c r="AB131" i="1"/>
  <c r="AK130" i="1"/>
  <c r="AL130" i="1"/>
  <c r="AT130" i="1" s="1"/>
  <c r="V130" i="1"/>
  <c r="W130" i="1" s="1"/>
  <c r="Y130" i="1"/>
  <c r="AC130" i="1"/>
  <c r="Z130" i="1"/>
  <c r="AD130" i="1"/>
  <c r="AG130" i="1"/>
  <c r="AF130" i="1"/>
  <c r="AE130" i="1"/>
  <c r="AA130" i="1"/>
  <c r="AB130" i="1"/>
  <c r="AK129" i="1"/>
  <c r="AL129" i="1" s="1"/>
  <c r="AT129" i="1" s="1"/>
  <c r="AU129" i="1" s="1"/>
  <c r="V129" i="1"/>
  <c r="W129" i="1" s="1"/>
  <c r="Y129" i="1"/>
  <c r="AC129" i="1"/>
  <c r="Z129" i="1"/>
  <c r="AD129" i="1"/>
  <c r="AG129" i="1"/>
  <c r="AH129" i="1" s="1"/>
  <c r="AF129" i="1"/>
  <c r="AE129" i="1"/>
  <c r="AA129" i="1"/>
  <c r="AB129" i="1"/>
  <c r="AK128" i="1"/>
  <c r="AL128" i="1" s="1"/>
  <c r="V128" i="1"/>
  <c r="W128" i="1" s="1"/>
  <c r="Y128" i="1"/>
  <c r="AC128" i="1"/>
  <c r="Z128" i="1"/>
  <c r="AD128" i="1"/>
  <c r="AG128" i="1"/>
  <c r="AF128" i="1"/>
  <c r="AE128" i="1"/>
  <c r="AA128" i="1"/>
  <c r="AB128" i="1"/>
  <c r="AK127" i="1"/>
  <c r="AL127" i="1"/>
  <c r="AT127" i="1"/>
  <c r="V127" i="1"/>
  <c r="W127" i="1" s="1"/>
  <c r="Y127" i="1"/>
  <c r="AC127" i="1"/>
  <c r="Z127" i="1"/>
  <c r="AD127" i="1"/>
  <c r="AG127" i="1"/>
  <c r="AF127" i="1"/>
  <c r="AE127" i="1"/>
  <c r="AA127" i="1"/>
  <c r="AB127" i="1"/>
  <c r="AK126" i="1"/>
  <c r="AL126" i="1"/>
  <c r="AT126" i="1" s="1"/>
  <c r="AU126" i="1"/>
  <c r="V126" i="1"/>
  <c r="W126" i="1" s="1"/>
  <c r="Y126" i="1"/>
  <c r="AC126" i="1"/>
  <c r="Z126" i="1"/>
  <c r="AD126" i="1"/>
  <c r="AG126" i="1"/>
  <c r="AF126" i="1"/>
  <c r="AE126" i="1"/>
  <c r="AA126" i="1"/>
  <c r="AB126" i="1"/>
  <c r="AK125" i="1"/>
  <c r="AL125" i="1" s="1"/>
  <c r="AT125" i="1" s="1"/>
  <c r="AU125" i="1"/>
  <c r="V125" i="1"/>
  <c r="W125" i="1" s="1"/>
  <c r="Y125" i="1"/>
  <c r="AC125" i="1"/>
  <c r="Z125" i="1"/>
  <c r="AD125" i="1"/>
  <c r="AG125" i="1"/>
  <c r="AH125" i="1" s="1"/>
  <c r="AF125" i="1"/>
  <c r="AE125" i="1"/>
  <c r="AA125" i="1"/>
  <c r="AB125" i="1"/>
  <c r="AK124" i="1"/>
  <c r="AL124" i="1" s="1"/>
  <c r="AT124" i="1" s="1"/>
  <c r="AV124" i="1" s="1"/>
  <c r="V124" i="1"/>
  <c r="W124" i="1" s="1"/>
  <c r="AO124" i="1" s="1"/>
  <c r="Y124" i="1"/>
  <c r="AC124" i="1"/>
  <c r="Z124" i="1"/>
  <c r="AD124" i="1"/>
  <c r="AG124" i="1"/>
  <c r="AF124" i="1"/>
  <c r="AE124" i="1"/>
  <c r="AA124" i="1"/>
  <c r="AB124" i="1"/>
  <c r="AK123" i="1"/>
  <c r="AL123" i="1"/>
  <c r="V123" i="1"/>
  <c r="W123" i="1" s="1"/>
  <c r="AO123" i="1" s="1"/>
  <c r="Y123" i="1"/>
  <c r="AC123" i="1"/>
  <c r="Z123" i="1"/>
  <c r="AD123" i="1"/>
  <c r="AG123" i="1"/>
  <c r="AF123" i="1"/>
  <c r="AE123" i="1"/>
  <c r="AA123" i="1"/>
  <c r="AB123" i="1"/>
  <c r="AK122" i="1"/>
  <c r="AL122" i="1" s="1"/>
  <c r="V122" i="1"/>
  <c r="W122" i="1" s="1"/>
  <c r="AO122" i="1" s="1"/>
  <c r="Y122" i="1"/>
  <c r="AC122" i="1"/>
  <c r="Z122" i="1"/>
  <c r="AD122" i="1"/>
  <c r="AG122" i="1"/>
  <c r="AF122" i="1"/>
  <c r="AE122" i="1"/>
  <c r="AA122" i="1"/>
  <c r="AB122" i="1"/>
  <c r="AK121" i="1"/>
  <c r="AL121" i="1" s="1"/>
  <c r="V121" i="1"/>
  <c r="W121" i="1" s="1"/>
  <c r="Y121" i="1"/>
  <c r="AC121" i="1"/>
  <c r="Z121" i="1"/>
  <c r="AD121" i="1"/>
  <c r="AG121" i="1"/>
  <c r="AF121" i="1"/>
  <c r="AE121" i="1"/>
  <c r="AA121" i="1"/>
  <c r="AB121" i="1"/>
  <c r="AK120" i="1"/>
  <c r="AL120" i="1" s="1"/>
  <c r="V120" i="1"/>
  <c r="W120" i="1"/>
  <c r="Y120" i="1"/>
  <c r="AC120" i="1"/>
  <c r="Z120" i="1"/>
  <c r="AD120" i="1"/>
  <c r="AG120" i="1"/>
  <c r="AF120" i="1"/>
  <c r="AE120" i="1"/>
  <c r="AA120" i="1"/>
  <c r="AB120" i="1"/>
  <c r="AK119" i="1"/>
  <c r="AL119" i="1"/>
  <c r="AT119" i="1"/>
  <c r="V119" i="1"/>
  <c r="W119" i="1" s="1"/>
  <c r="Y119" i="1"/>
  <c r="AC119" i="1"/>
  <c r="Z119" i="1"/>
  <c r="AD119" i="1"/>
  <c r="AG119" i="1"/>
  <c r="AF119" i="1"/>
  <c r="AE119" i="1"/>
  <c r="AA119" i="1"/>
  <c r="AB119" i="1"/>
  <c r="AK118" i="1"/>
  <c r="AL118" i="1"/>
  <c r="AT118" i="1" s="1"/>
  <c r="AU118" i="1" s="1"/>
  <c r="V118" i="1"/>
  <c r="W118" i="1" s="1"/>
  <c r="Y118" i="1"/>
  <c r="AC118" i="1"/>
  <c r="Z118" i="1"/>
  <c r="AD118" i="1"/>
  <c r="AG118" i="1"/>
  <c r="AF118" i="1"/>
  <c r="AE118" i="1"/>
  <c r="AA118" i="1"/>
  <c r="AB118" i="1"/>
  <c r="AK117" i="1"/>
  <c r="AL117" i="1" s="1"/>
  <c r="AT117" i="1" s="1"/>
  <c r="V117" i="1"/>
  <c r="W117" i="1" s="1"/>
  <c r="Y117" i="1"/>
  <c r="AC117" i="1"/>
  <c r="Z117" i="1"/>
  <c r="AD117" i="1"/>
  <c r="AG117" i="1"/>
  <c r="AF117" i="1"/>
  <c r="AE117" i="1"/>
  <c r="AA117" i="1"/>
  <c r="AB117" i="1"/>
  <c r="AK116" i="1"/>
  <c r="AL116" i="1" s="1"/>
  <c r="V116" i="1"/>
  <c r="W116" i="1"/>
  <c r="AO116" i="1" s="1"/>
  <c r="Y116" i="1"/>
  <c r="AC116" i="1"/>
  <c r="Z116" i="1"/>
  <c r="AD116" i="1"/>
  <c r="AG116" i="1"/>
  <c r="AF116" i="1"/>
  <c r="AE116" i="1"/>
  <c r="AA116" i="1"/>
  <c r="AB116" i="1"/>
  <c r="AK115" i="1"/>
  <c r="AL115" i="1" s="1"/>
  <c r="V115" i="1"/>
  <c r="W115" i="1" s="1"/>
  <c r="AO115" i="1" s="1"/>
  <c r="Y115" i="1"/>
  <c r="AC115" i="1"/>
  <c r="Z115" i="1"/>
  <c r="AD115" i="1"/>
  <c r="AG115" i="1"/>
  <c r="AF115" i="1"/>
  <c r="AE115" i="1"/>
  <c r="AA115" i="1"/>
  <c r="AB115" i="1"/>
  <c r="AK114" i="1"/>
  <c r="AL114" i="1" s="1"/>
  <c r="V114" i="1"/>
  <c r="W114" i="1" s="1"/>
  <c r="AO114" i="1" s="1"/>
  <c r="Y114" i="1"/>
  <c r="AC114" i="1"/>
  <c r="Z114" i="1"/>
  <c r="AD114" i="1"/>
  <c r="AG114" i="1"/>
  <c r="AF114" i="1"/>
  <c r="AE114" i="1"/>
  <c r="AA114" i="1"/>
  <c r="AB114" i="1"/>
  <c r="AK113" i="1"/>
  <c r="AL113" i="1" s="1"/>
  <c r="V113" i="1"/>
  <c r="W113" i="1" s="1"/>
  <c r="Y113" i="1"/>
  <c r="AC113" i="1"/>
  <c r="Z113" i="1"/>
  <c r="AD113" i="1"/>
  <c r="AG113" i="1"/>
  <c r="AF113" i="1"/>
  <c r="AE113" i="1"/>
  <c r="AA113" i="1"/>
  <c r="AB113" i="1"/>
  <c r="AK112" i="1"/>
  <c r="AL112" i="1" s="1"/>
  <c r="V112" i="1"/>
  <c r="W112" i="1" s="1"/>
  <c r="AO112" i="1" s="1"/>
  <c r="Y112" i="1"/>
  <c r="AC112" i="1"/>
  <c r="Z112" i="1"/>
  <c r="AD112" i="1"/>
  <c r="AG112" i="1"/>
  <c r="AF112" i="1"/>
  <c r="AE112" i="1"/>
  <c r="AA112" i="1"/>
  <c r="AB112" i="1"/>
  <c r="AK111" i="1"/>
  <c r="AL111" i="1"/>
  <c r="V111" i="1"/>
  <c r="W111" i="1" s="1"/>
  <c r="AO111" i="1" s="1"/>
  <c r="Y111" i="1"/>
  <c r="AC111" i="1"/>
  <c r="Z111" i="1"/>
  <c r="AD111" i="1"/>
  <c r="AG111" i="1"/>
  <c r="AF111" i="1"/>
  <c r="AE111" i="1"/>
  <c r="AA111" i="1"/>
  <c r="AB111" i="1"/>
  <c r="AK110" i="1"/>
  <c r="AL110" i="1"/>
  <c r="V110" i="1"/>
  <c r="W110" i="1" s="1"/>
  <c r="AO110" i="1" s="1"/>
  <c r="Y110" i="1"/>
  <c r="AC110" i="1"/>
  <c r="Z110" i="1"/>
  <c r="AD110" i="1"/>
  <c r="AG110" i="1"/>
  <c r="AH110" i="1" s="1"/>
  <c r="AQ110" i="1" s="1"/>
  <c r="AF110" i="1"/>
  <c r="AE110" i="1"/>
  <c r="AA110" i="1"/>
  <c r="AB110" i="1"/>
  <c r="AK109" i="1"/>
  <c r="AL109" i="1" s="1"/>
  <c r="AT109" i="1" s="1"/>
  <c r="AV109" i="1"/>
  <c r="V109" i="1"/>
  <c r="W109" i="1" s="1"/>
  <c r="Y109" i="1"/>
  <c r="AC109" i="1"/>
  <c r="Z109" i="1"/>
  <c r="AD109" i="1"/>
  <c r="AG109" i="1"/>
  <c r="AH109" i="1" s="1"/>
  <c r="AF109" i="1"/>
  <c r="AE109" i="1"/>
  <c r="AA109" i="1"/>
  <c r="AB109" i="1"/>
  <c r="AK108" i="1"/>
  <c r="AL108" i="1" s="1"/>
  <c r="AJ108" i="1" s="1"/>
  <c r="AT108" i="1"/>
  <c r="V108" i="1"/>
  <c r="W108" i="1" s="1"/>
  <c r="AO108" i="1" s="1"/>
  <c r="Y108" i="1"/>
  <c r="AC108" i="1"/>
  <c r="Z108" i="1"/>
  <c r="AD108" i="1"/>
  <c r="AG108" i="1"/>
  <c r="AF108" i="1"/>
  <c r="AE108" i="1"/>
  <c r="AA108" i="1"/>
  <c r="AB108" i="1"/>
  <c r="AK107" i="1"/>
  <c r="AL107" i="1"/>
  <c r="AT107" i="1" s="1"/>
  <c r="V107" i="1"/>
  <c r="W107" i="1" s="1"/>
  <c r="Y107" i="1"/>
  <c r="AC107" i="1"/>
  <c r="Z107" i="1"/>
  <c r="AD107" i="1"/>
  <c r="AG107" i="1"/>
  <c r="AF107" i="1"/>
  <c r="AE107" i="1"/>
  <c r="AA107" i="1"/>
  <c r="AB107" i="1"/>
  <c r="AK106" i="1"/>
  <c r="AL106" i="1" s="1"/>
  <c r="V106" i="1"/>
  <c r="W106" i="1" s="1"/>
  <c r="AO106" i="1" s="1"/>
  <c r="Y106" i="1"/>
  <c r="AC106" i="1"/>
  <c r="Z106" i="1"/>
  <c r="AD106" i="1"/>
  <c r="AG106" i="1"/>
  <c r="AF106" i="1"/>
  <c r="AE106" i="1"/>
  <c r="AA106" i="1"/>
  <c r="AB106" i="1"/>
  <c r="AK105" i="1"/>
  <c r="AL105" i="1" s="1"/>
  <c r="AT105" i="1" s="1"/>
  <c r="AV105" i="1"/>
  <c r="AU105" i="1"/>
  <c r="V105" i="1"/>
  <c r="W105" i="1" s="1"/>
  <c r="Y105" i="1"/>
  <c r="AC105" i="1"/>
  <c r="Z105" i="1"/>
  <c r="AD105" i="1"/>
  <c r="AG105" i="1"/>
  <c r="AH105" i="1" s="1"/>
  <c r="AF105" i="1"/>
  <c r="AE105" i="1"/>
  <c r="AA105" i="1"/>
  <c r="AB105" i="1"/>
  <c r="AK104" i="1"/>
  <c r="AL104" i="1" s="1"/>
  <c r="AT104" i="1"/>
  <c r="V104" i="1"/>
  <c r="W104" i="1" s="1"/>
  <c r="AO104" i="1" s="1"/>
  <c r="Y104" i="1"/>
  <c r="AC104" i="1"/>
  <c r="Z104" i="1"/>
  <c r="AD104" i="1"/>
  <c r="AG104" i="1"/>
  <c r="AF104" i="1"/>
  <c r="AE104" i="1"/>
  <c r="AA104" i="1"/>
  <c r="AB104" i="1"/>
  <c r="AJ104" i="1"/>
  <c r="AK103" i="1"/>
  <c r="AL103" i="1"/>
  <c r="AT103" i="1"/>
  <c r="V103" i="1"/>
  <c r="W103" i="1" s="1"/>
  <c r="AO103" i="1" s="1"/>
  <c r="Y103" i="1"/>
  <c r="AC103" i="1"/>
  <c r="Z103" i="1"/>
  <c r="AD103" i="1"/>
  <c r="AG103" i="1"/>
  <c r="AF103" i="1"/>
  <c r="AE103" i="1"/>
  <c r="AA103" i="1"/>
  <c r="AB103" i="1"/>
  <c r="AK102" i="1"/>
  <c r="AL102" i="1" s="1"/>
  <c r="V102" i="1"/>
  <c r="W102" i="1" s="1"/>
  <c r="Y102" i="1"/>
  <c r="AC102" i="1"/>
  <c r="Z102" i="1"/>
  <c r="AD102" i="1"/>
  <c r="AG102" i="1"/>
  <c r="AF102" i="1"/>
  <c r="AE102" i="1"/>
  <c r="AA102" i="1"/>
  <c r="AB102" i="1"/>
  <c r="AK101" i="1"/>
  <c r="AL101" i="1" s="1"/>
  <c r="AT101" i="1" s="1"/>
  <c r="AV101" i="1"/>
  <c r="AU101" i="1"/>
  <c r="V101" i="1"/>
  <c r="W101" i="1" s="1"/>
  <c r="Y101" i="1"/>
  <c r="AC101" i="1"/>
  <c r="Z101" i="1"/>
  <c r="AD101" i="1"/>
  <c r="AG101" i="1"/>
  <c r="AH101" i="1" s="1"/>
  <c r="AF101" i="1"/>
  <c r="AE101" i="1"/>
  <c r="AA101" i="1"/>
  <c r="AB101" i="1"/>
  <c r="AK100" i="1"/>
  <c r="AL100" i="1" s="1"/>
  <c r="AT100" i="1"/>
  <c r="V100" i="1"/>
  <c r="W100" i="1" s="1"/>
  <c r="AO100" i="1" s="1"/>
  <c r="Y100" i="1"/>
  <c r="AC100" i="1"/>
  <c r="Z100" i="1"/>
  <c r="AD100" i="1"/>
  <c r="AG100" i="1"/>
  <c r="AF100" i="1"/>
  <c r="AE100" i="1"/>
  <c r="AA100" i="1"/>
  <c r="AB100" i="1"/>
  <c r="AJ100" i="1"/>
  <c r="AK99" i="1"/>
  <c r="AL99" i="1"/>
  <c r="AT99" i="1"/>
  <c r="V99" i="1"/>
  <c r="W99" i="1" s="1"/>
  <c r="AO99" i="1" s="1"/>
  <c r="Y99" i="1"/>
  <c r="AC99" i="1"/>
  <c r="Z99" i="1"/>
  <c r="AD99" i="1"/>
  <c r="AG99" i="1"/>
  <c r="AF99" i="1"/>
  <c r="AE99" i="1"/>
  <c r="AA99" i="1"/>
  <c r="AB99" i="1"/>
  <c r="AK98" i="1"/>
  <c r="AL98" i="1"/>
  <c r="V98" i="1"/>
  <c r="W98" i="1" s="1"/>
  <c r="Y98" i="1"/>
  <c r="AC98" i="1"/>
  <c r="Z98" i="1"/>
  <c r="AD98" i="1"/>
  <c r="AG98" i="1"/>
  <c r="AF98" i="1"/>
  <c r="AE98" i="1"/>
  <c r="AA98" i="1"/>
  <c r="AB98" i="1"/>
  <c r="AK97" i="1"/>
  <c r="AL97" i="1" s="1"/>
  <c r="V97" i="1"/>
  <c r="W97" i="1"/>
  <c r="AO97" i="1" s="1"/>
  <c r="Y97" i="1"/>
  <c r="AC97" i="1"/>
  <c r="Z97" i="1"/>
  <c r="AD97" i="1"/>
  <c r="AG97" i="1"/>
  <c r="AF97" i="1"/>
  <c r="AE97" i="1"/>
  <c r="AA97" i="1"/>
  <c r="AB97" i="1"/>
  <c r="AK96" i="1"/>
  <c r="AL96" i="1" s="1"/>
  <c r="AT96" i="1" s="1"/>
  <c r="V96" i="1"/>
  <c r="W96" i="1" s="1"/>
  <c r="Y96" i="1"/>
  <c r="AC96" i="1"/>
  <c r="Z96" i="1"/>
  <c r="AD96" i="1"/>
  <c r="AG96" i="1"/>
  <c r="AF96" i="1"/>
  <c r="AE96" i="1"/>
  <c r="AA96" i="1"/>
  <c r="AB96" i="1"/>
  <c r="AK95" i="1"/>
  <c r="AL95" i="1" s="1"/>
  <c r="V95" i="1"/>
  <c r="W95" i="1" s="1"/>
  <c r="Y95" i="1"/>
  <c r="AC95" i="1"/>
  <c r="Z95" i="1"/>
  <c r="AD95" i="1"/>
  <c r="AG95" i="1"/>
  <c r="AF95" i="1"/>
  <c r="AE95" i="1"/>
  <c r="AA95" i="1"/>
  <c r="AB95" i="1"/>
  <c r="AK94" i="1"/>
  <c r="AL94" i="1" s="1"/>
  <c r="V94" i="1"/>
  <c r="W94" i="1" s="1"/>
  <c r="AO94" i="1" s="1"/>
  <c r="Y94" i="1"/>
  <c r="AC94" i="1"/>
  <c r="Z94" i="1"/>
  <c r="AD94" i="1"/>
  <c r="AG94" i="1"/>
  <c r="AF94" i="1"/>
  <c r="AE94" i="1"/>
  <c r="AA94" i="1"/>
  <c r="AB94" i="1"/>
  <c r="AK93" i="1"/>
  <c r="AL93" i="1"/>
  <c r="AT93" i="1" s="1"/>
  <c r="V93" i="1"/>
  <c r="W93" i="1" s="1"/>
  <c r="Y93" i="1"/>
  <c r="AC93" i="1"/>
  <c r="Z93" i="1"/>
  <c r="AD93" i="1"/>
  <c r="AG93" i="1"/>
  <c r="AF93" i="1"/>
  <c r="AE93" i="1"/>
  <c r="AA93" i="1"/>
  <c r="AB93" i="1"/>
  <c r="AK92" i="1"/>
  <c r="AL92" i="1" s="1"/>
  <c r="V92" i="1"/>
  <c r="W92" i="1" s="1"/>
  <c r="AO92" i="1" s="1"/>
  <c r="Y92" i="1"/>
  <c r="AC92" i="1"/>
  <c r="Z92" i="1"/>
  <c r="AD92" i="1"/>
  <c r="AG92" i="1"/>
  <c r="AF92" i="1"/>
  <c r="AE92" i="1"/>
  <c r="AA92" i="1"/>
  <c r="AB92" i="1"/>
  <c r="AK91" i="1"/>
  <c r="AL91" i="1" s="1"/>
  <c r="V91" i="1"/>
  <c r="W91" i="1" s="1"/>
  <c r="Y91" i="1"/>
  <c r="AC91" i="1"/>
  <c r="Z91" i="1"/>
  <c r="AD91" i="1"/>
  <c r="AG91" i="1"/>
  <c r="AF91" i="1"/>
  <c r="AE91" i="1"/>
  <c r="AA91" i="1"/>
  <c r="AB91" i="1"/>
  <c r="AK90" i="1"/>
  <c r="AL90" i="1" s="1"/>
  <c r="V90" i="1"/>
  <c r="W90" i="1" s="1"/>
  <c r="Y90" i="1"/>
  <c r="AC90" i="1"/>
  <c r="Z90" i="1"/>
  <c r="AD90" i="1"/>
  <c r="AG90" i="1"/>
  <c r="AF90" i="1"/>
  <c r="AE90" i="1"/>
  <c r="AA90" i="1"/>
  <c r="AB90" i="1"/>
  <c r="AK89" i="1"/>
  <c r="AL89" i="1"/>
  <c r="AJ89" i="1" s="1"/>
  <c r="V89" i="1"/>
  <c r="W89" i="1" s="1"/>
  <c r="Y89" i="1"/>
  <c r="AC89" i="1"/>
  <c r="Z89" i="1"/>
  <c r="AD89" i="1"/>
  <c r="AG89" i="1"/>
  <c r="AF89" i="1"/>
  <c r="AE89" i="1"/>
  <c r="AA89" i="1"/>
  <c r="AB89" i="1"/>
  <c r="AK88" i="1"/>
  <c r="AL88" i="1"/>
  <c r="AT88" i="1" s="1"/>
  <c r="AV88" i="1" s="1"/>
  <c r="V88" i="1"/>
  <c r="W88" i="1" s="1"/>
  <c r="AO88" i="1" s="1"/>
  <c r="Y88" i="1"/>
  <c r="AC88" i="1"/>
  <c r="Z88" i="1"/>
  <c r="AD88" i="1"/>
  <c r="AG88" i="1"/>
  <c r="AH88" i="1" s="1"/>
  <c r="AP88" i="1" s="1"/>
  <c r="AF88" i="1"/>
  <c r="AE88" i="1"/>
  <c r="AA88" i="1"/>
  <c r="AB88" i="1"/>
  <c r="AJ88" i="1"/>
  <c r="AK87" i="1"/>
  <c r="AL87" i="1" s="1"/>
  <c r="AH87" i="1" s="1"/>
  <c r="AT87" i="1"/>
  <c r="AU87" i="1" s="1"/>
  <c r="V87" i="1"/>
  <c r="W87" i="1" s="1"/>
  <c r="AO87" i="1" s="1"/>
  <c r="Y87" i="1"/>
  <c r="AC87" i="1"/>
  <c r="Z87" i="1"/>
  <c r="AD87" i="1"/>
  <c r="AG87" i="1"/>
  <c r="AF87" i="1"/>
  <c r="AE87" i="1"/>
  <c r="AA87" i="1"/>
  <c r="AB87" i="1"/>
  <c r="AK86" i="1"/>
  <c r="AL86" i="1" s="1"/>
  <c r="V86" i="1"/>
  <c r="W86" i="1" s="1"/>
  <c r="AO86" i="1" s="1"/>
  <c r="Y86" i="1"/>
  <c r="AC86" i="1"/>
  <c r="Z86" i="1"/>
  <c r="AD86" i="1"/>
  <c r="AG86" i="1"/>
  <c r="AF86" i="1"/>
  <c r="AE86" i="1"/>
  <c r="AA86" i="1"/>
  <c r="AB86" i="1"/>
  <c r="AK85" i="1"/>
  <c r="AL85" i="1" s="1"/>
  <c r="V85" i="1"/>
  <c r="W85" i="1"/>
  <c r="Y85" i="1"/>
  <c r="AC85" i="1"/>
  <c r="Z85" i="1"/>
  <c r="AD85" i="1"/>
  <c r="AG85" i="1"/>
  <c r="AF85" i="1"/>
  <c r="AE85" i="1"/>
  <c r="AA85" i="1"/>
  <c r="AB85" i="1"/>
  <c r="AK84" i="1"/>
  <c r="AL84" i="1" s="1"/>
  <c r="V84" i="1"/>
  <c r="W84" i="1" s="1"/>
  <c r="AG84" i="1"/>
  <c r="AK83" i="1"/>
  <c r="AL83" i="1" s="1"/>
  <c r="AT83" i="1" s="1"/>
  <c r="V83" i="1"/>
  <c r="W83" i="1" s="1"/>
  <c r="Y83" i="1"/>
  <c r="AC83" i="1"/>
  <c r="Z83" i="1"/>
  <c r="AD83" i="1"/>
  <c r="AG83" i="1"/>
  <c r="AH83" i="1" s="1"/>
  <c r="AF83" i="1"/>
  <c r="AE83" i="1"/>
  <c r="AA83" i="1"/>
  <c r="AB83" i="1"/>
  <c r="AK82" i="1"/>
  <c r="AL82" i="1" s="1"/>
  <c r="V82" i="1"/>
  <c r="W82" i="1" s="1"/>
  <c r="AO82" i="1" s="1"/>
  <c r="Y82" i="1"/>
  <c r="AC82" i="1"/>
  <c r="Z82" i="1"/>
  <c r="AD82" i="1"/>
  <c r="AG82" i="1"/>
  <c r="AH82" i="1" s="1"/>
  <c r="AF82" i="1"/>
  <c r="AE82" i="1"/>
  <c r="AA82" i="1"/>
  <c r="AB82" i="1"/>
  <c r="AK81" i="1"/>
  <c r="AL81" i="1"/>
  <c r="AT81" i="1" s="1"/>
  <c r="AV81" i="1" s="1"/>
  <c r="V81" i="1"/>
  <c r="W81" i="1" s="1"/>
  <c r="Y81" i="1"/>
  <c r="AC81" i="1"/>
  <c r="Z81" i="1"/>
  <c r="AD81" i="1"/>
  <c r="AG81" i="1"/>
  <c r="AF81" i="1"/>
  <c r="AE81" i="1"/>
  <c r="AA81" i="1"/>
  <c r="AB81" i="1"/>
  <c r="AK80" i="1"/>
  <c r="AL80" i="1" s="1"/>
  <c r="V80" i="1"/>
  <c r="W80" i="1" s="1"/>
  <c r="AO80" i="1" s="1"/>
  <c r="Y80" i="1"/>
  <c r="AC80" i="1"/>
  <c r="Z80" i="1"/>
  <c r="AD80" i="1"/>
  <c r="AG80" i="1"/>
  <c r="AF80" i="1"/>
  <c r="AE80" i="1"/>
  <c r="AA80" i="1"/>
  <c r="AB80" i="1"/>
  <c r="AK79" i="1"/>
  <c r="AL79" i="1" s="1"/>
  <c r="AT79" i="1" s="1"/>
  <c r="V79" i="1"/>
  <c r="W79" i="1" s="1"/>
  <c r="Y79" i="1"/>
  <c r="AC79" i="1"/>
  <c r="Z79" i="1"/>
  <c r="AD79" i="1"/>
  <c r="AG79" i="1"/>
  <c r="AF79" i="1"/>
  <c r="AE79" i="1"/>
  <c r="AA79" i="1"/>
  <c r="AB79" i="1"/>
  <c r="AK78" i="1"/>
  <c r="AL78" i="1" s="1"/>
  <c r="AT78" i="1"/>
  <c r="V78" i="1"/>
  <c r="W78" i="1" s="1"/>
  <c r="Y78" i="1"/>
  <c r="AC78" i="1"/>
  <c r="Z78" i="1"/>
  <c r="AD78" i="1"/>
  <c r="AG78" i="1"/>
  <c r="AF78" i="1"/>
  <c r="AE78" i="1"/>
  <c r="AA78" i="1"/>
  <c r="AB78" i="1"/>
  <c r="AK77" i="1"/>
  <c r="AL77" i="1"/>
  <c r="V77" i="1"/>
  <c r="W77" i="1" s="1"/>
  <c r="AO77" i="1" s="1"/>
  <c r="Y77" i="1"/>
  <c r="AC77" i="1"/>
  <c r="Z77" i="1"/>
  <c r="AD77" i="1"/>
  <c r="AG77" i="1"/>
  <c r="AF77" i="1"/>
  <c r="AE77" i="1"/>
  <c r="AA77" i="1"/>
  <c r="AB77" i="1"/>
  <c r="AK76" i="1"/>
  <c r="AL76" i="1" s="1"/>
  <c r="V76" i="1"/>
  <c r="W76" i="1" s="1"/>
  <c r="Y76" i="1"/>
  <c r="AC76" i="1"/>
  <c r="Z76" i="1"/>
  <c r="AD76" i="1"/>
  <c r="AG76" i="1"/>
  <c r="AF76" i="1"/>
  <c r="AE76" i="1"/>
  <c r="AA76" i="1"/>
  <c r="AB76" i="1"/>
  <c r="AK75" i="1"/>
  <c r="AL75" i="1" s="1"/>
  <c r="AT75" i="1"/>
  <c r="AU75" i="1"/>
  <c r="V75" i="1"/>
  <c r="W75" i="1" s="1"/>
  <c r="Y75" i="1"/>
  <c r="AC75" i="1"/>
  <c r="Z75" i="1"/>
  <c r="AD75" i="1"/>
  <c r="AG75" i="1"/>
  <c r="AH75" i="1" s="1"/>
  <c r="AF75" i="1"/>
  <c r="AE75" i="1"/>
  <c r="AA75" i="1"/>
  <c r="AB75" i="1"/>
  <c r="AJ75" i="1"/>
  <c r="AK74" i="1"/>
  <c r="AL74" i="1"/>
  <c r="AT74" i="1" s="1"/>
  <c r="V74" i="1"/>
  <c r="W74" i="1" s="1"/>
  <c r="Y74" i="1"/>
  <c r="AC74" i="1"/>
  <c r="Z74" i="1"/>
  <c r="AD74" i="1"/>
  <c r="AG74" i="1"/>
  <c r="AF74" i="1"/>
  <c r="AE74" i="1"/>
  <c r="AA74" i="1"/>
  <c r="AB74" i="1"/>
  <c r="AK73" i="1"/>
  <c r="AL73" i="1" s="1"/>
  <c r="AJ73" i="1" s="1"/>
  <c r="V73" i="1"/>
  <c r="W73" i="1" s="1"/>
  <c r="AO73" i="1" s="1"/>
  <c r="Y73" i="1"/>
  <c r="AC73" i="1"/>
  <c r="Z73" i="1"/>
  <c r="AD73" i="1"/>
  <c r="AG73" i="1"/>
  <c r="AF73" i="1"/>
  <c r="AE73" i="1"/>
  <c r="AA73" i="1"/>
  <c r="AB73" i="1"/>
  <c r="AK72" i="1"/>
  <c r="AL72" i="1" s="1"/>
  <c r="AT72" i="1" s="1"/>
  <c r="AU72" i="1" s="1"/>
  <c r="V72" i="1"/>
  <c r="W72" i="1"/>
  <c r="Y72" i="1"/>
  <c r="AC72" i="1"/>
  <c r="Z72" i="1"/>
  <c r="AD72" i="1"/>
  <c r="AG72" i="1"/>
  <c r="AF72" i="1"/>
  <c r="AE72" i="1"/>
  <c r="AA72" i="1"/>
  <c r="AB72" i="1"/>
  <c r="AJ72" i="1"/>
  <c r="AK71" i="1"/>
  <c r="AL71" i="1" s="1"/>
  <c r="V71" i="1"/>
  <c r="W71" i="1" s="1"/>
  <c r="Y71" i="1"/>
  <c r="AC71" i="1"/>
  <c r="Z71" i="1"/>
  <c r="AD71" i="1"/>
  <c r="AG71" i="1"/>
  <c r="AF71" i="1"/>
  <c r="AE71" i="1"/>
  <c r="AA71" i="1"/>
  <c r="AB71" i="1"/>
  <c r="AK70" i="1"/>
  <c r="AL70" i="1" s="1"/>
  <c r="V70" i="1"/>
  <c r="W70" i="1" s="1"/>
  <c r="AO70" i="1" s="1"/>
  <c r="Y70" i="1"/>
  <c r="AC70" i="1"/>
  <c r="Z70" i="1"/>
  <c r="AD70" i="1"/>
  <c r="AG70" i="1"/>
  <c r="AF70" i="1"/>
  <c r="AE70" i="1"/>
  <c r="AA70" i="1"/>
  <c r="AB70" i="1"/>
  <c r="AK69" i="1"/>
  <c r="AL69" i="1"/>
  <c r="V69" i="1"/>
  <c r="W69" i="1" s="1"/>
  <c r="Y69" i="1"/>
  <c r="AC69" i="1"/>
  <c r="Z69" i="1"/>
  <c r="AD69" i="1"/>
  <c r="AG69" i="1"/>
  <c r="AF69" i="1"/>
  <c r="AE69" i="1"/>
  <c r="AA69" i="1"/>
  <c r="AB69" i="1"/>
  <c r="AK68" i="1"/>
  <c r="AL68" i="1" s="1"/>
  <c r="AT68" i="1" s="1"/>
  <c r="V68" i="1"/>
  <c r="W68" i="1" s="1"/>
  <c r="Y68" i="1"/>
  <c r="AC68" i="1"/>
  <c r="Z68" i="1"/>
  <c r="AD68" i="1"/>
  <c r="AG68" i="1"/>
  <c r="AF68" i="1"/>
  <c r="AE68" i="1"/>
  <c r="AA68" i="1"/>
  <c r="AB68" i="1"/>
  <c r="AK67" i="1"/>
  <c r="AL67" i="1" s="1"/>
  <c r="AT67" i="1"/>
  <c r="V67" i="1"/>
  <c r="W67" i="1" s="1"/>
  <c r="Y67" i="1"/>
  <c r="AC67" i="1"/>
  <c r="Z67" i="1"/>
  <c r="AD67" i="1"/>
  <c r="AG67" i="1"/>
  <c r="AH67" i="1" s="1"/>
  <c r="AF67" i="1"/>
  <c r="AE67" i="1"/>
  <c r="AA67" i="1"/>
  <c r="AB67" i="1"/>
  <c r="AJ67" i="1"/>
  <c r="AK66" i="1"/>
  <c r="AL66" i="1"/>
  <c r="V66" i="1"/>
  <c r="W66" i="1" s="1"/>
  <c r="AO66" i="1" s="1"/>
  <c r="Y66" i="1"/>
  <c r="AC66" i="1"/>
  <c r="Z66" i="1"/>
  <c r="AD66" i="1"/>
  <c r="AG66" i="1"/>
  <c r="AH66" i="1" s="1"/>
  <c r="AF66" i="1"/>
  <c r="AE66" i="1"/>
  <c r="AA66" i="1"/>
  <c r="AB66" i="1"/>
  <c r="AK65" i="1"/>
  <c r="AL65" i="1"/>
  <c r="AT65" i="1" s="1"/>
  <c r="AV65" i="1" s="1"/>
  <c r="V65" i="1"/>
  <c r="W65" i="1" s="1"/>
  <c r="Y65" i="1"/>
  <c r="AC65" i="1"/>
  <c r="Z65" i="1"/>
  <c r="AD65" i="1"/>
  <c r="AG65" i="1"/>
  <c r="AF65" i="1"/>
  <c r="AE65" i="1"/>
  <c r="AA65" i="1"/>
  <c r="AB65" i="1"/>
  <c r="AK64" i="1"/>
  <c r="AL64" i="1" s="1"/>
  <c r="V64" i="1"/>
  <c r="W64" i="1" s="1"/>
  <c r="AO64" i="1" s="1"/>
  <c r="Y64" i="1"/>
  <c r="AC64" i="1"/>
  <c r="Z64" i="1"/>
  <c r="AD64" i="1"/>
  <c r="AG64" i="1"/>
  <c r="AF64" i="1"/>
  <c r="AE64" i="1"/>
  <c r="AA64" i="1"/>
  <c r="AB64" i="1"/>
  <c r="AK63" i="1"/>
  <c r="AL63" i="1" s="1"/>
  <c r="AT63" i="1" s="1"/>
  <c r="V63" i="1"/>
  <c r="W63" i="1"/>
  <c r="AO63" i="1" s="1"/>
  <c r="Y63" i="1"/>
  <c r="AC63" i="1"/>
  <c r="Z63" i="1"/>
  <c r="AD63" i="1"/>
  <c r="AG63" i="1"/>
  <c r="AF63" i="1"/>
  <c r="AE63" i="1"/>
  <c r="AA63" i="1"/>
  <c r="AB63" i="1"/>
  <c r="AJ63" i="1"/>
  <c r="AK62" i="1"/>
  <c r="AT62" i="1" s="1"/>
  <c r="W62" i="1"/>
  <c r="Y62" i="1"/>
  <c r="AC62" i="1"/>
  <c r="Z62" i="1"/>
  <c r="AD62" i="1"/>
  <c r="AG62" i="1"/>
  <c r="AF62" i="1"/>
  <c r="AE62" i="1"/>
  <c r="AA62" i="1"/>
  <c r="AB62" i="1"/>
  <c r="AK61" i="1"/>
  <c r="W61" i="1"/>
  <c r="AO61" i="1" s="1"/>
  <c r="Y61" i="1"/>
  <c r="AC61" i="1"/>
  <c r="Z61" i="1"/>
  <c r="AD61" i="1"/>
  <c r="AG61" i="1"/>
  <c r="AF61" i="1"/>
  <c r="AE61" i="1"/>
  <c r="AA61" i="1"/>
  <c r="AB61" i="1"/>
  <c r="AK60" i="1"/>
  <c r="AJ60" i="1"/>
  <c r="W60" i="1"/>
  <c r="AO60" i="1" s="1"/>
  <c r="Y60" i="1"/>
  <c r="AC60" i="1"/>
  <c r="Z60" i="1"/>
  <c r="AD60" i="1"/>
  <c r="AG60" i="1"/>
  <c r="AF60" i="1"/>
  <c r="AE60" i="1"/>
  <c r="AA60" i="1"/>
  <c r="AB60" i="1"/>
  <c r="AK59" i="1"/>
  <c r="AT59" i="1" s="1"/>
  <c r="AU59" i="1" s="1"/>
  <c r="W59" i="1"/>
  <c r="Y59" i="1"/>
  <c r="AC59" i="1"/>
  <c r="Z59" i="1"/>
  <c r="AD59" i="1"/>
  <c r="AG59" i="1"/>
  <c r="AF59" i="1"/>
  <c r="AE59" i="1"/>
  <c r="AA59" i="1"/>
  <c r="AB59" i="1"/>
  <c r="AK58" i="1"/>
  <c r="AJ58" i="1" s="1"/>
  <c r="W58" i="1"/>
  <c r="Y58" i="1"/>
  <c r="AC58" i="1"/>
  <c r="Z58" i="1"/>
  <c r="AD58" i="1"/>
  <c r="AG58" i="1"/>
  <c r="AF58" i="1"/>
  <c r="AE58" i="1"/>
  <c r="AA58" i="1"/>
  <c r="AB58" i="1"/>
  <c r="AK57" i="1"/>
  <c r="AT57" i="1" s="1"/>
  <c r="W57" i="1"/>
  <c r="AO57" i="1" s="1"/>
  <c r="Y57" i="1"/>
  <c r="AC57" i="1"/>
  <c r="Z57" i="1"/>
  <c r="AD57" i="1"/>
  <c r="AG57" i="1"/>
  <c r="AF57" i="1"/>
  <c r="AE57" i="1"/>
  <c r="AA57" i="1"/>
  <c r="AB57" i="1"/>
  <c r="AK56" i="1"/>
  <c r="AJ56" i="1" s="1"/>
  <c r="W56" i="1"/>
  <c r="AO56" i="1" s="1"/>
  <c r="Y56" i="1"/>
  <c r="AC56" i="1"/>
  <c r="Z56" i="1"/>
  <c r="AD56" i="1"/>
  <c r="AG56" i="1"/>
  <c r="AF56" i="1"/>
  <c r="AE56" i="1"/>
  <c r="AA56" i="1"/>
  <c r="AB56" i="1"/>
  <c r="AK55" i="1"/>
  <c r="AT55" i="1" s="1"/>
  <c r="AU55" i="1" s="1"/>
  <c r="W55" i="1"/>
  <c r="Y55" i="1"/>
  <c r="AC55" i="1"/>
  <c r="Z55" i="1"/>
  <c r="AD55" i="1"/>
  <c r="AG55" i="1"/>
  <c r="AH55" i="1" s="1"/>
  <c r="AF55" i="1"/>
  <c r="AE55" i="1"/>
  <c r="AA55" i="1"/>
  <c r="AB55" i="1"/>
  <c r="AK54" i="1"/>
  <c r="W54" i="1"/>
  <c r="Y54" i="1"/>
  <c r="AC54" i="1"/>
  <c r="Z54" i="1"/>
  <c r="AD54" i="1"/>
  <c r="AG54" i="1"/>
  <c r="AF54" i="1"/>
  <c r="AE54" i="1"/>
  <c r="AA54" i="1"/>
  <c r="AB54" i="1"/>
  <c r="AK53" i="1"/>
  <c r="AT53" i="1" s="1"/>
  <c r="W53" i="1"/>
  <c r="AO53" i="1" s="1"/>
  <c r="Y53" i="1"/>
  <c r="AC53" i="1"/>
  <c r="Z53" i="1"/>
  <c r="AD53" i="1"/>
  <c r="AG53" i="1"/>
  <c r="AF53" i="1"/>
  <c r="AE53" i="1"/>
  <c r="AA53" i="1"/>
  <c r="AB53" i="1"/>
  <c r="AK52" i="1"/>
  <c r="AJ52" i="1" s="1"/>
  <c r="W52" i="1"/>
  <c r="AO52" i="1" s="1"/>
  <c r="Y52" i="1"/>
  <c r="AC52" i="1"/>
  <c r="Z52" i="1"/>
  <c r="AD52" i="1"/>
  <c r="AG52" i="1"/>
  <c r="AF52" i="1"/>
  <c r="AE52" i="1"/>
  <c r="AA52" i="1"/>
  <c r="AB52" i="1"/>
  <c r="AK51" i="1"/>
  <c r="AT51" i="1" s="1"/>
  <c r="AU51" i="1" s="1"/>
  <c r="W51" i="1"/>
  <c r="Y51" i="1"/>
  <c r="AC51" i="1"/>
  <c r="Z51" i="1"/>
  <c r="AD51" i="1"/>
  <c r="AG51" i="1"/>
  <c r="AH51" i="1" s="1"/>
  <c r="AF51" i="1"/>
  <c r="AE51" i="1"/>
  <c r="AA51" i="1"/>
  <c r="AB51" i="1"/>
  <c r="AK50" i="1"/>
  <c r="W50" i="1"/>
  <c r="Y50" i="1"/>
  <c r="AC50" i="1"/>
  <c r="Z50" i="1"/>
  <c r="AD50" i="1"/>
  <c r="AG50" i="1"/>
  <c r="AF50" i="1"/>
  <c r="AE50" i="1"/>
  <c r="AA50" i="1"/>
  <c r="AB50" i="1"/>
  <c r="AK49" i="1"/>
  <c r="AT49" i="1"/>
  <c r="W49" i="1"/>
  <c r="AO49" i="1" s="1"/>
  <c r="Y49" i="1"/>
  <c r="AC49" i="1"/>
  <c r="Z49" i="1"/>
  <c r="AD49" i="1"/>
  <c r="AG49" i="1"/>
  <c r="AH49" i="1" s="1"/>
  <c r="AF49" i="1"/>
  <c r="AE49" i="1"/>
  <c r="AA49" i="1"/>
  <c r="AB49" i="1"/>
  <c r="AK48" i="1"/>
  <c r="AJ48" i="1" s="1"/>
  <c r="W48" i="1"/>
  <c r="AO48" i="1" s="1"/>
  <c r="Y48" i="1"/>
  <c r="AC48" i="1"/>
  <c r="Z48" i="1"/>
  <c r="AD48" i="1"/>
  <c r="AG48" i="1"/>
  <c r="AF48" i="1"/>
  <c r="AE48" i="1"/>
  <c r="AA48" i="1"/>
  <c r="AB48" i="1"/>
  <c r="AK47" i="1"/>
  <c r="AT47" i="1" s="1"/>
  <c r="AU47" i="1" s="1"/>
  <c r="W47" i="1"/>
  <c r="Y47" i="1"/>
  <c r="AC47" i="1"/>
  <c r="Z47" i="1"/>
  <c r="AD47" i="1"/>
  <c r="AG47" i="1"/>
  <c r="AF47" i="1"/>
  <c r="AE47" i="1"/>
  <c r="AA47" i="1"/>
  <c r="AB47" i="1"/>
  <c r="AK46" i="1"/>
  <c r="W46" i="1"/>
  <c r="Y46" i="1"/>
  <c r="AC46" i="1"/>
  <c r="Z46" i="1"/>
  <c r="AD46" i="1"/>
  <c r="AG46" i="1"/>
  <c r="AF46" i="1"/>
  <c r="AE46" i="1"/>
  <c r="AA46" i="1"/>
  <c r="AB46" i="1"/>
  <c r="AK45" i="1"/>
  <c r="AJ45" i="1" s="1"/>
  <c r="W45" i="1"/>
  <c r="AO45" i="1" s="1"/>
  <c r="Y45" i="1"/>
  <c r="AC45" i="1"/>
  <c r="Z45" i="1"/>
  <c r="AD45" i="1"/>
  <c r="AG45" i="1"/>
  <c r="AF45" i="1"/>
  <c r="AE45" i="1"/>
  <c r="AA45" i="1"/>
  <c r="AB45" i="1"/>
  <c r="AK44" i="1"/>
  <c r="AT44" i="1" s="1"/>
  <c r="AU44" i="1" s="1"/>
  <c r="W44" i="1"/>
  <c r="AO44" i="1" s="1"/>
  <c r="Y44" i="1"/>
  <c r="AC44" i="1"/>
  <c r="Z44" i="1"/>
  <c r="AD44" i="1"/>
  <c r="AG44" i="1"/>
  <c r="AF44" i="1"/>
  <c r="AE44" i="1"/>
  <c r="AA44" i="1"/>
  <c r="AB44" i="1"/>
  <c r="AJ44" i="1"/>
  <c r="AK43" i="1"/>
  <c r="AT43" i="1" s="1"/>
  <c r="AU43" i="1" s="1"/>
  <c r="W43" i="1"/>
  <c r="AO43" i="1" s="1"/>
  <c r="Y43" i="1"/>
  <c r="AC43" i="1"/>
  <c r="Z43" i="1"/>
  <c r="AD43" i="1"/>
  <c r="AG43" i="1"/>
  <c r="AF43" i="1"/>
  <c r="AE43" i="1"/>
  <c r="AA43" i="1"/>
  <c r="AB43" i="1"/>
  <c r="AK42" i="1"/>
  <c r="AT42" i="1" s="1"/>
  <c r="W42" i="1"/>
  <c r="AO42" i="1" s="1"/>
  <c r="Y42" i="1"/>
  <c r="AC42" i="1"/>
  <c r="Z42" i="1"/>
  <c r="AD42" i="1"/>
  <c r="AG42" i="1"/>
  <c r="AF42" i="1"/>
  <c r="AE42" i="1"/>
  <c r="AA42" i="1"/>
  <c r="AB42" i="1"/>
  <c r="AK41" i="1"/>
  <c r="AT41" i="1" s="1"/>
  <c r="W41" i="1"/>
  <c r="AO41" i="1" s="1"/>
  <c r="Y41" i="1"/>
  <c r="AC41" i="1"/>
  <c r="Z41" i="1"/>
  <c r="AD41" i="1"/>
  <c r="AG41" i="1"/>
  <c r="AF41" i="1"/>
  <c r="AE41" i="1"/>
  <c r="AA41" i="1"/>
  <c r="AB41" i="1"/>
  <c r="AK40" i="1"/>
  <c r="AT40" i="1" s="1"/>
  <c r="AU40" i="1" s="1"/>
  <c r="W40" i="1"/>
  <c r="AO40" i="1" s="1"/>
  <c r="Y40" i="1"/>
  <c r="AC40" i="1"/>
  <c r="Z40" i="1"/>
  <c r="AD40" i="1"/>
  <c r="AG40" i="1"/>
  <c r="AH40" i="1" s="1"/>
  <c r="AF40" i="1"/>
  <c r="AE40" i="1"/>
  <c r="AA40" i="1"/>
  <c r="AB40" i="1"/>
  <c r="AK39" i="1"/>
  <c r="AJ39" i="1" s="1"/>
  <c r="W39" i="1"/>
  <c r="AO39" i="1" s="1"/>
  <c r="Y39" i="1"/>
  <c r="AC39" i="1"/>
  <c r="Z39" i="1"/>
  <c r="AD39" i="1"/>
  <c r="AG39" i="1"/>
  <c r="AF39" i="1"/>
  <c r="AE39" i="1"/>
  <c r="AA39" i="1"/>
  <c r="AB39" i="1"/>
  <c r="AK38" i="1"/>
  <c r="AT38" i="1" s="1"/>
  <c r="AV38" i="1" s="1"/>
  <c r="W38" i="1"/>
  <c r="AO38" i="1" s="1"/>
  <c r="Y38" i="1"/>
  <c r="AC38" i="1"/>
  <c r="Z38" i="1"/>
  <c r="AD38" i="1"/>
  <c r="AG38" i="1"/>
  <c r="AF38" i="1"/>
  <c r="AE38" i="1"/>
  <c r="AA38" i="1"/>
  <c r="AB38" i="1"/>
  <c r="AK37" i="1"/>
  <c r="AT37" i="1" s="1"/>
  <c r="W37" i="1"/>
  <c r="AO37" i="1" s="1"/>
  <c r="Y37" i="1"/>
  <c r="AC37" i="1"/>
  <c r="Z37" i="1"/>
  <c r="AD37" i="1"/>
  <c r="AG37" i="1"/>
  <c r="AF37" i="1"/>
  <c r="AE37" i="1"/>
  <c r="AA37" i="1"/>
  <c r="AB37" i="1"/>
  <c r="AK36" i="1"/>
  <c r="W36" i="1"/>
  <c r="AO36" i="1" s="1"/>
  <c r="Y36" i="1"/>
  <c r="AC36" i="1"/>
  <c r="Z36" i="1"/>
  <c r="AD36" i="1"/>
  <c r="AG36" i="1"/>
  <c r="AF36" i="1"/>
  <c r="AE36" i="1"/>
  <c r="AA36" i="1"/>
  <c r="AB36" i="1"/>
  <c r="AK35" i="1"/>
  <c r="W35" i="1"/>
  <c r="AO35" i="1" s="1"/>
  <c r="Y35" i="1"/>
  <c r="AC35" i="1"/>
  <c r="Z35" i="1"/>
  <c r="AD35" i="1"/>
  <c r="AG35" i="1"/>
  <c r="AF35" i="1"/>
  <c r="AE35" i="1"/>
  <c r="AA35" i="1"/>
  <c r="AB35" i="1"/>
  <c r="AK34" i="1"/>
  <c r="W34" i="1"/>
  <c r="AO34" i="1" s="1"/>
  <c r="Y34" i="1"/>
  <c r="AC34" i="1"/>
  <c r="Z34" i="1"/>
  <c r="AD34" i="1"/>
  <c r="AG34" i="1"/>
  <c r="AF34" i="1"/>
  <c r="AE34" i="1"/>
  <c r="AA34" i="1"/>
  <c r="AB34" i="1"/>
  <c r="AK33" i="1"/>
  <c r="AH33" i="1" s="1"/>
  <c r="W33" i="1"/>
  <c r="AO33" i="1" s="1"/>
  <c r="Y33" i="1"/>
  <c r="AC33" i="1"/>
  <c r="Z33" i="1"/>
  <c r="AD33" i="1"/>
  <c r="AG33" i="1"/>
  <c r="AF33" i="1"/>
  <c r="AE33" i="1"/>
  <c r="AA33" i="1"/>
  <c r="AB33" i="1"/>
  <c r="AK32" i="1"/>
  <c r="W32" i="1"/>
  <c r="AO32" i="1" s="1"/>
  <c r="Y32" i="1"/>
  <c r="AC32" i="1"/>
  <c r="Z32" i="1"/>
  <c r="AD32" i="1"/>
  <c r="AG32" i="1"/>
  <c r="AF32" i="1"/>
  <c r="AE32" i="1"/>
  <c r="AA32" i="1"/>
  <c r="AB32" i="1"/>
  <c r="AK31" i="1"/>
  <c r="W31" i="1"/>
  <c r="AO31" i="1" s="1"/>
  <c r="Y31" i="1"/>
  <c r="AC31" i="1"/>
  <c r="Z31" i="1"/>
  <c r="AD31" i="1"/>
  <c r="AG31" i="1"/>
  <c r="AF31" i="1"/>
  <c r="AE31" i="1"/>
  <c r="AA31" i="1"/>
  <c r="AB31" i="1"/>
  <c r="AK30" i="1"/>
  <c r="W30" i="1"/>
  <c r="AO30" i="1" s="1"/>
  <c r="Y30" i="1"/>
  <c r="AC30" i="1"/>
  <c r="Z30" i="1"/>
  <c r="AD30" i="1"/>
  <c r="AG30" i="1"/>
  <c r="AF30" i="1"/>
  <c r="AE30" i="1"/>
  <c r="AA30" i="1"/>
  <c r="AB30" i="1"/>
  <c r="AK29" i="1"/>
  <c r="W29" i="1"/>
  <c r="AO29" i="1" s="1"/>
  <c r="Y29" i="1"/>
  <c r="AC29" i="1"/>
  <c r="Z29" i="1"/>
  <c r="AD29" i="1"/>
  <c r="AG29" i="1"/>
  <c r="AF29" i="1"/>
  <c r="AE29" i="1"/>
  <c r="AA29" i="1"/>
  <c r="AB29" i="1"/>
  <c r="AK28" i="1"/>
  <c r="W28" i="1"/>
  <c r="AO28" i="1" s="1"/>
  <c r="Y28" i="1"/>
  <c r="AC28" i="1"/>
  <c r="Z28" i="1"/>
  <c r="AD28" i="1"/>
  <c r="AG28" i="1"/>
  <c r="AF28" i="1"/>
  <c r="AE28" i="1"/>
  <c r="AA28" i="1"/>
  <c r="AB28" i="1"/>
  <c r="AK27" i="1"/>
  <c r="W27" i="1"/>
  <c r="AO27" i="1" s="1"/>
  <c r="Y27" i="1"/>
  <c r="AC27" i="1"/>
  <c r="Z27" i="1"/>
  <c r="AD27" i="1"/>
  <c r="AG27" i="1"/>
  <c r="AF27" i="1"/>
  <c r="AE27" i="1"/>
  <c r="AA27" i="1"/>
  <c r="AB27" i="1"/>
  <c r="AK26" i="1"/>
  <c r="W26" i="1"/>
  <c r="AO26" i="1" s="1"/>
  <c r="Y26" i="1"/>
  <c r="AC26" i="1"/>
  <c r="Z26" i="1"/>
  <c r="AD26" i="1"/>
  <c r="AG26" i="1"/>
  <c r="AF26" i="1"/>
  <c r="AE26" i="1"/>
  <c r="AA26" i="1"/>
  <c r="AB26" i="1"/>
  <c r="AK25" i="1"/>
  <c r="W25" i="1"/>
  <c r="AO25" i="1" s="1"/>
  <c r="Y25" i="1"/>
  <c r="AC25" i="1"/>
  <c r="Z25" i="1"/>
  <c r="AD25" i="1"/>
  <c r="AG25" i="1"/>
  <c r="AF25" i="1"/>
  <c r="AE25" i="1"/>
  <c r="AA25" i="1"/>
  <c r="AB25" i="1"/>
  <c r="AK24" i="1"/>
  <c r="W24" i="1"/>
  <c r="AO24" i="1" s="1"/>
  <c r="Y24" i="1"/>
  <c r="AC24" i="1"/>
  <c r="Z24" i="1"/>
  <c r="AD24" i="1"/>
  <c r="AG24" i="1"/>
  <c r="AF24" i="1"/>
  <c r="AE24" i="1"/>
  <c r="AA24" i="1"/>
  <c r="AB24" i="1"/>
  <c r="AK23" i="1"/>
  <c r="W23" i="1"/>
  <c r="AO23" i="1" s="1"/>
  <c r="Y23" i="1"/>
  <c r="AC23" i="1"/>
  <c r="Z23" i="1"/>
  <c r="AD23" i="1"/>
  <c r="AG23" i="1"/>
  <c r="AF23" i="1"/>
  <c r="AE23" i="1"/>
  <c r="AA23" i="1"/>
  <c r="AB23" i="1"/>
  <c r="AK22" i="1"/>
  <c r="W22" i="1"/>
  <c r="AO22" i="1" s="1"/>
  <c r="Y22" i="1"/>
  <c r="AC22" i="1"/>
  <c r="Z22" i="1"/>
  <c r="AD22" i="1"/>
  <c r="AG22" i="1"/>
  <c r="AF22" i="1"/>
  <c r="AE22" i="1"/>
  <c r="AA22" i="1"/>
  <c r="AB22" i="1"/>
  <c r="AK21" i="1"/>
  <c r="W21" i="1"/>
  <c r="AO21" i="1" s="1"/>
  <c r="Y21" i="1"/>
  <c r="AC21" i="1"/>
  <c r="Z21" i="1"/>
  <c r="AD21" i="1"/>
  <c r="AG21" i="1"/>
  <c r="AF21" i="1"/>
  <c r="AE21" i="1"/>
  <c r="AA21" i="1"/>
  <c r="AB21" i="1"/>
  <c r="AK20" i="1"/>
  <c r="W20" i="1"/>
  <c r="AO20" i="1" s="1"/>
  <c r="Y20" i="1"/>
  <c r="AC20" i="1"/>
  <c r="Z20" i="1"/>
  <c r="AD20" i="1"/>
  <c r="AG20" i="1"/>
  <c r="AF20" i="1"/>
  <c r="AE20" i="1"/>
  <c r="AA20" i="1"/>
  <c r="AB20" i="1"/>
  <c r="AK19" i="1"/>
  <c r="W19" i="1"/>
  <c r="AO19" i="1" s="1"/>
  <c r="Y19" i="1"/>
  <c r="AC19" i="1"/>
  <c r="Z19" i="1"/>
  <c r="AD19" i="1"/>
  <c r="AG19" i="1"/>
  <c r="AF19" i="1"/>
  <c r="AE19" i="1"/>
  <c r="AA19" i="1"/>
  <c r="AB19" i="1"/>
  <c r="AK18" i="1"/>
  <c r="W18" i="1"/>
  <c r="AO18" i="1" s="1"/>
  <c r="Y18" i="1"/>
  <c r="AC18" i="1"/>
  <c r="Z18" i="1"/>
  <c r="AD18" i="1"/>
  <c r="AG18" i="1"/>
  <c r="AF18" i="1"/>
  <c r="AE18" i="1"/>
  <c r="AA18" i="1"/>
  <c r="AB18" i="1"/>
  <c r="AK17" i="1"/>
  <c r="W17" i="1"/>
  <c r="AO17" i="1" s="1"/>
  <c r="Y17" i="1"/>
  <c r="AC17" i="1"/>
  <c r="Z17" i="1"/>
  <c r="AD17" i="1"/>
  <c r="AG17" i="1"/>
  <c r="AF17" i="1"/>
  <c r="AE17" i="1"/>
  <c r="AA17" i="1"/>
  <c r="AB17" i="1"/>
  <c r="AK16" i="1"/>
  <c r="W16" i="1"/>
  <c r="AO16" i="1" s="1"/>
  <c r="Y16" i="1"/>
  <c r="AC16" i="1"/>
  <c r="Z16" i="1"/>
  <c r="AD16" i="1"/>
  <c r="AG16" i="1"/>
  <c r="AF16" i="1"/>
  <c r="AE16" i="1"/>
  <c r="AA16" i="1"/>
  <c r="AB16" i="1"/>
  <c r="AK15" i="1"/>
  <c r="W15" i="1"/>
  <c r="AO15" i="1" s="1"/>
  <c r="Y15" i="1"/>
  <c r="AC15" i="1"/>
  <c r="Z15" i="1"/>
  <c r="AD15" i="1"/>
  <c r="AG15" i="1"/>
  <c r="AF15" i="1"/>
  <c r="AE15" i="1"/>
  <c r="AA15" i="1"/>
  <c r="AB15" i="1"/>
  <c r="AG14" i="1"/>
  <c r="AH14" i="1" s="1"/>
  <c r="Z14" i="1"/>
  <c r="AD14" i="1"/>
  <c r="AC14" i="1"/>
  <c r="AE14" i="1"/>
  <c r="AB14" i="1"/>
  <c r="W14" i="1"/>
  <c r="AF14" i="1"/>
  <c r="AA14" i="1"/>
  <c r="AN135" i="1" l="1"/>
  <c r="AQ139" i="1"/>
  <c r="AH32" i="1"/>
  <c r="AH61" i="1"/>
  <c r="AH53" i="1"/>
  <c r="AQ53" i="1" s="1"/>
  <c r="AQ49" i="1"/>
  <c r="AH31" i="1"/>
  <c r="AQ31" i="1" s="1"/>
  <c r="AH35" i="1"/>
  <c r="AQ35" i="1" s="1"/>
  <c r="AH57" i="1"/>
  <c r="AT82" i="1"/>
  <c r="AJ82" i="1"/>
  <c r="AJ150" i="1"/>
  <c r="AT150" i="1"/>
  <c r="AV150" i="1" s="1"/>
  <c r="AU150" i="1"/>
  <c r="AN158" i="1"/>
  <c r="AO158" i="1"/>
  <c r="AR158" i="1" s="1"/>
  <c r="U158" i="1" s="1"/>
  <c r="AN93" i="1"/>
  <c r="AO93" i="1"/>
  <c r="AP145" i="1"/>
  <c r="AT156" i="1"/>
  <c r="AV156" i="1" s="1"/>
  <c r="AJ158" i="1"/>
  <c r="AP158" i="1" s="1"/>
  <c r="AT158" i="1"/>
  <c r="AU158" i="1"/>
  <c r="AP137" i="1"/>
  <c r="AQ158" i="1"/>
  <c r="AQ160" i="1"/>
  <c r="AT95" i="1"/>
  <c r="AV95" i="1" s="1"/>
  <c r="AJ95" i="1"/>
  <c r="AO155" i="1"/>
  <c r="AN155" i="1"/>
  <c r="AU157" i="1"/>
  <c r="AV157" i="1"/>
  <c r="AJ157" i="1"/>
  <c r="AT157" i="1"/>
  <c r="AT135" i="1"/>
  <c r="AJ135" i="1"/>
  <c r="AN73" i="1"/>
  <c r="AJ96" i="1"/>
  <c r="AN99" i="1"/>
  <c r="AH102" i="1"/>
  <c r="AQ102" i="1" s="1"/>
  <c r="AN103" i="1"/>
  <c r="AH106" i="1"/>
  <c r="AQ106" i="1" s="1"/>
  <c r="AU109" i="1"/>
  <c r="AV117" i="1"/>
  <c r="AV125" i="1"/>
  <c r="AJ143" i="1"/>
  <c r="AT160" i="1"/>
  <c r="AQ32" i="1"/>
  <c r="AN85" i="1"/>
  <c r="AH98" i="1"/>
  <c r="AN115" i="1"/>
  <c r="AJ129" i="1"/>
  <c r="AP129" i="1" s="1"/>
  <c r="AO140" i="1"/>
  <c r="AN148" i="1"/>
  <c r="AH150" i="1"/>
  <c r="AQ150" i="1" s="1"/>
  <c r="AJ153" i="1"/>
  <c r="AP153" i="1" s="1"/>
  <c r="AQ145" i="1"/>
  <c r="AV89" i="1"/>
  <c r="AH90" i="1"/>
  <c r="AH117" i="1"/>
  <c r="AQ117" i="1" s="1"/>
  <c r="AV119" i="1"/>
  <c r="AN123" i="1"/>
  <c r="AV127" i="1"/>
  <c r="AU130" i="1"/>
  <c r="AH133" i="1"/>
  <c r="AQ133" i="1" s="1"/>
  <c r="AU133" i="1"/>
  <c r="AH134" i="1"/>
  <c r="AQ134" i="1" s="1"/>
  <c r="AN147" i="1"/>
  <c r="AN154" i="1"/>
  <c r="AH34" i="1"/>
  <c r="AJ41" i="1"/>
  <c r="AH76" i="1"/>
  <c r="AJ79" i="1"/>
  <c r="AH89" i="1"/>
  <c r="AT89" i="1"/>
  <c r="AU89" i="1" s="1"/>
  <c r="AQ105" i="1"/>
  <c r="AV130" i="1"/>
  <c r="AN133" i="1"/>
  <c r="AV133" i="1"/>
  <c r="AN134" i="1"/>
  <c r="AH142" i="1"/>
  <c r="AQ142" i="1" s="1"/>
  <c r="AU142" i="1"/>
  <c r="AV143" i="1"/>
  <c r="AH68" i="1"/>
  <c r="AN72" i="1"/>
  <c r="AJ81" i="1"/>
  <c r="AH84" i="1"/>
  <c r="AN86" i="1"/>
  <c r="AN94" i="1"/>
  <c r="AU96" i="1"/>
  <c r="AH96" i="1"/>
  <c r="AQ96" i="1" s="1"/>
  <c r="AV96" i="1"/>
  <c r="AN97" i="1"/>
  <c r="AN114" i="1"/>
  <c r="AH130" i="1"/>
  <c r="AJ133" i="1"/>
  <c r="AH136" i="1"/>
  <c r="AQ136" i="1" s="1"/>
  <c r="AH27" i="1"/>
  <c r="AQ27" i="1" s="1"/>
  <c r="AH38" i="1"/>
  <c r="AQ38" i="1" s="1"/>
  <c r="AH39" i="1"/>
  <c r="AQ39" i="1" s="1"/>
  <c r="AU39" i="1"/>
  <c r="AT45" i="1"/>
  <c r="AV45" i="1" s="1"/>
  <c r="AJ65" i="1"/>
  <c r="AV75" i="1"/>
  <c r="AH77" i="1"/>
  <c r="AH118" i="1"/>
  <c r="AQ118" i="1" s="1"/>
  <c r="AJ124" i="1"/>
  <c r="AH126" i="1"/>
  <c r="AQ126" i="1" s="1"/>
  <c r="AJ130" i="1"/>
  <c r="AT153" i="1"/>
  <c r="AU153" i="1" s="1"/>
  <c r="AO79" i="1"/>
  <c r="AN79" i="1"/>
  <c r="AN31" i="1"/>
  <c r="AQ66" i="1"/>
  <c r="AQ87" i="1"/>
  <c r="AN41" i="1"/>
  <c r="AQ75" i="1"/>
  <c r="AQ57" i="1"/>
  <c r="AQ77" i="1"/>
  <c r="AN87" i="1"/>
  <c r="AN77" i="1"/>
  <c r="AQ34" i="1"/>
  <c r="AN63" i="1"/>
  <c r="AQ68" i="1"/>
  <c r="AN32" i="1"/>
  <c r="AQ76" i="1"/>
  <c r="AH25" i="1"/>
  <c r="AQ25" i="1" s="1"/>
  <c r="AH16" i="1"/>
  <c r="AQ16" i="1" s="1"/>
  <c r="AN17" i="1"/>
  <c r="AN21" i="1"/>
  <c r="AN25" i="1"/>
  <c r="AH28" i="1"/>
  <c r="AQ28" i="1" s="1"/>
  <c r="AN36" i="1"/>
  <c r="AU42" i="1"/>
  <c r="AH47" i="1"/>
  <c r="AQ47" i="1" s="1"/>
  <c r="AH17" i="1"/>
  <c r="AQ17" i="1" s="1"/>
  <c r="AH21" i="1"/>
  <c r="AQ21" i="1" s="1"/>
  <c r="AN18" i="1"/>
  <c r="AH20" i="1"/>
  <c r="AQ20" i="1" s="1"/>
  <c r="AH15" i="1"/>
  <c r="AQ15" i="1" s="1"/>
  <c r="AH19" i="1"/>
  <c r="AQ19" i="1" s="1"/>
  <c r="AH23" i="1"/>
  <c r="AQ23" i="1" s="1"/>
  <c r="AN29" i="1"/>
  <c r="AJ40" i="1"/>
  <c r="AP40" i="1" s="1"/>
  <c r="AN42" i="1"/>
  <c r="AN16" i="1"/>
  <c r="AN20" i="1"/>
  <c r="AN24" i="1"/>
  <c r="AN35" i="1"/>
  <c r="AN45" i="1"/>
  <c r="AQ55" i="1"/>
  <c r="AN26" i="1"/>
  <c r="AH18" i="1"/>
  <c r="AQ18" i="1" s="1"/>
  <c r="AH26" i="1"/>
  <c r="AQ26" i="1" s="1"/>
  <c r="AQ33" i="1"/>
  <c r="AN34" i="1"/>
  <c r="AH22" i="1"/>
  <c r="AQ22" i="1" s="1"/>
  <c r="AN28" i="1"/>
  <c r="AN33" i="1"/>
  <c r="AN15" i="1"/>
  <c r="AN19" i="1"/>
  <c r="AN23" i="1"/>
  <c r="AN27" i="1"/>
  <c r="AH30" i="1"/>
  <c r="AQ30" i="1" s="1"/>
  <c r="AN38" i="1"/>
  <c r="AQ51" i="1"/>
  <c r="AQ61" i="1"/>
  <c r="AN22" i="1"/>
  <c r="AH29" i="1"/>
  <c r="AQ29" i="1" s="1"/>
  <c r="AH24" i="1"/>
  <c r="AQ24" i="1" s="1"/>
  <c r="AN30" i="1"/>
  <c r="AN37" i="1"/>
  <c r="AN39" i="1"/>
  <c r="AH59" i="1"/>
  <c r="AQ59" i="1" s="1"/>
  <c r="AO58" i="1"/>
  <c r="AN58" i="1"/>
  <c r="AO46" i="1"/>
  <c r="AN46" i="1"/>
  <c r="AO54" i="1"/>
  <c r="AN54" i="1"/>
  <c r="AH36" i="1"/>
  <c r="AQ36" i="1" s="1"/>
  <c r="AT36" i="1"/>
  <c r="AV36" i="1" s="1"/>
  <c r="AJ36" i="1"/>
  <c r="AP39" i="1"/>
  <c r="AO50" i="1"/>
  <c r="AN50" i="1"/>
  <c r="AT61" i="1"/>
  <c r="AV61" i="1" s="1"/>
  <c r="AJ61" i="1"/>
  <c r="AN64" i="1"/>
  <c r="AN65" i="1"/>
  <c r="AO65" i="1"/>
  <c r="AQ67" i="1"/>
  <c r="AN74" i="1"/>
  <c r="AO74" i="1"/>
  <c r="AN80" i="1"/>
  <c r="AN81" i="1"/>
  <c r="AO81" i="1"/>
  <c r="AJ85" i="1"/>
  <c r="AH85" i="1"/>
  <c r="AQ85" i="1" s="1"/>
  <c r="AT85" i="1"/>
  <c r="AV85" i="1" s="1"/>
  <c r="AN91" i="1"/>
  <c r="AO91" i="1"/>
  <c r="AT92" i="1"/>
  <c r="AU92" i="1" s="1"/>
  <c r="AV92" i="1"/>
  <c r="AJ92" i="1"/>
  <c r="AP92" i="1" s="1"/>
  <c r="AH92" i="1"/>
  <c r="AQ92" i="1" s="1"/>
  <c r="AN95" i="1"/>
  <c r="AO95" i="1"/>
  <c r="AJ15" i="1"/>
  <c r="AP15" i="1" s="1"/>
  <c r="AT15" i="1"/>
  <c r="AV15" i="1" s="1"/>
  <c r="AJ16" i="1"/>
  <c r="AP16" i="1" s="1"/>
  <c r="AT16" i="1"/>
  <c r="AV16" i="1" s="1"/>
  <c r="AJ17" i="1"/>
  <c r="AT17" i="1"/>
  <c r="AV17" i="1" s="1"/>
  <c r="AJ18" i="1"/>
  <c r="AT18" i="1"/>
  <c r="AV18" i="1" s="1"/>
  <c r="AJ19" i="1"/>
  <c r="AT19" i="1"/>
  <c r="AV19" i="1" s="1"/>
  <c r="AJ20" i="1"/>
  <c r="AT20" i="1"/>
  <c r="AV20" i="1" s="1"/>
  <c r="AJ21" i="1"/>
  <c r="AT21" i="1"/>
  <c r="AV21" i="1" s="1"/>
  <c r="AJ22" i="1"/>
  <c r="AT22" i="1"/>
  <c r="AV22" i="1" s="1"/>
  <c r="AJ23" i="1"/>
  <c r="AT23" i="1"/>
  <c r="AV23" i="1" s="1"/>
  <c r="AJ24" i="1"/>
  <c r="AT24" i="1"/>
  <c r="AV24" i="1" s="1"/>
  <c r="AJ25" i="1"/>
  <c r="AT25" i="1"/>
  <c r="AV25" i="1" s="1"/>
  <c r="AJ26" i="1"/>
  <c r="AP26" i="1" s="1"/>
  <c r="AT26" i="1"/>
  <c r="AV26" i="1" s="1"/>
  <c r="AJ27" i="1"/>
  <c r="AT27" i="1"/>
  <c r="AV27" i="1" s="1"/>
  <c r="AJ28" i="1"/>
  <c r="AT28" i="1"/>
  <c r="AV28" i="1" s="1"/>
  <c r="AJ29" i="1"/>
  <c r="AT29" i="1"/>
  <c r="AV29" i="1" s="1"/>
  <c r="AJ30" i="1"/>
  <c r="AP30" i="1" s="1"/>
  <c r="AT30" i="1"/>
  <c r="AV30" i="1" s="1"/>
  <c r="AJ31" i="1"/>
  <c r="AP31" i="1" s="1"/>
  <c r="AT31" i="1"/>
  <c r="AV31" i="1" s="1"/>
  <c r="AJ32" i="1"/>
  <c r="AP32" i="1" s="1"/>
  <c r="AT32" i="1"/>
  <c r="AV32" i="1" s="1"/>
  <c r="AJ33" i="1"/>
  <c r="AP33" i="1" s="1"/>
  <c r="AT33" i="1"/>
  <c r="AV33" i="1" s="1"/>
  <c r="AJ34" i="1"/>
  <c r="AP34" i="1" s="1"/>
  <c r="AT34" i="1"/>
  <c r="AV34" i="1" s="1"/>
  <c r="AJ35" i="1"/>
  <c r="AP35" i="1" s="1"/>
  <c r="AT35" i="1"/>
  <c r="AV35" i="1" s="1"/>
  <c r="AN40" i="1"/>
  <c r="AV41" i="1"/>
  <c r="AH41" i="1"/>
  <c r="AQ41" i="1" s="1"/>
  <c r="AN44" i="1"/>
  <c r="AH45" i="1"/>
  <c r="AQ45" i="1" s="1"/>
  <c r="AN47" i="1"/>
  <c r="AN48" i="1"/>
  <c r="AV49" i="1"/>
  <c r="AJ49" i="1"/>
  <c r="AP49" i="1" s="1"/>
  <c r="AN51" i="1"/>
  <c r="AN52" i="1"/>
  <c r="AV53" i="1"/>
  <c r="AJ53" i="1"/>
  <c r="AP53" i="1" s="1"/>
  <c r="AN55" i="1"/>
  <c r="AN56" i="1"/>
  <c r="AV57" i="1"/>
  <c r="AJ57" i="1"/>
  <c r="AP57" i="1" s="1"/>
  <c r="AN59" i="1"/>
  <c r="AN60" i="1"/>
  <c r="AU66" i="1"/>
  <c r="AT66" i="1"/>
  <c r="AV66" i="1" s="1"/>
  <c r="AJ66" i="1"/>
  <c r="AP66" i="1" s="1"/>
  <c r="AJ70" i="1"/>
  <c r="AH70" i="1"/>
  <c r="AQ70" i="1" s="1"/>
  <c r="AT70" i="1"/>
  <c r="AV70" i="1" s="1"/>
  <c r="AH50" i="1"/>
  <c r="AQ50" i="1" s="1"/>
  <c r="AT50" i="1"/>
  <c r="AV50" i="1" s="1"/>
  <c r="AT54" i="1"/>
  <c r="AU54" i="1" s="1"/>
  <c r="AH54" i="1"/>
  <c r="AQ54" i="1" s="1"/>
  <c r="AV82" i="1"/>
  <c r="AU82" i="1"/>
  <c r="AT91" i="1"/>
  <c r="AV91" i="1"/>
  <c r="AJ91" i="1"/>
  <c r="AU91" i="1"/>
  <c r="AH91" i="1"/>
  <c r="AQ91" i="1" s="1"/>
  <c r="AH116" i="1"/>
  <c r="AQ116" i="1" s="1"/>
  <c r="AT116" i="1"/>
  <c r="AU116" i="1" s="1"/>
  <c r="AJ116" i="1"/>
  <c r="AP67" i="1"/>
  <c r="AT69" i="1"/>
  <c r="AU69" i="1" s="1"/>
  <c r="AV69" i="1"/>
  <c r="AJ69" i="1"/>
  <c r="AH69" i="1"/>
  <c r="AQ69" i="1" s="1"/>
  <c r="AN88" i="1"/>
  <c r="AT97" i="1"/>
  <c r="AV97" i="1" s="1"/>
  <c r="AJ97" i="1"/>
  <c r="AN101" i="1"/>
  <c r="AO101" i="1"/>
  <c r="AN125" i="1"/>
  <c r="AO125" i="1"/>
  <c r="AH132" i="1"/>
  <c r="AQ132" i="1" s="1"/>
  <c r="AT132" i="1"/>
  <c r="AV132" i="1" s="1"/>
  <c r="AJ132" i="1"/>
  <c r="AT46" i="1"/>
  <c r="AV46" i="1" s="1"/>
  <c r="AH46" i="1"/>
  <c r="AQ46" i="1" s="1"/>
  <c r="AN89" i="1"/>
  <c r="AO89" i="1"/>
  <c r="AV42" i="1"/>
  <c r="AH42" i="1"/>
  <c r="AQ42" i="1" s="1"/>
  <c r="AU38" i="1"/>
  <c r="AJ42" i="1"/>
  <c r="AJ46" i="1"/>
  <c r="AJ50" i="1"/>
  <c r="AJ54" i="1"/>
  <c r="AN62" i="1"/>
  <c r="AO62" i="1"/>
  <c r="AT64" i="1"/>
  <c r="AV64" i="1" s="1"/>
  <c r="AJ64" i="1"/>
  <c r="AP64" i="1" s="1"/>
  <c r="AH64" i="1"/>
  <c r="AQ64" i="1" s="1"/>
  <c r="AU64" i="1"/>
  <c r="AN68" i="1"/>
  <c r="AO68" i="1"/>
  <c r="AN71" i="1"/>
  <c r="AO71" i="1"/>
  <c r="AT73" i="1"/>
  <c r="AV73" i="1" s="1"/>
  <c r="AH73" i="1"/>
  <c r="AQ73" i="1" s="1"/>
  <c r="AP75" i="1"/>
  <c r="AN78" i="1"/>
  <c r="AO78" i="1"/>
  <c r="AT80" i="1"/>
  <c r="AV80" i="1" s="1"/>
  <c r="AJ80" i="1"/>
  <c r="AH80" i="1"/>
  <c r="AQ80" i="1" s="1"/>
  <c r="AP82" i="1"/>
  <c r="AQ82" i="1"/>
  <c r="AN109" i="1"/>
  <c r="AO109" i="1"/>
  <c r="AU37" i="1"/>
  <c r="AV43" i="1"/>
  <c r="AH43" i="1"/>
  <c r="AQ43" i="1" s="1"/>
  <c r="AV47" i="1"/>
  <c r="AJ47" i="1"/>
  <c r="AP47" i="1" s="1"/>
  <c r="AN49" i="1"/>
  <c r="AV51" i="1"/>
  <c r="AJ51" i="1"/>
  <c r="AP51" i="1" s="1"/>
  <c r="AN53" i="1"/>
  <c r="AV55" i="1"/>
  <c r="AJ55" i="1"/>
  <c r="AP55" i="1" s="1"/>
  <c r="AN57" i="1"/>
  <c r="AV59" i="1"/>
  <c r="AJ59" i="1"/>
  <c r="AP59" i="1" s="1"/>
  <c r="AN61" i="1"/>
  <c r="AN67" i="1"/>
  <c r="AO67" i="1"/>
  <c r="AQ83" i="1"/>
  <c r="AC84" i="1"/>
  <c r="Z84" i="1"/>
  <c r="AD84" i="1"/>
  <c r="AF84" i="1"/>
  <c r="AE84" i="1"/>
  <c r="AA84" i="1"/>
  <c r="AB84" i="1"/>
  <c r="Y84" i="1"/>
  <c r="AQ89" i="1"/>
  <c r="AQ90" i="1"/>
  <c r="AN127" i="1"/>
  <c r="AO127" i="1"/>
  <c r="AH58" i="1"/>
  <c r="AQ58" i="1" s="1"/>
  <c r="AT58" i="1"/>
  <c r="AV58" i="1" s="1"/>
  <c r="AN90" i="1"/>
  <c r="AO90" i="1"/>
  <c r="AH37" i="1"/>
  <c r="AQ37" i="1" s="1"/>
  <c r="AV37" i="1"/>
  <c r="AJ38" i="1"/>
  <c r="AP38" i="1" s="1"/>
  <c r="AJ43" i="1"/>
  <c r="AT48" i="1"/>
  <c r="AV48" i="1" s="1"/>
  <c r="AH48" i="1"/>
  <c r="AQ48" i="1" s="1"/>
  <c r="AT52" i="1"/>
  <c r="AV52" i="1" s="1"/>
  <c r="AH52" i="1"/>
  <c r="AQ52" i="1" s="1"/>
  <c r="AT56" i="1"/>
  <c r="AV56" i="1" s="1"/>
  <c r="AH56" i="1"/>
  <c r="AQ56" i="1" s="1"/>
  <c r="AT60" i="1"/>
  <c r="AV60" i="1" s="1"/>
  <c r="AH60" i="1"/>
  <c r="AQ60" i="1" s="1"/>
  <c r="AO84" i="1"/>
  <c r="AJ87" i="1"/>
  <c r="AP87" i="1" s="1"/>
  <c r="AR87" i="1" s="1"/>
  <c r="U87" i="1" s="1"/>
  <c r="AV87" i="1"/>
  <c r="AO107" i="1"/>
  <c r="AN107" i="1"/>
  <c r="AO69" i="1"/>
  <c r="AN69" i="1"/>
  <c r="AT76" i="1"/>
  <c r="AU76" i="1" s="1"/>
  <c r="AJ76" i="1"/>
  <c r="AP76" i="1" s="1"/>
  <c r="AV76" i="1"/>
  <c r="AJ37" i="1"/>
  <c r="AQ40" i="1"/>
  <c r="AV40" i="1"/>
  <c r="AU41" i="1"/>
  <c r="AN43" i="1"/>
  <c r="AV44" i="1"/>
  <c r="AH44" i="1"/>
  <c r="AQ44" i="1" s="1"/>
  <c r="AU45" i="1"/>
  <c r="AO47" i="1"/>
  <c r="AU49" i="1"/>
  <c r="AO51" i="1"/>
  <c r="AU53" i="1"/>
  <c r="AO55" i="1"/>
  <c r="AU57" i="1"/>
  <c r="AO59" i="1"/>
  <c r="AU61" i="1"/>
  <c r="AV62" i="1"/>
  <c r="AU62" i="1"/>
  <c r="AH62" i="1"/>
  <c r="AQ62" i="1" s="1"/>
  <c r="AJ62" i="1"/>
  <c r="AU63" i="1"/>
  <c r="AH63" i="1"/>
  <c r="AQ63" i="1" s="1"/>
  <c r="AV63" i="1"/>
  <c r="AN66" i="1"/>
  <c r="AV67" i="1"/>
  <c r="AU67" i="1"/>
  <c r="AN70" i="1"/>
  <c r="AH71" i="1"/>
  <c r="AQ71" i="1" s="1"/>
  <c r="AT71" i="1"/>
  <c r="AU71" i="1" s="1"/>
  <c r="AJ71" i="1"/>
  <c r="AV72" i="1"/>
  <c r="AH72" i="1"/>
  <c r="AQ72" i="1" s="1"/>
  <c r="AN75" i="1"/>
  <c r="AO75" i="1"/>
  <c r="AN76" i="1"/>
  <c r="AO76" i="1"/>
  <c r="AV78" i="1"/>
  <c r="AJ78" i="1"/>
  <c r="AU78" i="1"/>
  <c r="AH78" i="1"/>
  <c r="AQ78" i="1" s="1"/>
  <c r="AU79" i="1"/>
  <c r="AH79" i="1"/>
  <c r="AQ79" i="1" s="1"/>
  <c r="AV79" i="1"/>
  <c r="AN83" i="1"/>
  <c r="AO83" i="1"/>
  <c r="AH86" i="1"/>
  <c r="AQ86" i="1" s="1"/>
  <c r="AT86" i="1"/>
  <c r="AV86" i="1" s="1"/>
  <c r="AJ86" i="1"/>
  <c r="AP89" i="1"/>
  <c r="AH97" i="1"/>
  <c r="AQ97" i="1" s="1"/>
  <c r="AU65" i="1"/>
  <c r="AU81" i="1"/>
  <c r="AN111" i="1"/>
  <c r="AN112" i="1"/>
  <c r="AH115" i="1"/>
  <c r="AQ115" i="1" s="1"/>
  <c r="AJ115" i="1"/>
  <c r="AT115" i="1"/>
  <c r="AU115" i="1" s="1"/>
  <c r="AH65" i="1"/>
  <c r="AO72" i="1"/>
  <c r="AU74" i="1"/>
  <c r="AH81" i="1"/>
  <c r="AO85" i="1"/>
  <c r="AJ94" i="1"/>
  <c r="AT94" i="1"/>
  <c r="AU94" i="1" s="1"/>
  <c r="AH94" i="1"/>
  <c r="AQ94" i="1" s="1"/>
  <c r="AQ109" i="1"/>
  <c r="AJ114" i="1"/>
  <c r="AH114" i="1"/>
  <c r="AQ114" i="1" s="1"/>
  <c r="AT114" i="1"/>
  <c r="AV114" i="1" s="1"/>
  <c r="AO121" i="1"/>
  <c r="AN121" i="1"/>
  <c r="AQ125" i="1"/>
  <c r="AN131" i="1"/>
  <c r="AO131" i="1"/>
  <c r="AU68" i="1"/>
  <c r="AH74" i="1"/>
  <c r="AQ74" i="1" s="1"/>
  <c r="AV74" i="1"/>
  <c r="AN82" i="1"/>
  <c r="AU83" i="1"/>
  <c r="AU88" i="1"/>
  <c r="AN92" i="1"/>
  <c r="AR92" i="1" s="1"/>
  <c r="U92" i="1" s="1"/>
  <c r="AV93" i="1"/>
  <c r="AJ93" i="1"/>
  <c r="AU93" i="1"/>
  <c r="AH93" i="1"/>
  <c r="AQ93" i="1" s="1"/>
  <c r="AN96" i="1"/>
  <c r="AO96" i="1"/>
  <c r="AN98" i="1"/>
  <c r="AO98" i="1"/>
  <c r="AO130" i="1"/>
  <c r="AN130" i="1"/>
  <c r="AV68" i="1"/>
  <c r="AJ74" i="1"/>
  <c r="AP74" i="1" s="1"/>
  <c r="AV83" i="1"/>
  <c r="AQ101" i="1"/>
  <c r="AO105" i="1"/>
  <c r="AN105" i="1"/>
  <c r="AH123" i="1"/>
  <c r="AQ123" i="1" s="1"/>
  <c r="AJ123" i="1"/>
  <c r="AT123" i="1"/>
  <c r="AU123" i="1" s="1"/>
  <c r="AT77" i="1"/>
  <c r="AU77" i="1" s="1"/>
  <c r="AV77" i="1"/>
  <c r="AJ77" i="1"/>
  <c r="AP77" i="1" s="1"/>
  <c r="AR77" i="1" s="1"/>
  <c r="U77" i="1" s="1"/>
  <c r="AT84" i="1"/>
  <c r="AV84" i="1" s="1"/>
  <c r="AU84" i="1"/>
  <c r="AJ84" i="1"/>
  <c r="AP84" i="1" s="1"/>
  <c r="AQ88" i="1"/>
  <c r="AO113" i="1"/>
  <c r="AN113" i="1"/>
  <c r="AO129" i="1"/>
  <c r="AN129" i="1"/>
  <c r="AJ68" i="1"/>
  <c r="AP68" i="1" s="1"/>
  <c r="AJ83" i="1"/>
  <c r="AP83" i="1" s="1"/>
  <c r="AT90" i="1"/>
  <c r="AU90" i="1" s="1"/>
  <c r="AJ90" i="1"/>
  <c r="AP90" i="1" s="1"/>
  <c r="AQ98" i="1"/>
  <c r="AU100" i="1"/>
  <c r="AH100" i="1"/>
  <c r="AQ100" i="1" s="1"/>
  <c r="AV100" i="1"/>
  <c r="AO102" i="1"/>
  <c r="AN102" i="1"/>
  <c r="AJ122" i="1"/>
  <c r="AP122" i="1" s="1"/>
  <c r="AH122" i="1"/>
  <c r="AQ122" i="1" s="1"/>
  <c r="AT122" i="1"/>
  <c r="AU122" i="1" s="1"/>
  <c r="AN128" i="1"/>
  <c r="AO128" i="1"/>
  <c r="AN132" i="1"/>
  <c r="AO132" i="1"/>
  <c r="AN137" i="1"/>
  <c r="AO137" i="1"/>
  <c r="AT147" i="1"/>
  <c r="AU147" i="1" s="1"/>
  <c r="AV147" i="1"/>
  <c r="AJ147" i="1"/>
  <c r="AH147" i="1"/>
  <c r="AQ147" i="1" s="1"/>
  <c r="AU104" i="1"/>
  <c r="AH104" i="1"/>
  <c r="AQ104" i="1" s="1"/>
  <c r="AU108" i="1"/>
  <c r="AH108" i="1"/>
  <c r="AQ108" i="1" s="1"/>
  <c r="AT128" i="1"/>
  <c r="AU128" i="1" s="1"/>
  <c r="AJ128" i="1"/>
  <c r="AP128" i="1" s="1"/>
  <c r="AH128" i="1"/>
  <c r="AQ128" i="1" s="1"/>
  <c r="AT136" i="1"/>
  <c r="AU136" i="1" s="1"/>
  <c r="AV136" i="1"/>
  <c r="AJ136" i="1"/>
  <c r="AP136" i="1" s="1"/>
  <c r="AU139" i="1"/>
  <c r="AT151" i="1"/>
  <c r="AU151" i="1" s="1"/>
  <c r="AV151" i="1"/>
  <c r="AJ151" i="1"/>
  <c r="AP151" i="1" s="1"/>
  <c r="AH151" i="1"/>
  <c r="AQ151" i="1" s="1"/>
  <c r="AN201" i="1"/>
  <c r="AO201" i="1"/>
  <c r="AP96" i="1"/>
  <c r="AV98" i="1"/>
  <c r="AJ98" i="1"/>
  <c r="AP98" i="1" s="1"/>
  <c r="AT98" i="1"/>
  <c r="AU98" i="1" s="1"/>
  <c r="AT102" i="1"/>
  <c r="AU102" i="1" s="1"/>
  <c r="AJ102" i="1"/>
  <c r="AP102" i="1" s="1"/>
  <c r="AJ106" i="1"/>
  <c r="AP106" i="1" s="1"/>
  <c r="AT106" i="1"/>
  <c r="AU106" i="1" s="1"/>
  <c r="AT110" i="1"/>
  <c r="AU110" i="1" s="1"/>
  <c r="AJ110" i="1"/>
  <c r="AP110" i="1" s="1"/>
  <c r="AT113" i="1"/>
  <c r="AU113" i="1" s="1"/>
  <c r="AV113" i="1"/>
  <c r="AJ113" i="1"/>
  <c r="AH113" i="1"/>
  <c r="AQ113" i="1" s="1"/>
  <c r="AP143" i="1"/>
  <c r="AO144" i="1"/>
  <c r="AN144" i="1"/>
  <c r="AN145" i="1"/>
  <c r="AO145" i="1"/>
  <c r="AV148" i="1"/>
  <c r="AJ148" i="1"/>
  <c r="AU148" i="1"/>
  <c r="AH148" i="1"/>
  <c r="AQ148" i="1" s="1"/>
  <c r="AT148" i="1"/>
  <c r="AU149" i="1"/>
  <c r="AN100" i="1"/>
  <c r="AN104" i="1"/>
  <c r="AN108" i="1"/>
  <c r="AT111" i="1"/>
  <c r="AU111" i="1" s="1"/>
  <c r="AJ111" i="1"/>
  <c r="AH111" i="1"/>
  <c r="AQ111" i="1" s="1"/>
  <c r="AJ117" i="1"/>
  <c r="AN119" i="1"/>
  <c r="AO119" i="1"/>
  <c r="AN120" i="1"/>
  <c r="AO120" i="1"/>
  <c r="AU124" i="1"/>
  <c r="AH124" i="1"/>
  <c r="AQ124" i="1" s="1"/>
  <c r="AQ129" i="1"/>
  <c r="AP133" i="1"/>
  <c r="AR133" i="1" s="1"/>
  <c r="U133" i="1" s="1"/>
  <c r="AU134" i="1"/>
  <c r="AT138" i="1"/>
  <c r="AV138" i="1" s="1"/>
  <c r="AU138" i="1"/>
  <c r="AH138" i="1"/>
  <c r="AQ138" i="1" s="1"/>
  <c r="AJ138" i="1"/>
  <c r="AP138" i="1" s="1"/>
  <c r="AU95" i="1"/>
  <c r="AH95" i="1"/>
  <c r="AU99" i="1"/>
  <c r="AH99" i="1"/>
  <c r="AQ99" i="1" s="1"/>
  <c r="AV99" i="1"/>
  <c r="AJ99" i="1"/>
  <c r="AJ101" i="1"/>
  <c r="AP101" i="1" s="1"/>
  <c r="AV103" i="1"/>
  <c r="AJ103" i="1"/>
  <c r="AU103" i="1"/>
  <c r="AH103" i="1"/>
  <c r="AQ103" i="1" s="1"/>
  <c r="AJ105" i="1"/>
  <c r="AP105" i="1" s="1"/>
  <c r="AU107" i="1"/>
  <c r="AH107" i="1"/>
  <c r="AQ107" i="1" s="1"/>
  <c r="AV107" i="1"/>
  <c r="AJ107" i="1"/>
  <c r="AJ109" i="1"/>
  <c r="AP109" i="1" s="1"/>
  <c r="AT112" i="1"/>
  <c r="AV112" i="1"/>
  <c r="AJ112" i="1"/>
  <c r="AU112" i="1"/>
  <c r="AH112" i="1"/>
  <c r="AQ112" i="1" s="1"/>
  <c r="AN116" i="1"/>
  <c r="AN118" i="1"/>
  <c r="AO118" i="1"/>
  <c r="AT121" i="1"/>
  <c r="AU121" i="1" s="1"/>
  <c r="AJ121" i="1"/>
  <c r="AP121" i="1" s="1"/>
  <c r="AH121" i="1"/>
  <c r="AQ121" i="1" s="1"/>
  <c r="AQ137" i="1"/>
  <c r="AN117" i="1"/>
  <c r="AO117" i="1"/>
  <c r="AJ125" i="1"/>
  <c r="AP125" i="1" s="1"/>
  <c r="AJ134" i="1"/>
  <c r="AP134" i="1" s="1"/>
  <c r="AV104" i="1"/>
  <c r="AN106" i="1"/>
  <c r="AV108" i="1"/>
  <c r="AN110" i="1"/>
  <c r="AU117" i="1"/>
  <c r="AT120" i="1"/>
  <c r="AU120" i="1" s="1"/>
  <c r="AJ120" i="1"/>
  <c r="AH120" i="1"/>
  <c r="AQ120" i="1" s="1"/>
  <c r="AN122" i="1"/>
  <c r="AN124" i="1"/>
  <c r="AN126" i="1"/>
  <c r="AO126" i="1"/>
  <c r="AO136" i="1"/>
  <c r="AN136" i="1"/>
  <c r="AJ140" i="1"/>
  <c r="AH140" i="1"/>
  <c r="AQ140" i="1" s="1"/>
  <c r="AT140" i="1"/>
  <c r="AV140" i="1" s="1"/>
  <c r="AP141" i="1"/>
  <c r="AU141" i="1"/>
  <c r="AH141" i="1"/>
  <c r="AQ141" i="1" s="1"/>
  <c r="AT144" i="1"/>
  <c r="AV144" i="1" s="1"/>
  <c r="AJ144" i="1"/>
  <c r="AP144" i="1" s="1"/>
  <c r="AT146" i="1"/>
  <c r="AU146" i="1"/>
  <c r="AH146" i="1"/>
  <c r="AQ146" i="1" s="1"/>
  <c r="AN151" i="1"/>
  <c r="AO151" i="1"/>
  <c r="AJ118" i="1"/>
  <c r="AP118" i="1" s="1"/>
  <c r="AV118" i="1"/>
  <c r="AH119" i="1"/>
  <c r="AQ119" i="1" s="1"/>
  <c r="AU119" i="1"/>
  <c r="AJ126" i="1"/>
  <c r="AP126" i="1" s="1"/>
  <c r="AV126" i="1"/>
  <c r="AH127" i="1"/>
  <c r="AQ127" i="1" s="1"/>
  <c r="AU127" i="1"/>
  <c r="AQ130" i="1"/>
  <c r="AU131" i="1"/>
  <c r="AJ119" i="1"/>
  <c r="AP119" i="1" s="1"/>
  <c r="AJ127" i="1"/>
  <c r="AH131" i="1"/>
  <c r="AQ131" i="1" s="1"/>
  <c r="AT139" i="1"/>
  <c r="AV139" i="1" s="1"/>
  <c r="AJ139" i="1"/>
  <c r="AP139" i="1" s="1"/>
  <c r="AP142" i="1"/>
  <c r="AN143" i="1"/>
  <c r="AO143" i="1"/>
  <c r="AV145" i="1"/>
  <c r="AU145" i="1"/>
  <c r="AN146" i="1"/>
  <c r="AO146" i="1"/>
  <c r="AN152" i="1"/>
  <c r="AO152" i="1"/>
  <c r="AQ152" i="1"/>
  <c r="AQ201" i="1"/>
  <c r="AP170" i="1"/>
  <c r="AQ170" i="1"/>
  <c r="AV131" i="1"/>
  <c r="AJ131" i="1"/>
  <c r="AU143" i="1"/>
  <c r="AP150" i="1"/>
  <c r="AN157" i="1"/>
  <c r="AO157" i="1"/>
  <c r="AN197" i="1"/>
  <c r="AO197" i="1"/>
  <c r="AV129" i="1"/>
  <c r="AU135" i="1"/>
  <c r="AV137" i="1"/>
  <c r="AU137" i="1"/>
  <c r="AN138" i="1"/>
  <c r="AO138" i="1"/>
  <c r="AN139" i="1"/>
  <c r="AN149" i="1"/>
  <c r="AT154" i="1"/>
  <c r="AV154" i="1" s="1"/>
  <c r="AJ154" i="1"/>
  <c r="AU154" i="1"/>
  <c r="AH154" i="1"/>
  <c r="AQ154" i="1" s="1"/>
  <c r="AP186" i="1"/>
  <c r="AQ186" i="1"/>
  <c r="AH135" i="1"/>
  <c r="AQ135" i="1" s="1"/>
  <c r="AV135" i="1"/>
  <c r="AT141" i="1"/>
  <c r="AV141" i="1" s="1"/>
  <c r="AN142" i="1"/>
  <c r="AU144" i="1"/>
  <c r="AV146" i="1"/>
  <c r="AN150" i="1"/>
  <c r="AN156" i="1"/>
  <c r="AO156" i="1"/>
  <c r="AN159" i="1"/>
  <c r="AO159" i="1"/>
  <c r="AN205" i="1"/>
  <c r="AO205" i="1"/>
  <c r="AH159" i="1"/>
  <c r="AQ159" i="1" s="1"/>
  <c r="AR204" i="1"/>
  <c r="U204" i="1" s="1"/>
  <c r="AP193" i="1"/>
  <c r="AP185" i="1"/>
  <c r="AN166" i="1"/>
  <c r="AR166" i="1" s="1"/>
  <c r="U166" i="1" s="1"/>
  <c r="AO166" i="1"/>
  <c r="AN164" i="1"/>
  <c r="AO164" i="1"/>
  <c r="AN162" i="1"/>
  <c r="AO162" i="1"/>
  <c r="AU206" i="1"/>
  <c r="AJ206" i="1"/>
  <c r="AP206" i="1" s="1"/>
  <c r="AR206" i="1" s="1"/>
  <c r="U206" i="1" s="1"/>
  <c r="AU202" i="1"/>
  <c r="AV202" i="1"/>
  <c r="AJ198" i="1"/>
  <c r="AP198" i="1" s="1"/>
  <c r="AU194" i="1"/>
  <c r="AV194" i="1"/>
  <c r="AJ190" i="1"/>
  <c r="AP190" i="1" s="1"/>
  <c r="AR190" i="1" s="1"/>
  <c r="U190" i="1" s="1"/>
  <c r="AU186" i="1"/>
  <c r="AV186" i="1"/>
  <c r="AJ182" i="1"/>
  <c r="AP182" i="1" s="1"/>
  <c r="AU178" i="1"/>
  <c r="AV178" i="1"/>
  <c r="AJ174" i="1"/>
  <c r="AP174" i="1" s="1"/>
  <c r="AU170" i="1"/>
  <c r="AV170" i="1"/>
  <c r="AJ166" i="1"/>
  <c r="AP166" i="1" s="1"/>
  <c r="AU162" i="1"/>
  <c r="AV162" i="1"/>
  <c r="AQ153" i="1"/>
  <c r="AN160" i="1"/>
  <c r="AN203" i="1"/>
  <c r="AP178" i="1"/>
  <c r="AQ178" i="1"/>
  <c r="AN177" i="1"/>
  <c r="AR177" i="1" s="1"/>
  <c r="U177" i="1" s="1"/>
  <c r="AO177" i="1"/>
  <c r="AQ172" i="1"/>
  <c r="AN168" i="1"/>
  <c r="AO168" i="1"/>
  <c r="AT205" i="1"/>
  <c r="AU205" i="1"/>
  <c r="AV205" i="1"/>
  <c r="AT197" i="1"/>
  <c r="AU197" i="1" s="1"/>
  <c r="AV197" i="1"/>
  <c r="AT189" i="1"/>
  <c r="AV189" i="1" s="1"/>
  <c r="AU189" i="1"/>
  <c r="AJ189" i="1"/>
  <c r="AP189" i="1" s="1"/>
  <c r="AT181" i="1"/>
  <c r="AV181" i="1" s="1"/>
  <c r="AU181" i="1"/>
  <c r="AJ181" i="1"/>
  <c r="AP181" i="1" s="1"/>
  <c r="AH181" i="1"/>
  <c r="AQ181" i="1" s="1"/>
  <c r="AT173" i="1"/>
  <c r="AU173" i="1" s="1"/>
  <c r="AJ173" i="1"/>
  <c r="AH173" i="1"/>
  <c r="AQ173" i="1" s="1"/>
  <c r="AT165" i="1"/>
  <c r="AU165" i="1"/>
  <c r="AV165" i="1"/>
  <c r="AJ165" i="1"/>
  <c r="AP165" i="1" s="1"/>
  <c r="AH165" i="1"/>
  <c r="AQ165" i="1" s="1"/>
  <c r="AO150" i="1"/>
  <c r="AV158" i="1"/>
  <c r="AN207" i="1"/>
  <c r="AN199" i="1"/>
  <c r="AR194" i="1"/>
  <c r="U194" i="1" s="1"/>
  <c r="AN193" i="1"/>
  <c r="AO193" i="1"/>
  <c r="AN185" i="1"/>
  <c r="AO185" i="1"/>
  <c r="AN174" i="1"/>
  <c r="AO174" i="1"/>
  <c r="AN172" i="1"/>
  <c r="AO172" i="1"/>
  <c r="AN170" i="1"/>
  <c r="AO170" i="1"/>
  <c r="AJ152" i="1"/>
  <c r="AP152" i="1" s="1"/>
  <c r="AV152" i="1"/>
  <c r="AQ204" i="1"/>
  <c r="AN200" i="1"/>
  <c r="AQ180" i="1"/>
  <c r="AN176" i="1"/>
  <c r="AO176" i="1"/>
  <c r="AN165" i="1"/>
  <c r="AO165" i="1"/>
  <c r="AN163" i="1"/>
  <c r="AV185" i="1"/>
  <c r="AV177" i="1"/>
  <c r="AQ202" i="1"/>
  <c r="AN195" i="1"/>
  <c r="AN188" i="1"/>
  <c r="AO188" i="1"/>
  <c r="AN182" i="1"/>
  <c r="AO182" i="1"/>
  <c r="AN180" i="1"/>
  <c r="AO180" i="1"/>
  <c r="AN178" i="1"/>
  <c r="AO178" i="1"/>
  <c r="AN167" i="1"/>
  <c r="AO153" i="1"/>
  <c r="AR153" i="1" s="1"/>
  <c r="U153" i="1" s="1"/>
  <c r="AH155" i="1"/>
  <c r="AQ155" i="1" s="1"/>
  <c r="AU155" i="1"/>
  <c r="AP201" i="1"/>
  <c r="AQ198" i="1"/>
  <c r="AP197" i="1"/>
  <c r="AN191" i="1"/>
  <c r="AN186" i="1"/>
  <c r="AR186" i="1" s="1"/>
  <c r="U186" i="1" s="1"/>
  <c r="AN184" i="1"/>
  <c r="AR184" i="1" s="1"/>
  <c r="U184" i="1" s="1"/>
  <c r="AO184" i="1"/>
  <c r="AN173" i="1"/>
  <c r="AO173" i="1"/>
  <c r="AN171" i="1"/>
  <c r="AP162" i="1"/>
  <c r="AQ162" i="1"/>
  <c r="AN161" i="1"/>
  <c r="AO161" i="1"/>
  <c r="AT200" i="1"/>
  <c r="AV200" i="1" s="1"/>
  <c r="AU200" i="1"/>
  <c r="AJ200" i="1"/>
  <c r="AH200" i="1"/>
  <c r="AQ200" i="1" s="1"/>
  <c r="AT192" i="1"/>
  <c r="AU192" i="1" s="1"/>
  <c r="AJ192" i="1"/>
  <c r="AV192" i="1"/>
  <c r="AH192" i="1"/>
  <c r="AQ192" i="1" s="1"/>
  <c r="AT184" i="1"/>
  <c r="AU184" i="1"/>
  <c r="AJ184" i="1"/>
  <c r="AP184" i="1" s="1"/>
  <c r="AV184" i="1"/>
  <c r="AH184" i="1"/>
  <c r="AQ184" i="1" s="1"/>
  <c r="AT176" i="1"/>
  <c r="AV176" i="1" s="1"/>
  <c r="AU176" i="1"/>
  <c r="AJ176" i="1"/>
  <c r="AP176" i="1" s="1"/>
  <c r="AH176" i="1"/>
  <c r="AQ176" i="1" s="1"/>
  <c r="AT168" i="1"/>
  <c r="AU168" i="1"/>
  <c r="AJ168" i="1"/>
  <c r="AV168" i="1"/>
  <c r="AH168" i="1"/>
  <c r="AQ168" i="1" s="1"/>
  <c r="AO154" i="1"/>
  <c r="AJ155" i="1"/>
  <c r="AV155" i="1"/>
  <c r="AH156" i="1"/>
  <c r="AQ156" i="1" s="1"/>
  <c r="AU156" i="1"/>
  <c r="AP160" i="1"/>
  <c r="AP205" i="1"/>
  <c r="AP203" i="1"/>
  <c r="AO202" i="1"/>
  <c r="AR202" i="1" s="1"/>
  <c r="U202" i="1" s="1"/>
  <c r="AO198" i="1"/>
  <c r="AR198" i="1" s="1"/>
  <c r="U198" i="1" s="1"/>
  <c r="AN192" i="1"/>
  <c r="AN189" i="1"/>
  <c r="AR189" i="1" s="1"/>
  <c r="U189" i="1" s="1"/>
  <c r="AO189" i="1"/>
  <c r="AN175" i="1"/>
  <c r="AT207" i="1"/>
  <c r="AV207" i="1" s="1"/>
  <c r="AU207" i="1"/>
  <c r="AT203" i="1"/>
  <c r="AU203" i="1"/>
  <c r="AV203" i="1"/>
  <c r="AH199" i="1"/>
  <c r="AQ199" i="1" s="1"/>
  <c r="AT199" i="1"/>
  <c r="AU199" i="1"/>
  <c r="AV199" i="1"/>
  <c r="AT195" i="1"/>
  <c r="AU195" i="1"/>
  <c r="AH195" i="1"/>
  <c r="AQ195" i="1" s="1"/>
  <c r="AV195" i="1"/>
  <c r="AH191" i="1"/>
  <c r="AQ191" i="1" s="1"/>
  <c r="AT191" i="1"/>
  <c r="AU191" i="1"/>
  <c r="AV191" i="1"/>
  <c r="AT187" i="1"/>
  <c r="AJ187" i="1"/>
  <c r="AU187" i="1"/>
  <c r="AH187" i="1"/>
  <c r="AQ187" i="1" s="1"/>
  <c r="AV187" i="1"/>
  <c r="AJ183" i="1"/>
  <c r="AH183" i="1"/>
  <c r="AQ183" i="1" s="1"/>
  <c r="AT183" i="1"/>
  <c r="AU183" i="1" s="1"/>
  <c r="AT179" i="1"/>
  <c r="AU179" i="1" s="1"/>
  <c r="AJ179" i="1"/>
  <c r="AH179" i="1"/>
  <c r="AQ179" i="1" s="1"/>
  <c r="AV179" i="1"/>
  <c r="AJ175" i="1"/>
  <c r="AP175" i="1" s="1"/>
  <c r="AH175" i="1"/>
  <c r="AQ175" i="1" s="1"/>
  <c r="AT175" i="1"/>
  <c r="AU175" i="1"/>
  <c r="AV175" i="1"/>
  <c r="AT171" i="1"/>
  <c r="AV171" i="1" s="1"/>
  <c r="AJ171" i="1"/>
  <c r="AU171" i="1"/>
  <c r="AH171" i="1"/>
  <c r="AQ171" i="1" s="1"/>
  <c r="AJ167" i="1"/>
  <c r="AH167" i="1"/>
  <c r="AQ167" i="1" s="1"/>
  <c r="AT167" i="1"/>
  <c r="AU167" i="1" s="1"/>
  <c r="AV167" i="1"/>
  <c r="AT163" i="1"/>
  <c r="AU163" i="1" s="1"/>
  <c r="AJ163" i="1"/>
  <c r="AP163" i="1" s="1"/>
  <c r="AH163" i="1"/>
  <c r="AQ163" i="1" s="1"/>
  <c r="AH149" i="1"/>
  <c r="AQ149" i="1" s="1"/>
  <c r="AJ156" i="1"/>
  <c r="AP156" i="1" s="1"/>
  <c r="AH157" i="1"/>
  <c r="AQ157" i="1" s="1"/>
  <c r="AJ159" i="1"/>
  <c r="AP159" i="1" s="1"/>
  <c r="AT159" i="1"/>
  <c r="AU159" i="1" s="1"/>
  <c r="AO160" i="1"/>
  <c r="AP207" i="1"/>
  <c r="AO203" i="1"/>
  <c r="AP199" i="1"/>
  <c r="AQ194" i="1"/>
  <c r="AN187" i="1"/>
  <c r="AN181" i="1"/>
  <c r="AO181" i="1"/>
  <c r="AN179" i="1"/>
  <c r="AN169" i="1"/>
  <c r="AO169" i="1"/>
  <c r="AQ164" i="1"/>
  <c r="AT206" i="1"/>
  <c r="AV206" i="1" s="1"/>
  <c r="AT198" i="1"/>
  <c r="AU198" i="1" s="1"/>
  <c r="AT190" i="1"/>
  <c r="AU190" i="1" s="1"/>
  <c r="AT182" i="1"/>
  <c r="AV182" i="1" s="1"/>
  <c r="AT174" i="1"/>
  <c r="AU174" i="1" s="1"/>
  <c r="AT166" i="1"/>
  <c r="AU166" i="1" s="1"/>
  <c r="AT201" i="1"/>
  <c r="AU201" i="1" s="1"/>
  <c r="AT193" i="1"/>
  <c r="AU193" i="1" s="1"/>
  <c r="AT185" i="1"/>
  <c r="AU185" i="1" s="1"/>
  <c r="AT177" i="1"/>
  <c r="AU177" i="1" s="1"/>
  <c r="AT169" i="1"/>
  <c r="AU169" i="1" s="1"/>
  <c r="AT161" i="1"/>
  <c r="AU161" i="1" s="1"/>
  <c r="AR49" i="1" l="1"/>
  <c r="U49" i="1" s="1"/>
  <c r="AV39" i="1"/>
  <c r="AU20" i="1"/>
  <c r="AR151" i="1"/>
  <c r="U151" i="1" s="1"/>
  <c r="AR141" i="1"/>
  <c r="U141" i="1" s="1"/>
  <c r="AR134" i="1"/>
  <c r="U134" i="1" s="1"/>
  <c r="AR102" i="1"/>
  <c r="U102" i="1" s="1"/>
  <c r="AR57" i="1"/>
  <c r="U57" i="1" s="1"/>
  <c r="AR34" i="1"/>
  <c r="U34" i="1" s="1"/>
  <c r="AR30" i="1"/>
  <c r="U30" i="1" s="1"/>
  <c r="AR26" i="1"/>
  <c r="U26" i="1" s="1"/>
  <c r="AP22" i="1"/>
  <c r="AP18" i="1"/>
  <c r="AR18" i="1" s="1"/>
  <c r="U18" i="1" s="1"/>
  <c r="AP25" i="1"/>
  <c r="AR25" i="1" s="1"/>
  <c r="U25" i="1" s="1"/>
  <c r="AP17" i="1"/>
  <c r="AR17" i="1" s="1"/>
  <c r="U17" i="1" s="1"/>
  <c r="AP61" i="1"/>
  <c r="AR61" i="1" s="1"/>
  <c r="U61" i="1" s="1"/>
  <c r="U14" i="1"/>
  <c r="AR15" i="1"/>
  <c r="U15" i="1" s="1"/>
  <c r="AR142" i="1"/>
  <c r="U142" i="1" s="1"/>
  <c r="AP131" i="1"/>
  <c r="AR131" i="1" s="1"/>
  <c r="U131" i="1" s="1"/>
  <c r="AR122" i="1"/>
  <c r="U122" i="1" s="1"/>
  <c r="AP117" i="1"/>
  <c r="AV122" i="1"/>
  <c r="AP123" i="1"/>
  <c r="AR123" i="1" s="1"/>
  <c r="U123" i="1" s="1"/>
  <c r="AU52" i="1"/>
  <c r="AQ84" i="1"/>
  <c r="AU73" i="1"/>
  <c r="AP42" i="1"/>
  <c r="AR42" i="1" s="1"/>
  <c r="U42" i="1" s="1"/>
  <c r="AU97" i="1"/>
  <c r="AV116" i="1"/>
  <c r="AP72" i="1"/>
  <c r="AP85" i="1"/>
  <c r="AR85" i="1" s="1"/>
  <c r="U85" i="1" s="1"/>
  <c r="AV153" i="1"/>
  <c r="AP93" i="1"/>
  <c r="AR93" i="1" s="1"/>
  <c r="U93" i="1" s="1"/>
  <c r="AU114" i="1"/>
  <c r="AU86" i="1"/>
  <c r="AP78" i="1"/>
  <c r="AR66" i="1"/>
  <c r="U66" i="1" s="1"/>
  <c r="AN84" i="1"/>
  <c r="AU80" i="1"/>
  <c r="AR33" i="1"/>
  <c r="U33" i="1" s="1"/>
  <c r="AP29" i="1"/>
  <c r="AR29" i="1" s="1"/>
  <c r="U29" i="1" s="1"/>
  <c r="AP21" i="1"/>
  <c r="AR21" i="1" s="1"/>
  <c r="U21" i="1" s="1"/>
  <c r="AV54" i="1"/>
  <c r="AR39" i="1"/>
  <c r="U39" i="1" s="1"/>
  <c r="AP127" i="1"/>
  <c r="AP120" i="1"/>
  <c r="AP107" i="1"/>
  <c r="AP111" i="1"/>
  <c r="AR111" i="1" s="1"/>
  <c r="U111" i="1" s="1"/>
  <c r="AV71" i="1"/>
  <c r="AP36" i="1"/>
  <c r="AR36" i="1" s="1"/>
  <c r="U36" i="1" s="1"/>
  <c r="AP130" i="1"/>
  <c r="AP124" i="1"/>
  <c r="AR83" i="1"/>
  <c r="U83" i="1" s="1"/>
  <c r="AP71" i="1"/>
  <c r="AU48" i="1"/>
  <c r="AP80" i="1"/>
  <c r="AR80" i="1" s="1"/>
  <c r="U80" i="1" s="1"/>
  <c r="AU70" i="1"/>
  <c r="AR32" i="1"/>
  <c r="U32" i="1" s="1"/>
  <c r="AP28" i="1"/>
  <c r="AR28" i="1" s="1"/>
  <c r="U28" i="1" s="1"/>
  <c r="AP24" i="1"/>
  <c r="AR24" i="1" s="1"/>
  <c r="U24" i="1" s="1"/>
  <c r="AP20" i="1"/>
  <c r="AR20" i="1" s="1"/>
  <c r="U20" i="1" s="1"/>
  <c r="AR16" i="1"/>
  <c r="U16" i="1" s="1"/>
  <c r="AU32" i="1"/>
  <c r="AR110" i="1"/>
  <c r="U110" i="1" s="1"/>
  <c r="AR31" i="1"/>
  <c r="U31" i="1" s="1"/>
  <c r="AP27" i="1"/>
  <c r="AR27" i="1" s="1"/>
  <c r="U27" i="1" s="1"/>
  <c r="AU160" i="1"/>
  <c r="AV160" i="1"/>
  <c r="AP112" i="1"/>
  <c r="AP115" i="1"/>
  <c r="AR115" i="1" s="1"/>
  <c r="U115" i="1" s="1"/>
  <c r="AR109" i="1"/>
  <c r="U109" i="1" s="1"/>
  <c r="AP50" i="1"/>
  <c r="AR50" i="1" s="1"/>
  <c r="U50" i="1" s="1"/>
  <c r="AR71" i="1"/>
  <c r="U71" i="1" s="1"/>
  <c r="AR89" i="1"/>
  <c r="U89" i="1" s="1"/>
  <c r="AR38" i="1"/>
  <c r="U38" i="1" s="1"/>
  <c r="AR68" i="1"/>
  <c r="U68" i="1" s="1"/>
  <c r="AR22" i="1"/>
  <c r="U22" i="1" s="1"/>
  <c r="AP41" i="1"/>
  <c r="AR41" i="1" s="1"/>
  <c r="U41" i="1" s="1"/>
  <c r="AU56" i="1"/>
  <c r="AP43" i="1"/>
  <c r="AR43" i="1" s="1"/>
  <c r="U43" i="1" s="1"/>
  <c r="AP54" i="1"/>
  <c r="AR54" i="1" s="1"/>
  <c r="U54" i="1" s="1"/>
  <c r="AR55" i="1"/>
  <c r="U55" i="1" s="1"/>
  <c r="AR35" i="1"/>
  <c r="U35" i="1" s="1"/>
  <c r="AP23" i="1"/>
  <c r="AR23" i="1" s="1"/>
  <c r="U23" i="1" s="1"/>
  <c r="AP19" i="1"/>
  <c r="AR19" i="1" s="1"/>
  <c r="U19" i="1" s="1"/>
  <c r="AU34" i="1"/>
  <c r="AU25" i="1"/>
  <c r="AU26" i="1"/>
  <c r="AU14" i="1"/>
  <c r="AV14" i="1"/>
  <c r="AU21" i="1"/>
  <c r="AU33" i="1"/>
  <c r="AP37" i="1"/>
  <c r="AR37" i="1" s="1"/>
  <c r="U37" i="1" s="1"/>
  <c r="AP52" i="1"/>
  <c r="AR52" i="1" s="1"/>
  <c r="U52" i="1" s="1"/>
  <c r="AU22" i="1"/>
  <c r="AP45" i="1"/>
  <c r="AR45" i="1" s="1"/>
  <c r="U45" i="1" s="1"/>
  <c r="AQ65" i="1"/>
  <c r="AP65" i="1"/>
  <c r="AR182" i="1"/>
  <c r="U182" i="1" s="1"/>
  <c r="AR172" i="1"/>
  <c r="U172" i="1" s="1"/>
  <c r="AR193" i="1"/>
  <c r="U193" i="1" s="1"/>
  <c r="AR160" i="1"/>
  <c r="U160" i="1" s="1"/>
  <c r="AU182" i="1"/>
  <c r="AR159" i="1"/>
  <c r="U159" i="1" s="1"/>
  <c r="AR138" i="1"/>
  <c r="U138" i="1" s="1"/>
  <c r="AV120" i="1"/>
  <c r="AV121" i="1"/>
  <c r="AV111" i="1"/>
  <c r="AV128" i="1"/>
  <c r="AV90" i="1"/>
  <c r="AR78" i="1"/>
  <c r="U78" i="1" s="1"/>
  <c r="AR64" i="1"/>
  <c r="U64" i="1" s="1"/>
  <c r="AP44" i="1"/>
  <c r="AR44" i="1" s="1"/>
  <c r="U44" i="1" s="1"/>
  <c r="AU18" i="1"/>
  <c r="AR203" i="1"/>
  <c r="U203" i="1" s="1"/>
  <c r="AR47" i="1"/>
  <c r="U47" i="1" s="1"/>
  <c r="AR175" i="1"/>
  <c r="U175" i="1" s="1"/>
  <c r="AP192" i="1"/>
  <c r="AR192" i="1" s="1"/>
  <c r="U192" i="1" s="1"/>
  <c r="AV193" i="1"/>
  <c r="AV198" i="1"/>
  <c r="AR162" i="1"/>
  <c r="U162" i="1" s="1"/>
  <c r="AP154" i="1"/>
  <c r="AR154" i="1" s="1"/>
  <c r="U154" i="1" s="1"/>
  <c r="AR143" i="1"/>
  <c r="U143" i="1" s="1"/>
  <c r="AP157" i="1"/>
  <c r="AR157" i="1" s="1"/>
  <c r="U157" i="1" s="1"/>
  <c r="AR120" i="1"/>
  <c r="U120" i="1" s="1"/>
  <c r="AP148" i="1"/>
  <c r="AR148" i="1" s="1"/>
  <c r="U148" i="1" s="1"/>
  <c r="AP147" i="1"/>
  <c r="AR147" i="1" s="1"/>
  <c r="U147" i="1" s="1"/>
  <c r="AR98" i="1"/>
  <c r="U98" i="1" s="1"/>
  <c r="AP114" i="1"/>
  <c r="AR114" i="1" s="1"/>
  <c r="U114" i="1" s="1"/>
  <c r="AP94" i="1"/>
  <c r="AR94" i="1" s="1"/>
  <c r="U94" i="1" s="1"/>
  <c r="AU132" i="1"/>
  <c r="AP91" i="1"/>
  <c r="AR91" i="1" s="1"/>
  <c r="U91" i="1" s="1"/>
  <c r="AP79" i="1"/>
  <c r="AR79" i="1" s="1"/>
  <c r="U79" i="1" s="1"/>
  <c r="AP63" i="1"/>
  <c r="AR63" i="1" s="1"/>
  <c r="U63" i="1" s="1"/>
  <c r="AR113" i="1"/>
  <c r="U113" i="1" s="1"/>
  <c r="AP171" i="1"/>
  <c r="AR200" i="1"/>
  <c r="U200" i="1" s="1"/>
  <c r="AV159" i="1"/>
  <c r="AP168" i="1"/>
  <c r="AR168" i="1" s="1"/>
  <c r="U168" i="1" s="1"/>
  <c r="AR161" i="1"/>
  <c r="U161" i="1" s="1"/>
  <c r="AR188" i="1"/>
  <c r="U188" i="1" s="1"/>
  <c r="AV201" i="1"/>
  <c r="AR174" i="1"/>
  <c r="U174" i="1" s="1"/>
  <c r="AR199" i="1"/>
  <c r="U199" i="1" s="1"/>
  <c r="AV174" i="1"/>
  <c r="AR126" i="1"/>
  <c r="U126" i="1" s="1"/>
  <c r="AR117" i="1"/>
  <c r="U117" i="1" s="1"/>
  <c r="AP95" i="1"/>
  <c r="AQ95" i="1"/>
  <c r="AP113" i="1"/>
  <c r="AV106" i="1"/>
  <c r="AR128" i="1"/>
  <c r="U128" i="1" s="1"/>
  <c r="AV94" i="1"/>
  <c r="AV115" i="1"/>
  <c r="AR88" i="1"/>
  <c r="U88" i="1" s="1"/>
  <c r="AR59" i="1"/>
  <c r="U59" i="1" s="1"/>
  <c r="AU23" i="1"/>
  <c r="AP183" i="1"/>
  <c r="AR183" i="1" s="1"/>
  <c r="U183" i="1" s="1"/>
  <c r="AR163" i="1"/>
  <c r="U163" i="1" s="1"/>
  <c r="AR207" i="1"/>
  <c r="U207" i="1" s="1"/>
  <c r="AR164" i="1"/>
  <c r="U164" i="1" s="1"/>
  <c r="AR156" i="1"/>
  <c r="U156" i="1" s="1"/>
  <c r="AR152" i="1"/>
  <c r="U152" i="1" s="1"/>
  <c r="AP149" i="1"/>
  <c r="AU140" i="1"/>
  <c r="AR124" i="1"/>
  <c r="U124" i="1" s="1"/>
  <c r="AR118" i="1"/>
  <c r="U118" i="1" s="1"/>
  <c r="AP103" i="1"/>
  <c r="AR103" i="1" s="1"/>
  <c r="U103" i="1" s="1"/>
  <c r="AR119" i="1"/>
  <c r="U119" i="1" s="1"/>
  <c r="AR201" i="1"/>
  <c r="U201" i="1" s="1"/>
  <c r="AV123" i="1"/>
  <c r="AR96" i="1"/>
  <c r="U96" i="1" s="1"/>
  <c r="AR82" i="1"/>
  <c r="U82" i="1" s="1"/>
  <c r="AR76" i="1"/>
  <c r="U76" i="1" s="1"/>
  <c r="AU58" i="1"/>
  <c r="AR53" i="1"/>
  <c r="U53" i="1" s="1"/>
  <c r="AP46" i="1"/>
  <c r="AR46" i="1" s="1"/>
  <c r="U46" i="1" s="1"/>
  <c r="AU46" i="1"/>
  <c r="AR125" i="1"/>
  <c r="U125" i="1" s="1"/>
  <c r="AP116" i="1"/>
  <c r="AR116" i="1" s="1"/>
  <c r="U116" i="1" s="1"/>
  <c r="AU50" i="1"/>
  <c r="AP70" i="1"/>
  <c r="AR70" i="1" s="1"/>
  <c r="U70" i="1" s="1"/>
  <c r="AR51" i="1"/>
  <c r="U51" i="1" s="1"/>
  <c r="AU85" i="1"/>
  <c r="AR74" i="1"/>
  <c r="U74" i="1" s="1"/>
  <c r="AU28" i="1"/>
  <c r="AU35" i="1"/>
  <c r="AU29" i="1"/>
  <c r="AU36" i="1"/>
  <c r="AU17" i="1"/>
  <c r="AU19" i="1"/>
  <c r="AU27" i="1"/>
  <c r="AR90" i="1"/>
  <c r="U90" i="1" s="1"/>
  <c r="AR181" i="1"/>
  <c r="U181" i="1" s="1"/>
  <c r="AR178" i="1"/>
  <c r="U178" i="1" s="1"/>
  <c r="AR185" i="1"/>
  <c r="U185" i="1" s="1"/>
  <c r="AP173" i="1"/>
  <c r="AR173" i="1" s="1"/>
  <c r="U173" i="1" s="1"/>
  <c r="AV190" i="1"/>
  <c r="AR149" i="1"/>
  <c r="U149" i="1" s="1"/>
  <c r="AP140" i="1"/>
  <c r="AR140" i="1" s="1"/>
  <c r="U140" i="1" s="1"/>
  <c r="AP135" i="1"/>
  <c r="AR135" i="1" s="1"/>
  <c r="U135" i="1" s="1"/>
  <c r="AR145" i="1"/>
  <c r="U145" i="1" s="1"/>
  <c r="AV102" i="1"/>
  <c r="AP108" i="1"/>
  <c r="AR108" i="1" s="1"/>
  <c r="U108" i="1" s="1"/>
  <c r="AP146" i="1"/>
  <c r="AR146" i="1" s="1"/>
  <c r="U146" i="1" s="1"/>
  <c r="AR121" i="1"/>
  <c r="U121" i="1" s="1"/>
  <c r="AP104" i="1"/>
  <c r="AR104" i="1" s="1"/>
  <c r="U104" i="1" s="1"/>
  <c r="AQ81" i="1"/>
  <c r="AR81" i="1" s="1"/>
  <c r="U81" i="1" s="1"/>
  <c r="AP81" i="1"/>
  <c r="AP86" i="1"/>
  <c r="AR86" i="1" s="1"/>
  <c r="U86" i="1" s="1"/>
  <c r="AP62" i="1"/>
  <c r="AR62" i="1" s="1"/>
  <c r="U62" i="1" s="1"/>
  <c r="AU60" i="1"/>
  <c r="AR67" i="1"/>
  <c r="U67" i="1" s="1"/>
  <c r="AP100" i="1"/>
  <c r="AR100" i="1" s="1"/>
  <c r="U100" i="1" s="1"/>
  <c r="AP73" i="1"/>
  <c r="AR73" i="1" s="1"/>
  <c r="U73" i="1" s="1"/>
  <c r="AU15" i="1"/>
  <c r="AU30" i="1"/>
  <c r="AR176" i="1"/>
  <c r="U176" i="1" s="1"/>
  <c r="AV163" i="1"/>
  <c r="AP167" i="1"/>
  <c r="AR167" i="1" s="1"/>
  <c r="U167" i="1" s="1"/>
  <c r="AV183" i="1"/>
  <c r="AP187" i="1"/>
  <c r="AR187" i="1" s="1"/>
  <c r="U187" i="1" s="1"/>
  <c r="AR171" i="1"/>
  <c r="U171" i="1" s="1"/>
  <c r="AV161" i="1"/>
  <c r="AR165" i="1"/>
  <c r="U165" i="1" s="1"/>
  <c r="AV173" i="1"/>
  <c r="AV166" i="1"/>
  <c r="AR150" i="1"/>
  <c r="U150" i="1" s="1"/>
  <c r="AR106" i="1"/>
  <c r="U106" i="1" s="1"/>
  <c r="AR144" i="1"/>
  <c r="U144" i="1" s="1"/>
  <c r="AR137" i="1"/>
  <c r="U137" i="1" s="1"/>
  <c r="AR129" i="1"/>
  <c r="U129" i="1" s="1"/>
  <c r="AR130" i="1"/>
  <c r="U130" i="1" s="1"/>
  <c r="AR112" i="1"/>
  <c r="U112" i="1" s="1"/>
  <c r="AR75" i="1"/>
  <c r="U75" i="1" s="1"/>
  <c r="AR107" i="1"/>
  <c r="U107" i="1" s="1"/>
  <c r="AR127" i="1"/>
  <c r="U127" i="1" s="1"/>
  <c r="AR101" i="1"/>
  <c r="U101" i="1" s="1"/>
  <c r="AR40" i="1"/>
  <c r="U40" i="1" s="1"/>
  <c r="AP60" i="1"/>
  <c r="AR60" i="1" s="1"/>
  <c r="U60" i="1" s="1"/>
  <c r="AU24" i="1"/>
  <c r="AU16" i="1"/>
  <c r="AP56" i="1"/>
  <c r="AR56" i="1" s="1"/>
  <c r="U56" i="1" s="1"/>
  <c r="AP58" i="1"/>
  <c r="AR58" i="1" s="1"/>
  <c r="U58" i="1" s="1"/>
  <c r="AR65" i="1"/>
  <c r="U65" i="1" s="1"/>
  <c r="AP179" i="1"/>
  <c r="AR169" i="1"/>
  <c r="U169" i="1" s="1"/>
  <c r="AR179" i="1"/>
  <c r="U179" i="1" s="1"/>
  <c r="AP155" i="1"/>
  <c r="AR155" i="1" s="1"/>
  <c r="U155" i="1" s="1"/>
  <c r="AP200" i="1"/>
  <c r="AR180" i="1"/>
  <c r="U180" i="1" s="1"/>
  <c r="AV169" i="1"/>
  <c r="AR170" i="1"/>
  <c r="U170" i="1" s="1"/>
  <c r="AP191" i="1"/>
  <c r="AR191" i="1" s="1"/>
  <c r="U191" i="1" s="1"/>
  <c r="AP195" i="1"/>
  <c r="AR195" i="1" s="1"/>
  <c r="U195" i="1" s="1"/>
  <c r="AR205" i="1"/>
  <c r="U205" i="1" s="1"/>
  <c r="AR139" i="1"/>
  <c r="U139" i="1" s="1"/>
  <c r="AR197" i="1"/>
  <c r="U197" i="1" s="1"/>
  <c r="AR136" i="1"/>
  <c r="U136" i="1" s="1"/>
  <c r="AP99" i="1"/>
  <c r="AR99" i="1" s="1"/>
  <c r="U99" i="1" s="1"/>
  <c r="AV110" i="1"/>
  <c r="AR105" i="1"/>
  <c r="U105" i="1" s="1"/>
  <c r="AR72" i="1"/>
  <c r="U72" i="1" s="1"/>
  <c r="AP132" i="1"/>
  <c r="AR132" i="1" s="1"/>
  <c r="U132" i="1" s="1"/>
  <c r="AP97" i="1"/>
  <c r="AR97" i="1" s="1"/>
  <c r="U97" i="1" s="1"/>
  <c r="AP69" i="1"/>
  <c r="AR69" i="1" s="1"/>
  <c r="U69" i="1" s="1"/>
  <c r="AU31" i="1"/>
  <c r="AP48" i="1"/>
  <c r="AR48" i="1" s="1"/>
  <c r="U48" i="1" s="1"/>
  <c r="AR84" i="1" l="1"/>
  <c r="U84" i="1" s="1"/>
  <c r="AR95" i="1"/>
  <c r="U95" i="1" s="1"/>
</calcChain>
</file>

<file path=xl/sharedStrings.xml><?xml version="1.0" encoding="utf-8"?>
<sst xmlns="http://schemas.openxmlformats.org/spreadsheetml/2006/main" count="94" uniqueCount="89">
  <si>
    <t>Sample name</t>
  </si>
  <si>
    <t>Eruption depth</t>
  </si>
  <si>
    <t>P (GPa)</t>
  </si>
  <si>
    <t xml:space="preserve">MgO </t>
  </si>
  <si>
    <t xml:space="preserve">CaO </t>
  </si>
  <si>
    <t>MnO</t>
  </si>
  <si>
    <t xml:space="preserve">FeO(t) </t>
  </si>
  <si>
    <t>Ni (ppm)</t>
  </si>
  <si>
    <t>Cu (ppm)</t>
  </si>
  <si>
    <t>S (ppm)</t>
  </si>
  <si>
    <t>s(S) ppm</t>
  </si>
  <si>
    <t>T ºC</t>
  </si>
  <si>
    <t>T(K)</t>
  </si>
  <si>
    <t/>
  </si>
  <si>
    <t>Fe/(Fe+Ni+Cu)</t>
  </si>
  <si>
    <t>Sample Information</t>
  </si>
  <si>
    <t>Atomic proportions in sulfide</t>
  </si>
  <si>
    <t>Observed S (for comparison)</t>
  </si>
  <si>
    <t>Calculated SCSS and temperature</t>
  </si>
  <si>
    <t>ln(S) at SCSS calc.</t>
  </si>
  <si>
    <r>
      <t>ln(CS</t>
    </r>
    <r>
      <rPr>
        <b/>
        <vertAlign val="subscript"/>
        <sz val="12"/>
        <color theme="1"/>
        <rFont val="Calibri (Body)"/>
      </rPr>
      <t>2-</t>
    </r>
    <r>
      <rPr>
        <b/>
        <sz val="12"/>
        <color theme="1"/>
        <rFont val="Calibri"/>
        <family val="2"/>
        <scheme val="minor"/>
      </rPr>
      <t>) calc.</t>
    </r>
  </si>
  <si>
    <t>S at SCSS calc.</t>
  </si>
  <si>
    <r>
      <t>Fe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 xml:space="preserve"> calc.</t>
    </r>
  </si>
  <si>
    <r>
      <t>Fe</t>
    </r>
    <r>
      <rPr>
        <b/>
        <vertAlign val="superscript"/>
        <sz val="12"/>
        <color theme="1"/>
        <rFont val="Calibri (Body)"/>
      </rPr>
      <t>2+</t>
    </r>
    <r>
      <rPr>
        <b/>
        <sz val="12"/>
        <color theme="1"/>
        <rFont val="Calibri"/>
        <family val="2"/>
        <scheme val="minor"/>
      </rPr>
      <t>/∑Fe calc.</t>
    </r>
  </si>
  <si>
    <r>
      <t>Y</t>
    </r>
    <r>
      <rPr>
        <b/>
        <vertAlign val="subscript"/>
        <sz val="12"/>
        <color theme="1"/>
        <rFont val="Calibri (Body)"/>
      </rPr>
      <t>Fe</t>
    </r>
  </si>
  <si>
    <r>
      <t>Y</t>
    </r>
    <r>
      <rPr>
        <b/>
        <vertAlign val="subscript"/>
        <sz val="12"/>
        <color theme="1"/>
        <rFont val="Calibri (Body)"/>
      </rPr>
      <t>Ni</t>
    </r>
  </si>
  <si>
    <r>
      <t>Y</t>
    </r>
    <r>
      <rPr>
        <b/>
        <vertAlign val="subscript"/>
        <sz val="12"/>
        <color theme="1"/>
        <rFont val="Calibri (Body)"/>
      </rPr>
      <t>Cu</t>
    </r>
  </si>
  <si>
    <r>
      <t>X</t>
    </r>
    <r>
      <rPr>
        <b/>
        <vertAlign val="subscript"/>
        <sz val="12"/>
        <color theme="1"/>
        <rFont val="Calibri (Body)"/>
      </rPr>
      <t>Fe2+</t>
    </r>
  </si>
  <si>
    <r>
      <t>X</t>
    </r>
    <r>
      <rPr>
        <b/>
        <vertAlign val="subscript"/>
        <sz val="12"/>
        <color theme="1"/>
        <rFont val="Calibri (Body)"/>
      </rPr>
      <t>Mn</t>
    </r>
  </si>
  <si>
    <r>
      <t>X</t>
    </r>
    <r>
      <rPr>
        <b/>
        <vertAlign val="subscript"/>
        <sz val="12"/>
        <color theme="1"/>
        <rFont val="Calibri (Body)"/>
      </rPr>
      <t>Ti</t>
    </r>
  </si>
  <si>
    <r>
      <t>X</t>
    </r>
    <r>
      <rPr>
        <b/>
        <vertAlign val="subscript"/>
        <sz val="12"/>
        <color theme="1"/>
        <rFont val="Calibri (Body)"/>
      </rPr>
      <t>Ca</t>
    </r>
  </si>
  <si>
    <r>
      <t>X</t>
    </r>
    <r>
      <rPr>
        <b/>
        <vertAlign val="subscript"/>
        <sz val="12"/>
        <color theme="1"/>
        <rFont val="Calibri (Body)"/>
      </rPr>
      <t>K</t>
    </r>
  </si>
  <si>
    <r>
      <t>X</t>
    </r>
    <r>
      <rPr>
        <b/>
        <vertAlign val="subscript"/>
        <sz val="12"/>
        <color theme="1"/>
        <rFont val="Calibri (Body)"/>
      </rPr>
      <t>Si</t>
    </r>
  </si>
  <si>
    <r>
      <t>X</t>
    </r>
    <r>
      <rPr>
        <b/>
        <vertAlign val="subscript"/>
        <sz val="12"/>
        <color theme="1"/>
        <rFont val="Calibri (Body)"/>
      </rPr>
      <t>Al</t>
    </r>
  </si>
  <si>
    <r>
      <t>X</t>
    </r>
    <r>
      <rPr>
        <b/>
        <vertAlign val="subscript"/>
        <sz val="12"/>
        <color theme="1"/>
        <rFont val="Calibri (Body)"/>
      </rPr>
      <t>Mg</t>
    </r>
  </si>
  <si>
    <r>
      <t>X</t>
    </r>
    <r>
      <rPr>
        <b/>
        <vertAlign val="subscript"/>
        <sz val="12"/>
        <color theme="1"/>
        <rFont val="Calibri (Body)"/>
      </rPr>
      <t>Na</t>
    </r>
  </si>
  <si>
    <t>Input compositional data - major-elements by weight percent oxides, Ni and Cu in ppm by weight</t>
  </si>
  <si>
    <t>Sulfur Content at Sulfide Saturation (SCSS) calculator</t>
  </si>
  <si>
    <t>User data input cells</t>
  </si>
  <si>
    <t>Calculated SCSS and melt temperature</t>
  </si>
  <si>
    <t>Calculation cells (do not change)</t>
  </si>
  <si>
    <r>
      <t>Na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O </t>
    </r>
  </si>
  <si>
    <r>
      <t>Al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 xml:space="preserve"> </t>
    </r>
  </si>
  <si>
    <r>
      <t>SiO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</t>
    </r>
  </si>
  <si>
    <r>
      <t>K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O </t>
    </r>
  </si>
  <si>
    <r>
      <t>TiO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</t>
    </r>
  </si>
  <si>
    <r>
      <t>X</t>
    </r>
    <r>
      <rPr>
        <b/>
        <vertAlign val="subscript"/>
        <sz val="12"/>
        <color theme="1"/>
        <rFont val="Calibri (Body)"/>
      </rPr>
      <t>Fe(t)</t>
    </r>
  </si>
  <si>
    <t>If eruption depth known, P (GPa) = eruption depth (m) / 100,000. Else, input desired pressure in GPa</t>
  </si>
  <si>
    <t>∆G &amp; P term</t>
  </si>
  <si>
    <t>ln αFeO</t>
  </si>
  <si>
    <t>ln α(FeS)</t>
  </si>
  <si>
    <t>Sample_ID</t>
  </si>
  <si>
    <t>Na2O</t>
  </si>
  <si>
    <t>MgO</t>
  </si>
  <si>
    <t>Al2O3</t>
  </si>
  <si>
    <t>SiO2</t>
  </si>
  <si>
    <t>K2O</t>
  </si>
  <si>
    <t>CaO</t>
  </si>
  <si>
    <t>TiO2</t>
  </si>
  <si>
    <t>FeOt</t>
  </si>
  <si>
    <t>Ni(ppm)</t>
  </si>
  <si>
    <t>Cu(ppm)</t>
  </si>
  <si>
    <t>liq1</t>
  </si>
  <si>
    <t>liq2</t>
  </si>
  <si>
    <t>liq3</t>
  </si>
  <si>
    <t>liq4</t>
  </si>
  <si>
    <t>liq5</t>
  </si>
  <si>
    <t>liq6</t>
  </si>
  <si>
    <t>liq7</t>
  </si>
  <si>
    <t>liq8</t>
  </si>
  <si>
    <t>liq9</t>
  </si>
  <si>
    <t>liq10</t>
  </si>
  <si>
    <t>liq11</t>
  </si>
  <si>
    <t>liq12</t>
  </si>
  <si>
    <t>liq13</t>
  </si>
  <si>
    <t>liq14</t>
  </si>
  <si>
    <t>liq15</t>
  </si>
  <si>
    <t>liq16</t>
  </si>
  <si>
    <t>liq17</t>
  </si>
  <si>
    <t>liq18</t>
  </si>
  <si>
    <t>liq19</t>
  </si>
  <si>
    <t>liq20</t>
  </si>
  <si>
    <t>liq21</t>
  </si>
  <si>
    <t>Fe2FeT_Liq</t>
  </si>
  <si>
    <t>Fe3Fet_Liq</t>
  </si>
  <si>
    <t>T_K</t>
  </si>
  <si>
    <t>FeFeNiCu</t>
  </si>
  <si>
    <t>P_GPa</t>
  </si>
  <si>
    <t>SCSS_SpreadsheetCalc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</si>
</sst>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 (Body)"/>
    </font>
    <font>
      <b/>
      <vertAlign val="superscript"/>
      <sz val="12"/>
      <color theme="1"/>
      <name val="Calibri (Body)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6C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0EAF1"/>
        <bgColor indexed="64"/>
      </patternFill>
    </fill>
  </fills>
  <borders count="3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theme="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1"/>
      </bottom>
      <diagonal/>
    </border>
    <border>
      <left style="thin">
        <color auto="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double">
        <color theme="1"/>
      </bottom>
      <diagonal/>
    </border>
    <border>
      <left/>
      <right/>
      <top style="thin">
        <color auto="1"/>
      </top>
      <bottom style="double">
        <color theme="1"/>
      </bottom>
      <diagonal/>
    </border>
    <border>
      <left/>
      <right style="thin">
        <color auto="1"/>
      </right>
      <top style="thin">
        <color auto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128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1" applyNumberFormat="1" applyFont="1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5" fillId="0" borderId="0" xfId="0" applyFont="1"/>
    <xf numFmtId="1" fontId="0" fillId="0" borderId="0" xfId="0" applyNumberFormat="1" applyFill="1" applyBorder="1"/>
    <xf numFmtId="2" fontId="2" fillId="0" borderId="0" xfId="1" applyNumberFormat="1" applyFont="1" applyFill="1" applyBorder="1" applyAlignment="1">
      <alignment horizontal="center"/>
    </xf>
    <xf numFmtId="164" fontId="0" fillId="0" borderId="0" xfId="0" applyNumberFormat="1" applyFill="1" applyBorder="1"/>
    <xf numFmtId="2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" fontId="5" fillId="0" borderId="0" xfId="0" applyNumberFormat="1" applyFont="1" applyFill="1" applyBorder="1" applyAlignment="1"/>
    <xf numFmtId="0" fontId="2" fillId="0" borderId="9" xfId="1" applyFont="1" applyFill="1" applyBorder="1" applyAlignment="1">
      <alignment horizontal="center"/>
    </xf>
    <xf numFmtId="0" fontId="2" fillId="0" borderId="10" xfId="1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2" fontId="2" fillId="0" borderId="15" xfId="1" applyNumberFormat="1" applyFont="1" applyFill="1" applyBorder="1" applyAlignment="1">
      <alignment horizontal="center"/>
    </xf>
    <xf numFmtId="2" fontId="2" fillId="0" borderId="16" xfId="1" applyNumberFormat="1" applyFont="1" applyFill="1" applyBorder="1" applyAlignment="1">
      <alignment horizontal="center"/>
    </xf>
    <xf numFmtId="2" fontId="2" fillId="0" borderId="18" xfId="1" applyNumberFormat="1" applyFont="1" applyFill="1" applyBorder="1" applyAlignment="1">
      <alignment horizontal="center"/>
    </xf>
    <xf numFmtId="2" fontId="2" fillId="0" borderId="10" xfId="1" applyNumberFormat="1" applyFont="1" applyFill="1" applyBorder="1" applyAlignment="1">
      <alignment horizontal="center"/>
    </xf>
    <xf numFmtId="2" fontId="0" fillId="0" borderId="18" xfId="0" applyNumberFormat="1" applyFill="1" applyBorder="1"/>
    <xf numFmtId="2" fontId="0" fillId="0" borderId="10" xfId="0" applyNumberFormat="1" applyFill="1" applyBorder="1"/>
    <xf numFmtId="2" fontId="0" fillId="0" borderId="20" xfId="0" applyNumberFormat="1" applyFill="1" applyBorder="1"/>
    <xf numFmtId="2" fontId="0" fillId="0" borderId="21" xfId="0" applyNumberFormat="1" applyFill="1" applyBorder="1"/>
    <xf numFmtId="1" fontId="2" fillId="0" borderId="9" xfId="1" applyNumberFormat="1" applyFont="1" applyFill="1" applyBorder="1" applyAlignment="1">
      <alignment horizontal="center"/>
    </xf>
    <xf numFmtId="1" fontId="2" fillId="0" borderId="11" xfId="1" applyNumberFormat="1" applyFont="1" applyFill="1" applyBorder="1" applyAlignment="1">
      <alignment horizontal="center"/>
    </xf>
    <xf numFmtId="1" fontId="0" fillId="0" borderId="9" xfId="0" applyNumberFormat="1" applyFill="1" applyBorder="1"/>
    <xf numFmtId="1" fontId="0" fillId="0" borderId="11" xfId="0" applyNumberFormat="1" applyFill="1" applyBorder="1"/>
    <xf numFmtId="1" fontId="0" fillId="0" borderId="12" xfId="0" applyNumberFormat="1" applyFill="1" applyBorder="1"/>
    <xf numFmtId="1" fontId="0" fillId="0" borderId="14" xfId="0" applyNumberFormat="1" applyFill="1" applyBorder="1"/>
    <xf numFmtId="1" fontId="0" fillId="3" borderId="10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1" fontId="0" fillId="3" borderId="13" xfId="0" applyNumberForma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4" borderId="14" xfId="0" applyNumberForma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0" fontId="0" fillId="0" borderId="0" xfId="0" applyFill="1" applyBorder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/>
    <xf numFmtId="0" fontId="2" fillId="0" borderId="23" xfId="1" applyFont="1" applyFill="1" applyBorder="1" applyAlignment="1">
      <alignment horizontal="center"/>
    </xf>
    <xf numFmtId="0" fontId="2" fillId="0" borderId="16" xfId="1" applyFont="1" applyFill="1" applyBorder="1" applyAlignment="1">
      <alignment horizontal="center"/>
    </xf>
    <xf numFmtId="1" fontId="2" fillId="0" borderId="23" xfId="1" applyNumberFormat="1" applyFont="1" applyFill="1" applyBorder="1" applyAlignment="1">
      <alignment horizontal="center"/>
    </xf>
    <xf numFmtId="1" fontId="2" fillId="0" borderId="24" xfId="1" applyNumberFormat="1" applyFont="1" applyFill="1" applyBorder="1" applyAlignment="1">
      <alignment horizontal="center"/>
    </xf>
    <xf numFmtId="1" fontId="0" fillId="3" borderId="16" xfId="0" applyNumberFormat="1" applyFill="1" applyBorder="1" applyAlignment="1">
      <alignment horizontal="center"/>
    </xf>
    <xf numFmtId="1" fontId="0" fillId="3" borderId="24" xfId="0" applyNumberFormat="1" applyFill="1" applyBorder="1" applyAlignment="1">
      <alignment horizontal="center"/>
    </xf>
    <xf numFmtId="164" fontId="0" fillId="4" borderId="23" xfId="0" applyNumberFormat="1" applyFill="1" applyBorder="1" applyAlignment="1">
      <alignment horizontal="center"/>
    </xf>
    <xf numFmtId="164" fontId="0" fillId="4" borderId="16" xfId="0" applyNumberFormat="1" applyFill="1" applyBorder="1" applyAlignment="1">
      <alignment horizontal="center"/>
    </xf>
    <xf numFmtId="164" fontId="0" fillId="4" borderId="24" xfId="0" applyNumberFormat="1" applyFill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2" fillId="0" borderId="25" xfId="1" applyNumberFormat="1" applyFont="1" applyFill="1" applyBorder="1" applyAlignment="1">
      <alignment horizontal="center"/>
    </xf>
    <xf numFmtId="2" fontId="2" fillId="0" borderId="26" xfId="1" applyNumberFormat="1" applyFont="1" applyFill="1" applyBorder="1" applyAlignment="1">
      <alignment horizontal="center"/>
    </xf>
    <xf numFmtId="2" fontId="0" fillId="0" borderId="26" xfId="0" applyNumberFormat="1" applyFill="1" applyBorder="1"/>
    <xf numFmtId="2" fontId="0" fillId="0" borderId="27" xfId="0" applyNumberFormat="1" applyFill="1" applyBorder="1"/>
    <xf numFmtId="0" fontId="0" fillId="0" borderId="0" xfId="0" applyFill="1" applyBorder="1" applyAlignment="1"/>
    <xf numFmtId="164" fontId="2" fillId="5" borderId="24" xfId="1" applyNumberFormat="1" applyFont="1" applyFill="1" applyBorder="1" applyAlignment="1">
      <alignment horizontal="center"/>
    </xf>
    <xf numFmtId="164" fontId="8" fillId="5" borderId="11" xfId="0" applyNumberFormat="1" applyFont="1" applyFill="1" applyBorder="1" applyAlignment="1">
      <alignment horizontal="center"/>
    </xf>
    <xf numFmtId="164" fontId="8" fillId="5" borderId="14" xfId="0" applyNumberFormat="1" applyFont="1" applyFill="1" applyBorder="1" applyAlignment="1">
      <alignment horizontal="center"/>
    </xf>
    <xf numFmtId="165" fontId="2" fillId="0" borderId="15" xfId="1" applyNumberFormat="1" applyFont="1" applyFill="1" applyBorder="1" applyAlignment="1">
      <alignment horizontal="center"/>
    </xf>
    <xf numFmtId="165" fontId="2" fillId="0" borderId="17" xfId="1" applyNumberFormat="1" applyFont="1" applyFill="1" applyBorder="1" applyAlignment="1">
      <alignment horizontal="center"/>
    </xf>
    <xf numFmtId="165" fontId="2" fillId="0" borderId="18" xfId="1" applyNumberFormat="1" applyFont="1" applyFill="1" applyBorder="1" applyAlignment="1">
      <alignment horizontal="center"/>
    </xf>
    <xf numFmtId="165" fontId="2" fillId="0" borderId="19" xfId="1" applyNumberFormat="1" applyFont="1" applyFill="1" applyBorder="1" applyAlignment="1">
      <alignment horizontal="center"/>
    </xf>
    <xf numFmtId="165" fontId="0" fillId="0" borderId="18" xfId="0" applyNumberFormat="1" applyFill="1" applyBorder="1"/>
    <xf numFmtId="165" fontId="0" fillId="0" borderId="19" xfId="0" applyNumberFormat="1" applyFill="1" applyBorder="1"/>
    <xf numFmtId="165" fontId="0" fillId="0" borderId="20" xfId="0" applyNumberFormat="1" applyFill="1" applyBorder="1"/>
    <xf numFmtId="165" fontId="0" fillId="0" borderId="22" xfId="0" applyNumberFormat="1" applyFill="1" applyBorder="1"/>
    <xf numFmtId="164" fontId="5" fillId="2" borderId="34" xfId="0" applyNumberFormat="1" applyFont="1" applyFill="1" applyBorder="1" applyAlignment="1">
      <alignment horizontal="center" vertical="center"/>
    </xf>
    <xf numFmtId="2" fontId="5" fillId="2" borderId="34" xfId="0" applyNumberFormat="1" applyFont="1" applyFill="1" applyBorder="1" applyAlignment="1">
      <alignment horizontal="center" vertical="center"/>
    </xf>
    <xf numFmtId="164" fontId="5" fillId="2" borderId="34" xfId="0" applyNumberFormat="1" applyFont="1" applyFill="1" applyBorder="1" applyAlignment="1">
      <alignment vertical="center"/>
    </xf>
    <xf numFmtId="164" fontId="5" fillId="2" borderId="34" xfId="0" applyNumberFormat="1" applyFont="1" applyFill="1" applyBorder="1" applyAlignment="1">
      <alignment horizontal="center" wrapText="1"/>
    </xf>
    <xf numFmtId="1" fontId="5" fillId="2" borderId="34" xfId="0" applyNumberFormat="1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1" fillId="0" borderId="0" xfId="8"/>
    <xf numFmtId="2" fontId="2" fillId="0" borderId="16" xfId="1" applyNumberFormat="1" applyBorder="1" applyAlignment="1">
      <alignment horizontal="center"/>
    </xf>
    <xf numFmtId="165" fontId="2" fillId="0" borderId="15" xfId="1" applyNumberFormat="1" applyBorder="1" applyAlignment="1">
      <alignment horizontal="center"/>
    </xf>
    <xf numFmtId="165" fontId="2" fillId="0" borderId="17" xfId="1" applyNumberFormat="1" applyBorder="1" applyAlignment="1">
      <alignment horizontal="center"/>
    </xf>
    <xf numFmtId="2" fontId="2" fillId="0" borderId="10" xfId="1" applyNumberFormat="1" applyBorder="1" applyAlignment="1">
      <alignment horizontal="center"/>
    </xf>
    <xf numFmtId="165" fontId="2" fillId="0" borderId="18" xfId="1" applyNumberFormat="1" applyBorder="1" applyAlignment="1">
      <alignment horizontal="center"/>
    </xf>
    <xf numFmtId="165" fontId="2" fillId="0" borderId="19" xfId="1" applyNumberFormat="1" applyBorder="1" applyAlignment="1">
      <alignment horizontal="center"/>
    </xf>
    <xf numFmtId="0" fontId="1" fillId="0" borderId="35" xfId="8" applyBorder="1"/>
    <xf numFmtId="2" fontId="2" fillId="0" borderId="13" xfId="1" applyNumberFormat="1" applyBorder="1" applyAlignment="1">
      <alignment horizontal="center"/>
    </xf>
    <xf numFmtId="165" fontId="2" fillId="0" borderId="36" xfId="1" applyNumberFormat="1" applyBorder="1" applyAlignment="1">
      <alignment horizontal="center"/>
    </xf>
    <xf numFmtId="165" fontId="2" fillId="0" borderId="37" xfId="1" applyNumberFormat="1" applyBorder="1" applyAlignment="1">
      <alignment horizontal="center"/>
    </xf>
    <xf numFmtId="165" fontId="0" fillId="0" borderId="0" xfId="0" applyNumberFormat="1"/>
    <xf numFmtId="165" fontId="5" fillId="2" borderId="34" xfId="0" applyNumberFormat="1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/>
    </xf>
    <xf numFmtId="165" fontId="0" fillId="3" borderId="23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3" borderId="12" xfId="0" applyNumberFormat="1" applyFill="1" applyBorder="1" applyAlignment="1">
      <alignment horizontal="center"/>
    </xf>
    <xf numFmtId="0" fontId="5" fillId="0" borderId="28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30" xfId="0" applyFont="1" applyBorder="1" applyAlignment="1">
      <alignment horizontal="left"/>
    </xf>
    <xf numFmtId="0" fontId="5" fillId="3" borderId="28" xfId="0" applyFont="1" applyFill="1" applyBorder="1" applyAlignment="1">
      <alignment horizontal="left"/>
    </xf>
    <xf numFmtId="0" fontId="5" fillId="3" borderId="29" xfId="0" applyFont="1" applyFill="1" applyBorder="1" applyAlignment="1">
      <alignment horizontal="left"/>
    </xf>
    <xf numFmtId="0" fontId="5" fillId="3" borderId="30" xfId="0" applyFont="1" applyFill="1" applyBorder="1" applyAlignment="1">
      <alignment horizontal="left"/>
    </xf>
    <xf numFmtId="0" fontId="5" fillId="4" borderId="28" xfId="0" applyFont="1" applyFill="1" applyBorder="1" applyAlignment="1">
      <alignment horizontal="left"/>
    </xf>
    <xf numFmtId="0" fontId="5" fillId="4" borderId="29" xfId="0" applyFont="1" applyFill="1" applyBorder="1" applyAlignment="1">
      <alignment horizontal="left"/>
    </xf>
    <xf numFmtId="0" fontId="5" fillId="4" borderId="30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8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164" fontId="5" fillId="2" borderId="31" xfId="0" applyNumberFormat="1" applyFont="1" applyFill="1" applyBorder="1" applyAlignment="1">
      <alignment horizontal="center" vertical="center"/>
    </xf>
    <xf numFmtId="164" fontId="5" fillId="2" borderId="32" xfId="0" applyNumberFormat="1" applyFont="1" applyFill="1" applyBorder="1" applyAlignment="1">
      <alignment horizontal="center" vertical="center"/>
    </xf>
    <xf numFmtId="164" fontId="5" fillId="2" borderId="33" xfId="0" applyNumberFormat="1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1" fontId="5" fillId="2" borderId="31" xfId="0" applyNumberFormat="1" applyFont="1" applyFill="1" applyBorder="1" applyAlignment="1">
      <alignment horizontal="center" vertical="center"/>
    </xf>
    <xf numFmtId="1" fontId="5" fillId="2" borderId="33" xfId="0" applyNumberFormat="1" applyFont="1" applyFill="1" applyBorder="1" applyAlignment="1">
      <alignment horizontal="center" vertical="center"/>
    </xf>
    <xf numFmtId="1" fontId="5" fillId="2" borderId="32" xfId="0" applyNumberFormat="1" applyFont="1" applyFill="1" applyBorder="1" applyAlignment="1">
      <alignment horizontal="center" vertical="center"/>
    </xf>
  </cellXfs>
  <cellStyles count="9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 xr:uid="{00000000-0005-0000-0000-000007000000}"/>
    <cellStyle name="Normal 3" xfId="8" xr:uid="{5D80C584-C02E-4357-AAEA-67AF26BDC10F}"/>
  </cellStyles>
  <dxfs count="0"/>
  <tableStyles count="0" defaultTableStyle="TableStyleMedium9" defaultPivotStyle="PivotStyleMedium4"/>
  <colors>
    <mruColors>
      <color rgb="FFE0EAF1"/>
      <color rgb="FFFFF6C6"/>
      <color rgb="FFEDE5FF"/>
      <color rgb="FFDDC9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Observed [S]</a:t>
            </a:r>
            <a:r>
              <a:rPr lang="en-US" sz="1800" baseline="0">
                <a:solidFill>
                  <a:schemeClr val="tx1"/>
                </a:solidFill>
              </a:rPr>
              <a:t> versus calculated SCSS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5997396172121602"/>
          <c:y val="4.60046735742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35256009951201"/>
          <c:y val="0.106835398768642"/>
          <c:w val="0.63475657947814501"/>
          <c:h val="0.7515992963293739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8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845358857822203"/>
                  <c:y val="0.41068984617248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'SCSS Calculator'!$R$14:$R$207</c:f>
              <c:numCache>
                <c:formatCode>0</c:formatCode>
                <c:ptCount val="194"/>
              </c:numCache>
            </c:numRef>
          </c:xVal>
          <c:yVal>
            <c:numRef>
              <c:f>'SCSS Calculator'!$U$14:$U$207</c:f>
              <c:numCache>
                <c:formatCode>0.0</c:formatCode>
                <c:ptCount val="194"/>
                <c:pt idx="0">
                  <c:v>1235.1019924733239</c:v>
                </c:pt>
                <c:pt idx="1">
                  <c:v>1229.20792078863</c:v>
                </c:pt>
                <c:pt idx="2">
                  <c:v>1216.4101697424694</c:v>
                </c:pt>
                <c:pt idx="3">
                  <c:v>1209.6129990483128</c:v>
                </c:pt>
                <c:pt idx="4">
                  <c:v>1195.5841585939538</c:v>
                </c:pt>
                <c:pt idx="5">
                  <c:v>1189.9170333485426</c:v>
                </c:pt>
                <c:pt idx="6">
                  <c:v>1188.6467497385763</c:v>
                </c:pt>
                <c:pt idx="7">
                  <c:v>1175.988425509111</c:v>
                </c:pt>
                <c:pt idx="8">
                  <c:v>1168.7147711892515</c:v>
                </c:pt>
                <c:pt idx="9">
                  <c:v>1161.0542150208578</c:v>
                </c:pt>
                <c:pt idx="10">
                  <c:v>1143.8104385359104</c:v>
                </c:pt>
                <c:pt idx="11">
                  <c:v>1134.6214314976437</c:v>
                </c:pt>
                <c:pt idx="12">
                  <c:v>1114.180569555645</c:v>
                </c:pt>
                <c:pt idx="13">
                  <c:v>1103.1070624106806</c:v>
                </c:pt>
                <c:pt idx="14">
                  <c:v>1091.5203438220601</c:v>
                </c:pt>
                <c:pt idx="15">
                  <c:v>1098.9226668726558</c:v>
                </c:pt>
                <c:pt idx="16">
                  <c:v>1106.4028923045585</c:v>
                </c:pt>
                <c:pt idx="17">
                  <c:v>1121.3257858012309</c:v>
                </c:pt>
                <c:pt idx="18">
                  <c:v>1129.0393064050477</c:v>
                </c:pt>
                <c:pt idx="19">
                  <c:v>1136.879436601376</c:v>
                </c:pt>
                <c:pt idx="20">
                  <c:v>1152.9672642264013</c:v>
                </c:pt>
                <c:pt idx="21">
                  <c:v>1161.3625290931082</c:v>
                </c:pt>
                <c:pt idx="22">
                  <c:v>1178.5902008254723</c:v>
                </c:pt>
                <c:pt idx="23">
                  <c:v>1187.3210397631415</c:v>
                </c:pt>
                <c:pt idx="24">
                  <c:v>1196.2386668877798</c:v>
                </c:pt>
                <c:pt idx="25">
                  <c:v>1214.7267125521525</c:v>
                </c:pt>
                <c:pt idx="26">
                  <c:v>1224.1752312182043</c:v>
                </c:pt>
                <c:pt idx="27">
                  <c:v>1233.934797088262</c:v>
                </c:pt>
                <c:pt idx="28">
                  <c:v>1253.9747657042703</c:v>
                </c:pt>
                <c:pt idx="29">
                  <c:v>1264.4706393787981</c:v>
                </c:pt>
                <c:pt idx="30">
                  <c:v>1285.9805603211314</c:v>
                </c:pt>
                <c:pt idx="31">
                  <c:v>1296.918347102416</c:v>
                </c:pt>
                <c:pt idx="32">
                  <c:v>1307.9634042655034</c:v>
                </c:pt>
                <c:pt idx="33">
                  <c:v>1331.5535539921455</c:v>
                </c:pt>
                <c:pt idx="34">
                  <c:v>1343.9288744192818</c:v>
                </c:pt>
                <c:pt idx="35">
                  <c:v>1369.0801037081367</c:v>
                </c:pt>
                <c:pt idx="36">
                  <c:v>1381.9735910331253</c:v>
                </c:pt>
                <c:pt idx="37">
                  <c:v>1395.344969893187</c:v>
                </c:pt>
                <c:pt idx="38">
                  <c:v>1423.1143704192755</c:v>
                </c:pt>
                <c:pt idx="39">
                  <c:v>1437.4541201218924</c:v>
                </c:pt>
                <c:pt idx="40">
                  <c:v>1467.2861068535292</c:v>
                </c:pt>
                <c:pt idx="41">
                  <c:v>1482.5027688359412</c:v>
                </c:pt>
                <c:pt idx="42">
                  <c:v>1498.210117189826</c:v>
                </c:pt>
                <c:pt idx="43">
                  <c:v>1530.9862755258671</c:v>
                </c:pt>
                <c:pt idx="44">
                  <c:v>1547.6854521396258</c:v>
                </c:pt>
                <c:pt idx="45">
                  <c:v>1564.0483193823486</c:v>
                </c:pt>
                <c:pt idx="46">
                  <c:v>1600.0916235970533</c:v>
                </c:pt>
                <c:pt idx="47">
                  <c:v>1618.1501512405639</c:v>
                </c:pt>
                <c:pt idx="48">
                  <c:v>1654.6259755399249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4-4E6A-B013-818A0215D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373144"/>
        <c:axId val="-2034366616"/>
      </c:scatterChart>
      <c:valAx>
        <c:axId val="-203437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Observed [S] (ppm)</a:t>
                </a:r>
              </a:p>
            </c:rich>
          </c:tx>
          <c:layout>
            <c:manualLayout>
              <c:xMode val="edge"/>
              <c:yMode val="edge"/>
              <c:x val="0.40062842942168703"/>
              <c:y val="0.92678654226634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366616"/>
        <c:crosses val="autoZero"/>
        <c:crossBetween val="midCat"/>
      </c:valAx>
      <c:valAx>
        <c:axId val="-2034366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Calculated SCSS (ppm)</a:t>
                </a:r>
              </a:p>
            </c:rich>
          </c:tx>
          <c:layout>
            <c:manualLayout>
              <c:xMode val="edge"/>
              <c:yMode val="edge"/>
              <c:x val="7.5489308116373596E-2"/>
              <c:y val="0.30250575634713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37314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FeO(t) vs. [S] and</a:t>
            </a:r>
            <a:r>
              <a:rPr lang="en-US" sz="1800" baseline="0">
                <a:solidFill>
                  <a:schemeClr val="tx1"/>
                </a:solidFill>
              </a:rPr>
              <a:t> SCSS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59367823506921502"/>
          <c:y val="4.1822430522075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35256009951201"/>
          <c:y val="0.106835398768642"/>
          <c:w val="0.63475657947814501"/>
          <c:h val="0.75159929632937394"/>
        </c:manualLayout>
      </c:layout>
      <c:scatterChart>
        <c:scatterStyle val="lineMarker"/>
        <c:varyColors val="0"/>
        <c:ser>
          <c:idx val="0"/>
          <c:order val="0"/>
          <c:tx>
            <c:v>SCSS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8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'SCSS Calculator'!$N$14:$N$207</c:f>
              <c:numCache>
                <c:formatCode>0.00</c:formatCode>
                <c:ptCount val="194"/>
                <c:pt idx="0">
                  <c:v>8.2349499000000002</c:v>
                </c:pt>
                <c:pt idx="1">
                  <c:v>8.2842973999999998</c:v>
                </c:pt>
                <c:pt idx="2">
                  <c:v>8.3846924000000005</c:v>
                </c:pt>
                <c:pt idx="3">
                  <c:v>8.4355499999999992</c:v>
                </c:pt>
                <c:pt idx="4">
                  <c:v>8.5381651999999999</c:v>
                </c:pt>
                <c:pt idx="5">
                  <c:v>8.5787834000000007</c:v>
                </c:pt>
                <c:pt idx="6">
                  <c:v>8.5867430000000002</c:v>
                </c:pt>
                <c:pt idx="7">
                  <c:v>8.6661591999999992</c:v>
                </c:pt>
                <c:pt idx="8">
                  <c:v>8.7060975999999997</c:v>
                </c:pt>
                <c:pt idx="9">
                  <c:v>8.7456461000000001</c:v>
                </c:pt>
                <c:pt idx="10">
                  <c:v>8.8256835000000002</c:v>
                </c:pt>
                <c:pt idx="11">
                  <c:v>8.8664723999999993</c:v>
                </c:pt>
                <c:pt idx="12">
                  <c:v>8.9468209000000005</c:v>
                </c:pt>
                <c:pt idx="13">
                  <c:v>8.9876602999999999</c:v>
                </c:pt>
                <c:pt idx="14">
                  <c:v>9.0286299999999997</c:v>
                </c:pt>
                <c:pt idx="15">
                  <c:v>9.1016776000000004</c:v>
                </c:pt>
                <c:pt idx="16">
                  <c:v>9.1766050000000003</c:v>
                </c:pt>
                <c:pt idx="17">
                  <c:v>9.3305992</c:v>
                </c:pt>
                <c:pt idx="18">
                  <c:v>9.4093660000000003</c:v>
                </c:pt>
                <c:pt idx="19">
                  <c:v>9.4906822999999996</c:v>
                </c:pt>
                <c:pt idx="20">
                  <c:v>9.6563745000000001</c:v>
                </c:pt>
                <c:pt idx="21">
                  <c:v>9.7418302000000008</c:v>
                </c:pt>
                <c:pt idx="22">
                  <c:v>9.9195203999999997</c:v>
                </c:pt>
                <c:pt idx="23">
                  <c:v>10.010375099999999</c:v>
                </c:pt>
                <c:pt idx="24">
                  <c:v>10.1033995</c:v>
                </c:pt>
                <c:pt idx="25">
                  <c:v>10.296637199999999</c:v>
                </c:pt>
                <c:pt idx="26">
                  <c:v>10.395370700000001</c:v>
                </c:pt>
                <c:pt idx="27">
                  <c:v>10.4974436</c:v>
                </c:pt>
                <c:pt idx="28">
                  <c:v>10.7080985</c:v>
                </c:pt>
                <c:pt idx="29">
                  <c:v>10.8173502</c:v>
                </c:pt>
                <c:pt idx="30">
                  <c:v>11.0422425</c:v>
                </c:pt>
                <c:pt idx="31">
                  <c:v>11.158883100000001</c:v>
                </c:pt>
                <c:pt idx="32">
                  <c:v>11.277003499999999</c:v>
                </c:pt>
                <c:pt idx="33">
                  <c:v>11.5263019</c:v>
                </c:pt>
                <c:pt idx="34">
                  <c:v>11.655730399999999</c:v>
                </c:pt>
                <c:pt idx="35">
                  <c:v>11.923446</c:v>
                </c:pt>
                <c:pt idx="36">
                  <c:v>12.061133099999999</c:v>
                </c:pt>
                <c:pt idx="37">
                  <c:v>12.2045394</c:v>
                </c:pt>
                <c:pt idx="38">
                  <c:v>12.502770200000001</c:v>
                </c:pt>
                <c:pt idx="39">
                  <c:v>12.6567048</c:v>
                </c:pt>
                <c:pt idx="40">
                  <c:v>12.9793518</c:v>
                </c:pt>
                <c:pt idx="41">
                  <c:v>13.147274299999999</c:v>
                </c:pt>
                <c:pt idx="42">
                  <c:v>13.319526099999999</c:v>
                </c:pt>
                <c:pt idx="43">
                  <c:v>13.6810873</c:v>
                </c:pt>
                <c:pt idx="44">
                  <c:v>13.8696967</c:v>
                </c:pt>
                <c:pt idx="45">
                  <c:v>14.061565699999999</c:v>
                </c:pt>
                <c:pt idx="46">
                  <c:v>14.467950200000001</c:v>
                </c:pt>
                <c:pt idx="47">
                  <c:v>14.6805263</c:v>
                </c:pt>
                <c:pt idx="48">
                  <c:v>15.1213563</c:v>
                </c:pt>
              </c:numCache>
            </c:numRef>
          </c:xVal>
          <c:yVal>
            <c:numRef>
              <c:f>'SCSS Calculator'!$U$14:$U$207</c:f>
              <c:numCache>
                <c:formatCode>0.0</c:formatCode>
                <c:ptCount val="194"/>
                <c:pt idx="0">
                  <c:v>1235.1019924733239</c:v>
                </c:pt>
                <c:pt idx="1">
                  <c:v>1229.20792078863</c:v>
                </c:pt>
                <c:pt idx="2">
                  <c:v>1216.4101697424694</c:v>
                </c:pt>
                <c:pt idx="3">
                  <c:v>1209.6129990483128</c:v>
                </c:pt>
                <c:pt idx="4">
                  <c:v>1195.5841585939538</c:v>
                </c:pt>
                <c:pt idx="5">
                  <c:v>1189.9170333485426</c:v>
                </c:pt>
                <c:pt idx="6">
                  <c:v>1188.6467497385763</c:v>
                </c:pt>
                <c:pt idx="7">
                  <c:v>1175.988425509111</c:v>
                </c:pt>
                <c:pt idx="8">
                  <c:v>1168.7147711892515</c:v>
                </c:pt>
                <c:pt idx="9">
                  <c:v>1161.0542150208578</c:v>
                </c:pt>
                <c:pt idx="10">
                  <c:v>1143.8104385359104</c:v>
                </c:pt>
                <c:pt idx="11">
                  <c:v>1134.6214314976437</c:v>
                </c:pt>
                <c:pt idx="12">
                  <c:v>1114.180569555645</c:v>
                </c:pt>
                <c:pt idx="13">
                  <c:v>1103.1070624106806</c:v>
                </c:pt>
                <c:pt idx="14">
                  <c:v>1091.5203438220601</c:v>
                </c:pt>
                <c:pt idx="15">
                  <c:v>1098.9226668726558</c:v>
                </c:pt>
                <c:pt idx="16">
                  <c:v>1106.4028923045585</c:v>
                </c:pt>
                <c:pt idx="17">
                  <c:v>1121.3257858012309</c:v>
                </c:pt>
                <c:pt idx="18">
                  <c:v>1129.0393064050477</c:v>
                </c:pt>
                <c:pt idx="19">
                  <c:v>1136.879436601376</c:v>
                </c:pt>
                <c:pt idx="20">
                  <c:v>1152.9672642264013</c:v>
                </c:pt>
                <c:pt idx="21">
                  <c:v>1161.3625290931082</c:v>
                </c:pt>
                <c:pt idx="22">
                  <c:v>1178.5902008254723</c:v>
                </c:pt>
                <c:pt idx="23">
                  <c:v>1187.3210397631415</c:v>
                </c:pt>
                <c:pt idx="24">
                  <c:v>1196.2386668877798</c:v>
                </c:pt>
                <c:pt idx="25">
                  <c:v>1214.7267125521525</c:v>
                </c:pt>
                <c:pt idx="26">
                  <c:v>1224.1752312182043</c:v>
                </c:pt>
                <c:pt idx="27">
                  <c:v>1233.934797088262</c:v>
                </c:pt>
                <c:pt idx="28">
                  <c:v>1253.9747657042703</c:v>
                </c:pt>
                <c:pt idx="29">
                  <c:v>1264.4706393787981</c:v>
                </c:pt>
                <c:pt idx="30">
                  <c:v>1285.9805603211314</c:v>
                </c:pt>
                <c:pt idx="31">
                  <c:v>1296.918347102416</c:v>
                </c:pt>
                <c:pt idx="32">
                  <c:v>1307.9634042655034</c:v>
                </c:pt>
                <c:pt idx="33">
                  <c:v>1331.5535539921455</c:v>
                </c:pt>
                <c:pt idx="34">
                  <c:v>1343.9288744192818</c:v>
                </c:pt>
                <c:pt idx="35">
                  <c:v>1369.0801037081367</c:v>
                </c:pt>
                <c:pt idx="36">
                  <c:v>1381.9735910331253</c:v>
                </c:pt>
                <c:pt idx="37">
                  <c:v>1395.344969893187</c:v>
                </c:pt>
                <c:pt idx="38">
                  <c:v>1423.1143704192755</c:v>
                </c:pt>
                <c:pt idx="39">
                  <c:v>1437.4541201218924</c:v>
                </c:pt>
                <c:pt idx="40">
                  <c:v>1467.2861068535292</c:v>
                </c:pt>
                <c:pt idx="41">
                  <c:v>1482.5027688359412</c:v>
                </c:pt>
                <c:pt idx="42">
                  <c:v>1498.210117189826</c:v>
                </c:pt>
                <c:pt idx="43">
                  <c:v>1530.9862755258671</c:v>
                </c:pt>
                <c:pt idx="44">
                  <c:v>1547.6854521396258</c:v>
                </c:pt>
                <c:pt idx="45">
                  <c:v>1564.0483193823486</c:v>
                </c:pt>
                <c:pt idx="46">
                  <c:v>1600.0916235970533</c:v>
                </c:pt>
                <c:pt idx="47">
                  <c:v>1618.1501512405639</c:v>
                </c:pt>
                <c:pt idx="48">
                  <c:v>1654.6259755399249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B-4863-B1D0-B894D97ECB53}"/>
            </c:ext>
          </c:extLst>
        </c:ser>
        <c:ser>
          <c:idx val="1"/>
          <c:order val="1"/>
          <c:tx>
            <c:v>Observed 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'SCSS Calculator'!$N$14:$N$207</c:f>
              <c:numCache>
                <c:formatCode>0.00</c:formatCode>
                <c:ptCount val="194"/>
                <c:pt idx="0">
                  <c:v>8.2349499000000002</c:v>
                </c:pt>
                <c:pt idx="1">
                  <c:v>8.2842973999999998</c:v>
                </c:pt>
                <c:pt idx="2">
                  <c:v>8.3846924000000005</c:v>
                </c:pt>
                <c:pt idx="3">
                  <c:v>8.4355499999999992</c:v>
                </c:pt>
                <c:pt idx="4">
                  <c:v>8.5381651999999999</c:v>
                </c:pt>
                <c:pt idx="5">
                  <c:v>8.5787834000000007</c:v>
                </c:pt>
                <c:pt idx="6">
                  <c:v>8.5867430000000002</c:v>
                </c:pt>
                <c:pt idx="7">
                  <c:v>8.6661591999999992</c:v>
                </c:pt>
                <c:pt idx="8">
                  <c:v>8.7060975999999997</c:v>
                </c:pt>
                <c:pt idx="9">
                  <c:v>8.7456461000000001</c:v>
                </c:pt>
                <c:pt idx="10">
                  <c:v>8.8256835000000002</c:v>
                </c:pt>
                <c:pt idx="11">
                  <c:v>8.8664723999999993</c:v>
                </c:pt>
                <c:pt idx="12">
                  <c:v>8.9468209000000005</c:v>
                </c:pt>
                <c:pt idx="13">
                  <c:v>8.9876602999999999</c:v>
                </c:pt>
                <c:pt idx="14">
                  <c:v>9.0286299999999997</c:v>
                </c:pt>
                <c:pt idx="15">
                  <c:v>9.1016776000000004</c:v>
                </c:pt>
                <c:pt idx="16">
                  <c:v>9.1766050000000003</c:v>
                </c:pt>
                <c:pt idx="17">
                  <c:v>9.3305992</c:v>
                </c:pt>
                <c:pt idx="18">
                  <c:v>9.4093660000000003</c:v>
                </c:pt>
                <c:pt idx="19">
                  <c:v>9.4906822999999996</c:v>
                </c:pt>
                <c:pt idx="20">
                  <c:v>9.6563745000000001</c:v>
                </c:pt>
                <c:pt idx="21">
                  <c:v>9.7418302000000008</c:v>
                </c:pt>
                <c:pt idx="22">
                  <c:v>9.9195203999999997</c:v>
                </c:pt>
                <c:pt idx="23">
                  <c:v>10.010375099999999</c:v>
                </c:pt>
                <c:pt idx="24">
                  <c:v>10.1033995</c:v>
                </c:pt>
                <c:pt idx="25">
                  <c:v>10.296637199999999</c:v>
                </c:pt>
                <c:pt idx="26">
                  <c:v>10.395370700000001</c:v>
                </c:pt>
                <c:pt idx="27">
                  <c:v>10.4974436</c:v>
                </c:pt>
                <c:pt idx="28">
                  <c:v>10.7080985</c:v>
                </c:pt>
                <c:pt idx="29">
                  <c:v>10.8173502</c:v>
                </c:pt>
                <c:pt idx="30">
                  <c:v>11.0422425</c:v>
                </c:pt>
                <c:pt idx="31">
                  <c:v>11.158883100000001</c:v>
                </c:pt>
                <c:pt idx="32">
                  <c:v>11.277003499999999</c:v>
                </c:pt>
                <c:pt idx="33">
                  <c:v>11.5263019</c:v>
                </c:pt>
                <c:pt idx="34">
                  <c:v>11.655730399999999</c:v>
                </c:pt>
                <c:pt idx="35">
                  <c:v>11.923446</c:v>
                </c:pt>
                <c:pt idx="36">
                  <c:v>12.061133099999999</c:v>
                </c:pt>
                <c:pt idx="37">
                  <c:v>12.2045394</c:v>
                </c:pt>
                <c:pt idx="38">
                  <c:v>12.502770200000001</c:v>
                </c:pt>
                <c:pt idx="39">
                  <c:v>12.6567048</c:v>
                </c:pt>
                <c:pt idx="40">
                  <c:v>12.9793518</c:v>
                </c:pt>
                <c:pt idx="41">
                  <c:v>13.147274299999999</c:v>
                </c:pt>
                <c:pt idx="42">
                  <c:v>13.319526099999999</c:v>
                </c:pt>
                <c:pt idx="43">
                  <c:v>13.6810873</c:v>
                </c:pt>
                <c:pt idx="44">
                  <c:v>13.8696967</c:v>
                </c:pt>
                <c:pt idx="45">
                  <c:v>14.061565699999999</c:v>
                </c:pt>
                <c:pt idx="46">
                  <c:v>14.467950200000001</c:v>
                </c:pt>
                <c:pt idx="47">
                  <c:v>14.6805263</c:v>
                </c:pt>
                <c:pt idx="48">
                  <c:v>15.1213563</c:v>
                </c:pt>
              </c:numCache>
            </c:numRef>
          </c:xVal>
          <c:yVal>
            <c:numRef>
              <c:f>'SCSS Calculator'!$R$14:$R$207</c:f>
              <c:numCache>
                <c:formatCode>0</c:formatCode>
                <c:ptCount val="19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FB-4863-B1D0-B894D97EC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307704"/>
        <c:axId val="-2034299208"/>
      </c:scatterChart>
      <c:valAx>
        <c:axId val="-203430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FeO(t)</a:t>
                </a:r>
                <a:r>
                  <a:rPr lang="en-US" sz="1800" b="1" baseline="0">
                    <a:solidFill>
                      <a:schemeClr val="tx1"/>
                    </a:solidFill>
                  </a:rPr>
                  <a:t> (wt. %)</a:t>
                </a:r>
                <a:endParaRPr lang="en-US" sz="18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2791501581923702"/>
              <c:y val="0.92469542074023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299208"/>
        <c:crosses val="autoZero"/>
        <c:crossBetween val="midCat"/>
      </c:valAx>
      <c:valAx>
        <c:axId val="-2034299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Observed S</a:t>
                </a:r>
                <a:r>
                  <a:rPr lang="en-US" sz="1800" b="1" baseline="0">
                    <a:solidFill>
                      <a:schemeClr val="tx1"/>
                    </a:solidFill>
                  </a:rPr>
                  <a:t> or c</a:t>
                </a:r>
                <a:r>
                  <a:rPr lang="en-US" sz="1800" b="1">
                    <a:solidFill>
                      <a:schemeClr val="tx1"/>
                    </a:solidFill>
                  </a:rPr>
                  <a:t>alculated SCSS (ppm)</a:t>
                </a:r>
              </a:p>
            </c:rich>
          </c:tx>
          <c:layout>
            <c:manualLayout>
              <c:xMode val="edge"/>
              <c:yMode val="edge"/>
              <c:x val="7.1396320156740994E-2"/>
              <c:y val="0.17912958630700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30770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97553918670718"/>
          <c:y val="0.126969770615494"/>
          <c:w val="0.134887157611083"/>
          <c:h val="8.0862187517288797E-2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9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681" cy="60703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774" cy="60628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07"/>
  <sheetViews>
    <sheetView tabSelected="1" zoomScale="60" zoomScaleNormal="60" workbookViewId="0">
      <selection activeCell="AJ14" sqref="AJ14"/>
    </sheetView>
  </sheetViews>
  <sheetFormatPr defaultColWidth="11.1640625" defaultRowHeight="15.5"/>
  <cols>
    <col min="2" max="2" width="12.33203125" bestFit="1" customWidth="1"/>
    <col min="3" max="3" width="13.6640625" bestFit="1" customWidth="1"/>
    <col min="4" max="4" width="10.83203125" customWidth="1"/>
    <col min="5" max="5" width="3" customWidth="1"/>
    <col min="13" max="14" width="10.83203125" style="1"/>
    <col min="15" max="16" width="11.6640625" style="2" customWidth="1"/>
    <col min="17" max="17" width="3.1640625" style="2" customWidth="1"/>
    <col min="18" max="19" width="13.33203125" style="2" customWidth="1"/>
    <col min="20" max="20" width="3.33203125" style="2" customWidth="1"/>
    <col min="21" max="21" width="13.1640625" style="95" customWidth="1"/>
    <col min="22" max="23" width="10.83203125" style="2"/>
    <col min="24" max="24" width="3.33203125" customWidth="1"/>
    <col min="35" max="35" width="3" customWidth="1"/>
    <col min="36" max="36" width="13.33203125" style="3" customWidth="1"/>
    <col min="37" max="37" width="13.33203125" style="1" customWidth="1"/>
    <col min="38" max="38" width="13.33203125" style="3" customWidth="1"/>
    <col min="39" max="39" width="3.1640625" customWidth="1"/>
    <col min="40" max="40" width="12.1640625" style="3" customWidth="1"/>
    <col min="41" max="41" width="11.6640625" style="3" customWidth="1"/>
    <col min="42" max="42" width="10.83203125" style="3"/>
    <col min="43" max="43" width="10.83203125" style="3" customWidth="1"/>
    <col min="44" max="44" width="15" style="3" customWidth="1"/>
    <col min="45" max="45" width="3.1640625" customWidth="1"/>
    <col min="46" max="51" width="10.83203125" style="3"/>
  </cols>
  <sheetData>
    <row r="1" spans="1:51">
      <c r="A1" s="7" t="s">
        <v>37</v>
      </c>
    </row>
    <row r="3" spans="1:51">
      <c r="B3" s="101" t="s">
        <v>38</v>
      </c>
      <c r="C3" s="102"/>
      <c r="D3" s="103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51">
      <c r="B4" s="104" t="s">
        <v>39</v>
      </c>
      <c r="C4" s="105"/>
      <c r="D4" s="106"/>
    </row>
    <row r="5" spans="1:51">
      <c r="B5" s="107" t="s">
        <v>40</v>
      </c>
      <c r="C5" s="108"/>
      <c r="D5" s="109"/>
      <c r="F5" s="15"/>
      <c r="G5" s="15"/>
      <c r="H5" s="15"/>
      <c r="I5" s="15"/>
      <c r="J5" s="15"/>
      <c r="K5" s="15"/>
      <c r="L5" s="15"/>
      <c r="M5" s="15"/>
      <c r="AX5"/>
      <c r="AY5"/>
    </row>
    <row r="6" spans="1:51" ht="16" customHeight="1">
      <c r="B6" s="110" t="s">
        <v>47</v>
      </c>
      <c r="C6" s="111"/>
      <c r="D6" s="112"/>
      <c r="F6" s="15"/>
      <c r="G6" s="15"/>
      <c r="H6" s="15"/>
      <c r="I6" s="15"/>
      <c r="J6" s="15"/>
      <c r="K6" s="15"/>
      <c r="L6" s="15"/>
      <c r="M6" s="15"/>
      <c r="AX6"/>
      <c r="AY6"/>
    </row>
    <row r="7" spans="1:51">
      <c r="B7" s="113"/>
      <c r="C7" s="114"/>
      <c r="D7" s="115"/>
      <c r="F7" s="15"/>
      <c r="G7" s="15"/>
      <c r="H7" s="15"/>
      <c r="I7" s="15"/>
      <c r="J7" s="15"/>
      <c r="K7" s="15"/>
      <c r="L7" s="15"/>
      <c r="M7" s="15"/>
      <c r="AX7"/>
      <c r="AY7"/>
    </row>
    <row r="8" spans="1:51">
      <c r="B8" s="116"/>
      <c r="C8" s="117"/>
      <c r="D8" s="118"/>
      <c r="F8" s="15"/>
      <c r="G8" s="15"/>
      <c r="H8" s="15"/>
      <c r="I8" s="15"/>
      <c r="J8" s="15"/>
      <c r="K8" s="15"/>
      <c r="L8" s="15"/>
      <c r="M8" s="15"/>
      <c r="AX8"/>
      <c r="AY8"/>
    </row>
    <row r="9" spans="1:51">
      <c r="AW9"/>
      <c r="AX9"/>
      <c r="AY9"/>
    </row>
    <row r="10" spans="1:51" ht="20" customHeight="1" thickBot="1">
      <c r="B10" s="122" t="s">
        <v>15</v>
      </c>
      <c r="C10" s="123"/>
      <c r="D10" s="124"/>
      <c r="F10" s="122" t="s">
        <v>36</v>
      </c>
      <c r="G10" s="123"/>
      <c r="H10" s="123"/>
      <c r="I10" s="123"/>
      <c r="J10" s="123"/>
      <c r="K10" s="123"/>
      <c r="L10" s="123"/>
      <c r="M10" s="124"/>
      <c r="O10" s="16"/>
      <c r="P10" s="16"/>
      <c r="R10" s="125" t="s">
        <v>17</v>
      </c>
      <c r="S10" s="126"/>
      <c r="U10" s="125" t="s">
        <v>18</v>
      </c>
      <c r="V10" s="127"/>
      <c r="W10" s="126"/>
      <c r="AT10" s="119" t="s">
        <v>16</v>
      </c>
      <c r="AU10" s="120"/>
      <c r="AV10" s="121"/>
      <c r="AW10"/>
      <c r="AX10"/>
      <c r="AY10"/>
    </row>
    <row r="11" spans="1:51" ht="9" customHeight="1" thickTop="1">
      <c r="AW11"/>
      <c r="AX11"/>
      <c r="AY11"/>
    </row>
    <row r="12" spans="1:51" ht="18" customHeight="1" thickBot="1">
      <c r="B12" s="83" t="s">
        <v>0</v>
      </c>
      <c r="C12" s="83" t="s">
        <v>1</v>
      </c>
      <c r="D12" s="83" t="s">
        <v>2</v>
      </c>
      <c r="F12" s="83" t="s">
        <v>41</v>
      </c>
      <c r="G12" s="83" t="s">
        <v>3</v>
      </c>
      <c r="H12" s="83" t="s">
        <v>42</v>
      </c>
      <c r="I12" s="83" t="s">
        <v>43</v>
      </c>
      <c r="J12" s="83" t="s">
        <v>44</v>
      </c>
      <c r="K12" s="83" t="s">
        <v>4</v>
      </c>
      <c r="L12" s="83" t="s">
        <v>45</v>
      </c>
      <c r="M12" s="79" t="s">
        <v>5</v>
      </c>
      <c r="N12" s="79" t="s">
        <v>6</v>
      </c>
      <c r="O12" s="82" t="s">
        <v>7</v>
      </c>
      <c r="P12" s="82" t="s">
        <v>8</v>
      </c>
      <c r="Q12" s="14"/>
      <c r="R12" s="82" t="s">
        <v>9</v>
      </c>
      <c r="S12" s="82" t="s">
        <v>10</v>
      </c>
      <c r="U12" s="96" t="s">
        <v>21</v>
      </c>
      <c r="V12" s="82" t="s">
        <v>11</v>
      </c>
      <c r="W12" s="82" t="s">
        <v>12</v>
      </c>
      <c r="Y12" s="81" t="s">
        <v>35</v>
      </c>
      <c r="Z12" s="81" t="s">
        <v>34</v>
      </c>
      <c r="AA12" s="81" t="s">
        <v>33</v>
      </c>
      <c r="AB12" s="81" t="s">
        <v>32</v>
      </c>
      <c r="AC12" s="81" t="s">
        <v>31</v>
      </c>
      <c r="AD12" s="81" t="s">
        <v>30</v>
      </c>
      <c r="AE12" s="81" t="s">
        <v>29</v>
      </c>
      <c r="AF12" s="81" t="s">
        <v>28</v>
      </c>
      <c r="AG12" s="81" t="s">
        <v>46</v>
      </c>
      <c r="AH12" s="81" t="s">
        <v>27</v>
      </c>
      <c r="AI12" s="3"/>
      <c r="AJ12" s="78" t="s">
        <v>14</v>
      </c>
      <c r="AK12" s="79" t="s">
        <v>22</v>
      </c>
      <c r="AL12" s="78" t="s">
        <v>23</v>
      </c>
      <c r="AN12" s="78" t="s">
        <v>20</v>
      </c>
      <c r="AO12" s="78" t="s">
        <v>48</v>
      </c>
      <c r="AP12" s="78" t="s">
        <v>50</v>
      </c>
      <c r="AQ12" s="78" t="s">
        <v>49</v>
      </c>
      <c r="AR12" s="80" t="s">
        <v>19</v>
      </c>
      <c r="AT12" s="78" t="s">
        <v>24</v>
      </c>
      <c r="AU12" s="78" t="s">
        <v>25</v>
      </c>
      <c r="AV12" s="78" t="s">
        <v>26</v>
      </c>
      <c r="AW12"/>
      <c r="AX12"/>
      <c r="AY12"/>
    </row>
    <row r="13" spans="1:51" ht="9" customHeight="1" thickTop="1">
      <c r="B13" s="12"/>
      <c r="C13" s="12"/>
      <c r="D13" s="12"/>
      <c r="E13" s="49"/>
      <c r="F13" s="12"/>
      <c r="G13" s="12"/>
      <c r="H13" s="12"/>
      <c r="I13" s="12"/>
      <c r="J13" s="12"/>
      <c r="K13" s="12"/>
      <c r="L13" s="12"/>
      <c r="M13" s="13"/>
      <c r="N13" s="13"/>
      <c r="O13" s="14"/>
      <c r="P13" s="14"/>
      <c r="Q13" s="14"/>
      <c r="R13" s="14"/>
      <c r="S13" s="14"/>
      <c r="T13" s="8"/>
      <c r="U13" s="97"/>
      <c r="V13" s="14"/>
      <c r="W13" s="14"/>
      <c r="X13" s="49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10"/>
      <c r="AJ13" s="50"/>
      <c r="AK13" s="13"/>
      <c r="AL13" s="50"/>
      <c r="AM13" s="49"/>
      <c r="AN13" s="50"/>
      <c r="AO13" s="50"/>
      <c r="AP13" s="50"/>
      <c r="AQ13" s="50"/>
      <c r="AR13" s="51"/>
      <c r="AS13" s="49"/>
      <c r="AT13" s="50"/>
      <c r="AU13" s="50"/>
      <c r="AV13" s="50"/>
      <c r="AW13"/>
      <c r="AX13"/>
      <c r="AY13"/>
    </row>
    <row r="14" spans="1:51">
      <c r="B14" s="52">
        <v>175</v>
      </c>
      <c r="C14" s="53">
        <v>2600</v>
      </c>
      <c r="D14" s="67">
        <v>0.32</v>
      </c>
      <c r="F14" s="23">
        <v>1.6941999999999999</v>
      </c>
      <c r="G14" s="24">
        <v>10.8271</v>
      </c>
      <c r="H14" s="24">
        <v>13.7783</v>
      </c>
      <c r="I14" s="24">
        <v>49.862900000000003</v>
      </c>
      <c r="J14" s="24">
        <v>7.1400000000000005E-2</v>
      </c>
      <c r="K14" s="24">
        <v>13.694800000000001</v>
      </c>
      <c r="L14" s="24">
        <v>0.8165</v>
      </c>
      <c r="M14" s="24">
        <v>0.1633</v>
      </c>
      <c r="N14" s="62">
        <v>8.2349499000000002</v>
      </c>
      <c r="O14" s="70">
        <v>204.1</v>
      </c>
      <c r="P14" s="71">
        <v>91.9</v>
      </c>
      <c r="Q14" s="9"/>
      <c r="R14" s="54"/>
      <c r="S14" s="55"/>
      <c r="T14" s="4"/>
      <c r="U14" s="98">
        <f t="shared" ref="U14" si="0">EXP(AR14)</f>
        <v>1235.1019924733239</v>
      </c>
      <c r="V14" s="56">
        <v>1277.625</v>
      </c>
      <c r="W14" s="57">
        <f t="shared" ref="W14" si="1">(V14+273)</f>
        <v>1550.625</v>
      </c>
      <c r="Y14" s="58">
        <f>(F14/30.99)/($I14/60.08+$L14/79.9+$H14/50.98+$N14/71.85+$G14/40.32+$K14/56.08+$F14/30.99+$J14/47.1+$M14/70.94)</f>
        <v>3.0435039973845442E-2</v>
      </c>
      <c r="Z14" s="59">
        <f t="shared" ref="Z14:Z45" si="2">(G14/40.32)/($I14/60.08+$L14/79.9+$H14/50.98+$N14/71.85+$G14/40.32+$K14/56.08+$F14/30.99+$J14/47.1+$M14/70.94)</f>
        <v>0.14949353097707527</v>
      </c>
      <c r="AA14" s="59">
        <f t="shared" ref="AA14:AA45" si="3">(H14/50.98)/($I14/60.08+$L14/79.9+$H14/50.98+$N14/71.85+$G14/40.32+$K14/56.08+$F14/30.99+$J14/47.1+$M14/70.94)</f>
        <v>0.1504619135387667</v>
      </c>
      <c r="AB14" s="59">
        <f t="shared" ref="AB14:AB45" si="4">(I14/60.08)/($I14/60.08+$L14/79.9+$H14/50.98+$N14/71.85+$G14/40.32+$K14/56.08+$F14/30.99+$J14/47.1+$M14/70.94)</f>
        <v>0.4620387333329346</v>
      </c>
      <c r="AC14" s="59">
        <f t="shared" ref="AC14:AC45" si="5">(J14/47.1)/($I14/60.08+$L14/79.9+$H14/50.98+$N14/71.85+$G14/40.32+$K14/56.08+$F14/30.99+$J14/47.1+$M14/70.94)</f>
        <v>8.4393321512772287E-4</v>
      </c>
      <c r="AD14" s="59">
        <f t="shared" ref="AD14:AD45" si="6">(K14/56.08)/($I14/60.08+$L14/79.9+$H14/50.98+$N14/71.85+$G14/40.32+$K14/56.08+$F14/30.99+$J14/47.1+$M14/70.94)</f>
        <v>0.13594976604111392</v>
      </c>
      <c r="AE14" s="59">
        <f t="shared" ref="AE14:AE45" si="7">(L14/79.9)/($I14/60.08+$L14/79.9+$H14/50.98+$N14/71.85+$G14/40.32+$K14/56.08+$F14/30.99+$J14/47.1+$M14/70.94)</f>
        <v>5.6890556900868914E-3</v>
      </c>
      <c r="AF14" s="59">
        <f t="shared" ref="AF14:AF45" si="8">(M14/70.94)/($I14/60.08+$L14/79.9+$H14/50.98+$N14/71.85+$G14/40.32+$K14/56.08+$F14/30.99+$J14/47.1+$M14/70.94)</f>
        <v>1.2815211436085219E-3</v>
      </c>
      <c r="AG14" s="59">
        <f t="shared" ref="AG14:AG45" si="9">(N14/71.85)/($I14/60.08+$L14/79.9+$H14/50.98+$N14/71.85+$G14/40.32+$K14/56.08+$F14/30.99+$J14/47.1+$M14/70.94)</f>
        <v>6.3806506087440984E-2</v>
      </c>
      <c r="AH14" s="60">
        <f t="shared" ref="AH14" si="10">AG14*AL14</f>
        <v>5.3767766623061652E-2</v>
      </c>
      <c r="AI14" s="3"/>
      <c r="AJ14" s="58">
        <f>1/(1+(O14/(N14*AL14))*0.013+(P14/(N14*AL14))*0.025)</f>
        <v>0.58362129077087666</v>
      </c>
      <c r="AK14" s="61">
        <f t="shared" ref="AK14:AK45" si="11">EXP(1.46-0.177*G14)</f>
        <v>0.63356245301470182</v>
      </c>
      <c r="AL14" s="60">
        <v>0.842669030480651</v>
      </c>
      <c r="AN14" s="58">
        <f>8.77-23590/W14+(1673/W14)*(6.7*(Y14+AC14)+4.9*Z14+8.1*AD14+8.9*(AG14+AF14)+5*AE14+1.8*AA14-22.2*AE14*(AG14+AF14)+7.2*(AG14*AB14))-2.06*ERF(-7.2*(AG14+AF14))</f>
        <v>-2.0560754259501728</v>
      </c>
      <c r="AO14" s="59">
        <f>(137778-91.666*W14+8.474*W14*LN(W14))/(8.31441*W14)+(-291*D14+351*ERF(D14))/W14</f>
        <v>7.1680946289579834</v>
      </c>
      <c r="AP14" s="59">
        <f>LN(AJ14*(1-AH14))</f>
        <v>-0.59377023144230445</v>
      </c>
      <c r="AQ14" s="59">
        <f>LN(AH14)+(((1-AH14)^2)*(28870-14710*Z14+1960*AD14+43300*Y14+95380*AC14-76880*AE14)+(1-AH14)*(-62190*AB14+31520*AB14*AB14))/(8.31441*W14)</f>
        <v>-2.6006598590852605</v>
      </c>
      <c r="AR14" s="60">
        <f>AN14+AO14+AP14-AQ14</f>
        <v>7.1189088306507671</v>
      </c>
      <c r="AT14" s="58">
        <f>1/(1+(O14/(N14*AL14))*0.013+(P14/(N14*AL14))*0.025)</f>
        <v>0.58362129077087666</v>
      </c>
      <c r="AU14" s="59">
        <f t="shared" ref="AU14:AU45" si="12">(O14/(N14*AL14))*0.013*AT14</f>
        <v>0.22315133497568737</v>
      </c>
      <c r="AV14" s="60">
        <f t="shared" ref="AV14:AV45" si="13">(P14/(N14*AL14))*0.025*AT14</f>
        <v>0.193227374253436</v>
      </c>
      <c r="AX14"/>
      <c r="AY14"/>
    </row>
    <row r="15" spans="1:51">
      <c r="B15" s="17">
        <v>176</v>
      </c>
      <c r="C15" s="18">
        <v>2995</v>
      </c>
      <c r="D15" s="67">
        <v>0.32</v>
      </c>
      <c r="F15" s="25">
        <v>1.7097</v>
      </c>
      <c r="G15" s="26">
        <v>10.753500000000001</v>
      </c>
      <c r="H15" s="26">
        <v>13.8855</v>
      </c>
      <c r="I15" s="26">
        <v>49.826799999999999</v>
      </c>
      <c r="J15" s="26">
        <v>7.22E-2</v>
      </c>
      <c r="K15" s="26">
        <v>13.6168</v>
      </c>
      <c r="L15" s="26">
        <v>0.82199999999999995</v>
      </c>
      <c r="M15" s="26">
        <v>0.16489999999999999</v>
      </c>
      <c r="N15" s="63">
        <v>8.2842973999999998</v>
      </c>
      <c r="O15" s="72">
        <v>200.8</v>
      </c>
      <c r="P15" s="73">
        <v>92.6</v>
      </c>
      <c r="Q15" s="9"/>
      <c r="R15" s="31"/>
      <c r="S15" s="32"/>
      <c r="T15" s="4"/>
      <c r="U15" s="99">
        <f t="shared" ref="U15:U78" si="14">EXP(AR15)</f>
        <v>1229.20792078863</v>
      </c>
      <c r="V15" s="37">
        <v>1274.681</v>
      </c>
      <c r="W15" s="38">
        <f t="shared" ref="W15:W78" si="15">(V15+273)</f>
        <v>1547.681</v>
      </c>
      <c r="Y15" s="41">
        <f t="shared" ref="Y15:Y45" si="16">(F15/30.99)/($I15/60.08+$L15/79.9+$H15/50.98+$N15/71.85+$G15/40.32+$K15/56.08+$F15/30.99+$J15/47.1+$M15/70.94)</f>
        <v>3.0720651850065273E-2</v>
      </c>
      <c r="Z15" s="42">
        <f t="shared" si="2"/>
        <v>0.14851195226256986</v>
      </c>
      <c r="AA15" s="42">
        <f t="shared" si="3"/>
        <v>0.15166793814934809</v>
      </c>
      <c r="AB15" s="42">
        <f t="shared" si="4"/>
        <v>0.46181194688234772</v>
      </c>
      <c r="AC15" s="42">
        <f t="shared" si="5"/>
        <v>8.5358815833994723E-4</v>
      </c>
      <c r="AD15" s="42">
        <f t="shared" si="6"/>
        <v>0.13520699009926654</v>
      </c>
      <c r="AE15" s="42">
        <f t="shared" si="7"/>
        <v>5.7287138452014217E-3</v>
      </c>
      <c r="AF15" s="42">
        <f t="shared" si="8"/>
        <v>1.2943793108906982E-3</v>
      </c>
      <c r="AG15" s="42">
        <f t="shared" si="9"/>
        <v>6.4203839441970348E-2</v>
      </c>
      <c r="AH15" s="43">
        <f t="shared" ref="AH15:AH78" si="17">AG15*AL15</f>
        <v>5.4145320657730589E-2</v>
      </c>
      <c r="AI15" s="3"/>
      <c r="AJ15" s="41">
        <f t="shared" ref="AJ15:AJ45" si="18">1/(1+(O15/(N15*AL15))*0.013+(P15/(N15*AL15))*0.025)</f>
        <v>0.58651206330411276</v>
      </c>
      <c r="AK15" s="47">
        <f t="shared" si="11"/>
        <v>0.64186999230290676</v>
      </c>
      <c r="AL15" s="43">
        <v>0.84333462185963204</v>
      </c>
      <c r="AN15" s="41">
        <f t="shared" ref="AN15:AN78" si="19">8.77-23590/W15+(1673/W15)*(6.7*(Y15+AC15)+4.9*Z15+8.1*AD15+8.9*(AG15+AF15)+5*AE15+1.8*AA15-22.2*AE15*(AG15+AF15)+7.2*(AG15*AB15))-2.06*ERF(-7.2*(AG15+AF15))</f>
        <v>-2.0749548529901776</v>
      </c>
      <c r="AO15" s="42">
        <f t="shared" ref="AO15:AO45" si="20">(137778-91.666*W15+8.474*W15*LN(W15))/(8.31441*W15)+(-291*D15+351*ERF(D15))/W15</f>
        <v>7.1865220098775495</v>
      </c>
      <c r="AP15" s="42">
        <f t="shared" ref="AP15:AP78" si="21">LN(AJ15*(1-AH15))</f>
        <v>-0.58922838045432901</v>
      </c>
      <c r="AQ15" s="42">
        <f t="shared" ref="AQ15:AQ78" si="22">LN(AH15)+(((1-AH15)^2)*(28870-14710*Z15+1960*AD15+43300*Y15+95380*AC15-76880*AE15)+(1-AH15)*(-62190*AB15+31520*AB15*AB15))/(8.31441*W15)</f>
        <v>-2.5917864976592044</v>
      </c>
      <c r="AR15" s="43">
        <f t="shared" ref="AR15:AR78" si="23">AN15+AO15+AP15-AQ15</f>
        <v>7.1141252740922472</v>
      </c>
      <c r="AT15" s="41">
        <f t="shared" ref="AT15:AT45" si="24">1/(1+(O15/(N15*AL15))*0.013+(P15/(N15*AL15))*0.025)</f>
        <v>0.58651206330411276</v>
      </c>
      <c r="AU15" s="42">
        <f t="shared" si="12"/>
        <v>0.21914340154118325</v>
      </c>
      <c r="AV15" s="43">
        <f t="shared" si="13"/>
        <v>0.19434453515470401</v>
      </c>
      <c r="AW15"/>
      <c r="AX15"/>
      <c r="AY15"/>
    </row>
    <row r="16" spans="1:51">
      <c r="B16" s="17">
        <v>177</v>
      </c>
      <c r="C16" s="18">
        <v>2655</v>
      </c>
      <c r="D16" s="67">
        <v>0.32</v>
      </c>
      <c r="F16" s="25">
        <v>1.7415</v>
      </c>
      <c r="G16" s="26">
        <v>10.5983</v>
      </c>
      <c r="H16" s="26">
        <v>14.1061</v>
      </c>
      <c r="I16" s="26">
        <v>49.752400000000002</v>
      </c>
      <c r="J16" s="26">
        <v>7.3599999999999999E-2</v>
      </c>
      <c r="K16" s="26">
        <v>13.461</v>
      </c>
      <c r="L16" s="26">
        <v>0.83320000000000005</v>
      </c>
      <c r="M16" s="26">
        <v>0.16830000000000001</v>
      </c>
      <c r="N16" s="63">
        <v>8.3846924000000005</v>
      </c>
      <c r="O16" s="72">
        <v>194.4</v>
      </c>
      <c r="P16" s="73">
        <v>94.1</v>
      </c>
      <c r="Q16" s="9"/>
      <c r="R16" s="31"/>
      <c r="S16" s="32"/>
      <c r="T16" s="4"/>
      <c r="U16" s="99">
        <f t="shared" si="14"/>
        <v>1216.4101697424694</v>
      </c>
      <c r="V16" s="37">
        <v>1268.646</v>
      </c>
      <c r="W16" s="38">
        <f t="shared" si="15"/>
        <v>1541.646</v>
      </c>
      <c r="Y16" s="41">
        <f t="shared" si="16"/>
        <v>3.1307691308702139E-2</v>
      </c>
      <c r="Z16" s="42">
        <f t="shared" si="2"/>
        <v>0.14644172154859292</v>
      </c>
      <c r="AA16" s="42">
        <f t="shared" si="3"/>
        <v>0.15415452154950995</v>
      </c>
      <c r="AB16" s="42">
        <f t="shared" si="4"/>
        <v>0.461352896924768</v>
      </c>
      <c r="AC16" s="42">
        <f t="shared" si="5"/>
        <v>8.7057471173764933E-4</v>
      </c>
      <c r="AD16" s="42">
        <f t="shared" si="6"/>
        <v>0.13372680229970227</v>
      </c>
      <c r="AE16" s="42">
        <f t="shared" si="7"/>
        <v>5.8096721150271103E-3</v>
      </c>
      <c r="AF16" s="42">
        <f t="shared" si="8"/>
        <v>1.3217279451776696E-3</v>
      </c>
      <c r="AG16" s="42">
        <f t="shared" si="9"/>
        <v>6.5014391596782309E-2</v>
      </c>
      <c r="AH16" s="43">
        <f t="shared" si="17"/>
        <v>5.4915952744094221E-2</v>
      </c>
      <c r="AI16" s="3"/>
      <c r="AJ16" s="41">
        <f t="shared" si="18"/>
        <v>0.59206756480567191</v>
      </c>
      <c r="AK16" s="47">
        <f t="shared" si="11"/>
        <v>0.65974683558183367</v>
      </c>
      <c r="AL16" s="43">
        <v>0.84467379291467704</v>
      </c>
      <c r="AN16" s="41">
        <f t="shared" si="19"/>
        <v>-2.1139992727664465</v>
      </c>
      <c r="AO16" s="42">
        <f t="shared" si="20"/>
        <v>7.2245284821802711</v>
      </c>
      <c r="AP16" s="42">
        <f t="shared" si="21"/>
        <v>-0.58061593741920892</v>
      </c>
      <c r="AQ16" s="42">
        <f t="shared" si="22"/>
        <v>-2.5737460442985292</v>
      </c>
      <c r="AR16" s="43">
        <f t="shared" si="23"/>
        <v>7.103659316293145</v>
      </c>
      <c r="AT16" s="41">
        <f t="shared" si="24"/>
        <v>0.59206756480567191</v>
      </c>
      <c r="AU16" s="42">
        <f t="shared" si="12"/>
        <v>0.21126848991190142</v>
      </c>
      <c r="AV16" s="43">
        <f t="shared" si="13"/>
        <v>0.19666394528242648</v>
      </c>
      <c r="AW16"/>
      <c r="AX16"/>
      <c r="AY16"/>
    </row>
    <row r="17" spans="2:51">
      <c r="B17" s="17">
        <v>178</v>
      </c>
      <c r="C17" s="18">
        <v>3995</v>
      </c>
      <c r="D17" s="67">
        <v>0.32</v>
      </c>
      <c r="F17" s="25">
        <v>1.7579</v>
      </c>
      <c r="G17" s="26">
        <v>10.5167</v>
      </c>
      <c r="H17" s="26">
        <v>14.2195</v>
      </c>
      <c r="I17" s="26">
        <v>49.714100000000002</v>
      </c>
      <c r="J17" s="26">
        <v>7.4399999999999994E-2</v>
      </c>
      <c r="K17" s="26">
        <v>13.3834</v>
      </c>
      <c r="L17" s="26">
        <v>0.83899999999999997</v>
      </c>
      <c r="M17" s="26">
        <v>0.1701</v>
      </c>
      <c r="N17" s="63">
        <v>8.4355499999999992</v>
      </c>
      <c r="O17" s="72">
        <v>191.2</v>
      </c>
      <c r="P17" s="73">
        <v>94.9</v>
      </c>
      <c r="Q17" s="9"/>
      <c r="R17" s="31"/>
      <c r="S17" s="32"/>
      <c r="T17" s="4"/>
      <c r="U17" s="99">
        <f t="shared" si="14"/>
        <v>1209.6129990483128</v>
      </c>
      <c r="V17" s="37">
        <v>1265.5530000000001</v>
      </c>
      <c r="W17" s="38">
        <f t="shared" si="15"/>
        <v>1538.5530000000001</v>
      </c>
      <c r="Y17" s="41">
        <f t="shared" si="16"/>
        <v>3.161077446296244E-2</v>
      </c>
      <c r="Z17" s="42">
        <f t="shared" si="2"/>
        <v>0.14535216610756652</v>
      </c>
      <c r="AA17" s="42">
        <f t="shared" si="3"/>
        <v>0.15543436407585637</v>
      </c>
      <c r="AB17" s="42">
        <f t="shared" si="4"/>
        <v>0.46111813628794068</v>
      </c>
      <c r="AC17" s="42">
        <f t="shared" si="5"/>
        <v>8.8026731138952008E-4</v>
      </c>
      <c r="AD17" s="42">
        <f t="shared" si="6"/>
        <v>0.13299061658994704</v>
      </c>
      <c r="AE17" s="42">
        <f t="shared" si="7"/>
        <v>5.8516417224232786E-3</v>
      </c>
      <c r="AF17" s="42">
        <f t="shared" si="8"/>
        <v>1.3362129478895789E-3</v>
      </c>
      <c r="AG17" s="42">
        <f t="shared" si="9"/>
        <v>6.542582049402447E-2</v>
      </c>
      <c r="AH17" s="43">
        <f t="shared" si="17"/>
        <v>5.5307991515836902E-2</v>
      </c>
      <c r="AI17" s="3"/>
      <c r="AJ17" s="41">
        <f t="shared" si="18"/>
        <v>0.5947911986580201</v>
      </c>
      <c r="AK17" s="47">
        <f t="shared" si="11"/>
        <v>0.66934483715617787</v>
      </c>
      <c r="AL17" s="43">
        <v>0.84535419041307003</v>
      </c>
      <c r="AN17" s="41">
        <f t="shared" si="19"/>
        <v>-2.1342042805916535</v>
      </c>
      <c r="AO17" s="42">
        <f t="shared" si="20"/>
        <v>7.2441288189722712</v>
      </c>
      <c r="AP17" s="42">
        <f t="shared" si="21"/>
        <v>-0.57644118320968185</v>
      </c>
      <c r="AQ17" s="42">
        <f t="shared" si="22"/>
        <v>-2.5645723967643081</v>
      </c>
      <c r="AR17" s="43">
        <f t="shared" si="23"/>
        <v>7.0980557519352434</v>
      </c>
      <c r="AT17" s="41">
        <f t="shared" si="24"/>
        <v>0.5947911986580201</v>
      </c>
      <c r="AU17" s="42">
        <f t="shared" si="12"/>
        <v>0.20732117424829155</v>
      </c>
      <c r="AV17" s="43">
        <f t="shared" si="13"/>
        <v>0.19788762709368837</v>
      </c>
      <c r="AW17"/>
      <c r="AX17"/>
      <c r="AY17"/>
    </row>
    <row r="18" spans="2:51">
      <c r="B18" s="17">
        <v>179</v>
      </c>
      <c r="C18" s="18">
        <v>2655</v>
      </c>
      <c r="D18" s="67">
        <v>0.32</v>
      </c>
      <c r="F18" s="25">
        <v>1.7914000000000001</v>
      </c>
      <c r="G18" s="26">
        <v>10.3467</v>
      </c>
      <c r="H18" s="26">
        <v>14.450200000000001</v>
      </c>
      <c r="I18" s="26">
        <v>49.636000000000003</v>
      </c>
      <c r="J18" s="26">
        <v>7.5999999999999998E-2</v>
      </c>
      <c r="K18" s="26">
        <v>13.2303</v>
      </c>
      <c r="L18" s="26">
        <v>0.8508</v>
      </c>
      <c r="M18" s="26">
        <v>0.17369999999999999</v>
      </c>
      <c r="N18" s="63">
        <v>8.5381651999999999</v>
      </c>
      <c r="O18" s="72">
        <v>184.9</v>
      </c>
      <c r="P18" s="73">
        <v>96.5</v>
      </c>
      <c r="Q18" s="9"/>
      <c r="R18" s="31"/>
      <c r="S18" s="32"/>
      <c r="T18" s="4"/>
      <c r="U18" s="99">
        <f t="shared" si="14"/>
        <v>1195.5841585939538</v>
      </c>
      <c r="V18" s="37">
        <v>1259.2739999999999</v>
      </c>
      <c r="W18" s="38">
        <f t="shared" si="15"/>
        <v>1532.2739999999999</v>
      </c>
      <c r="Y18" s="41">
        <f t="shared" si="16"/>
        <v>3.2230765722074929E-2</v>
      </c>
      <c r="Z18" s="42">
        <f t="shared" si="2"/>
        <v>0.14308066939804501</v>
      </c>
      <c r="AA18" s="42">
        <f t="shared" si="3"/>
        <v>0.15804241473398675</v>
      </c>
      <c r="AB18" s="42">
        <f t="shared" si="4"/>
        <v>0.46064512738118396</v>
      </c>
      <c r="AC18" s="42">
        <f t="shared" si="5"/>
        <v>8.9968880166622618E-4</v>
      </c>
      <c r="AD18" s="42">
        <f t="shared" si="6"/>
        <v>0.13154105381678619</v>
      </c>
      <c r="AE18" s="42">
        <f t="shared" si="7"/>
        <v>5.9371815836825881E-3</v>
      </c>
      <c r="AF18" s="42">
        <f t="shared" si="8"/>
        <v>1.3652376734987028E-3</v>
      </c>
      <c r="AG18" s="42">
        <f t="shared" si="9"/>
        <v>6.6257860889075662E-2</v>
      </c>
      <c r="AH18" s="43">
        <f t="shared" si="17"/>
        <v>5.610098312386716E-2</v>
      </c>
      <c r="AI18" s="3"/>
      <c r="AJ18" s="41">
        <f t="shared" si="18"/>
        <v>0.60016679261493977</v>
      </c>
      <c r="AK18" s="47">
        <f t="shared" si="11"/>
        <v>0.68979150066745021</v>
      </c>
      <c r="AL18" s="43">
        <v>0.84670682649697304</v>
      </c>
      <c r="AN18" s="41">
        <f t="shared" si="19"/>
        <v>-2.1755609143002799</v>
      </c>
      <c r="AO18" s="42">
        <f t="shared" si="20"/>
        <v>7.2841749342668383</v>
      </c>
      <c r="AP18" s="42">
        <f t="shared" si="21"/>
        <v>-0.56828376691273297</v>
      </c>
      <c r="AQ18" s="42">
        <f t="shared" si="22"/>
        <v>-2.5460599275140412</v>
      </c>
      <c r="AR18" s="43">
        <f t="shared" si="23"/>
        <v>7.0863901805678671</v>
      </c>
      <c r="AT18" s="41">
        <f t="shared" si="24"/>
        <v>0.60016679261493977</v>
      </c>
      <c r="AU18" s="42">
        <f t="shared" si="12"/>
        <v>0.19955132274230081</v>
      </c>
      <c r="AV18" s="43">
        <f t="shared" si="13"/>
        <v>0.20028188464275937</v>
      </c>
      <c r="AW18"/>
      <c r="AX18"/>
      <c r="AY18"/>
    </row>
    <row r="19" spans="2:51">
      <c r="B19" s="17">
        <v>180</v>
      </c>
      <c r="C19" s="18">
        <v>4392</v>
      </c>
      <c r="D19" s="67">
        <v>0.32</v>
      </c>
      <c r="F19" s="25">
        <v>1.8050999999999999</v>
      </c>
      <c r="G19" s="26">
        <v>10.273</v>
      </c>
      <c r="H19" s="26">
        <v>14.544600000000001</v>
      </c>
      <c r="I19" s="26">
        <v>49.6053</v>
      </c>
      <c r="J19" s="26">
        <v>7.6600000000000001E-2</v>
      </c>
      <c r="K19" s="26">
        <v>13.1717</v>
      </c>
      <c r="L19" s="26">
        <v>0.85560000000000003</v>
      </c>
      <c r="M19" s="26">
        <v>0.17519999999999999</v>
      </c>
      <c r="N19" s="63">
        <v>8.5787834000000007</v>
      </c>
      <c r="O19" s="72">
        <v>182.2</v>
      </c>
      <c r="P19" s="73">
        <v>97.1</v>
      </c>
      <c r="Q19" s="9"/>
      <c r="R19" s="31"/>
      <c r="S19" s="32"/>
      <c r="T19" s="4"/>
      <c r="U19" s="99">
        <f t="shared" si="14"/>
        <v>1189.9170333485426</v>
      </c>
      <c r="V19" s="37">
        <v>1256.653</v>
      </c>
      <c r="W19" s="38">
        <f t="shared" si="15"/>
        <v>1529.653</v>
      </c>
      <c r="Y19" s="41">
        <f t="shared" si="16"/>
        <v>3.2485057118102012E-2</v>
      </c>
      <c r="Z19" s="42">
        <f t="shared" si="2"/>
        <v>0.14209562592776676</v>
      </c>
      <c r="AA19" s="42">
        <f t="shared" si="3"/>
        <v>0.15911308475144434</v>
      </c>
      <c r="AB19" s="42">
        <f t="shared" si="4"/>
        <v>0.46047080624758513</v>
      </c>
      <c r="AC19" s="42">
        <f t="shared" si="5"/>
        <v>9.0700944021301021E-4</v>
      </c>
      <c r="AD19" s="42">
        <f t="shared" si="6"/>
        <v>0.13098988787839677</v>
      </c>
      <c r="AE19" s="42">
        <f t="shared" si="7"/>
        <v>5.972111965818639E-3</v>
      </c>
      <c r="AF19" s="42">
        <f t="shared" si="8"/>
        <v>1.3773580843669869E-3</v>
      </c>
      <c r="AG19" s="42">
        <f t="shared" si="9"/>
        <v>6.6589058586306246E-2</v>
      </c>
      <c r="AH19" s="43">
        <f t="shared" si="17"/>
        <v>5.6417166132951543E-2</v>
      </c>
      <c r="AI19" s="3"/>
      <c r="AJ19" s="41">
        <f t="shared" si="18"/>
        <v>0.60245916257046861</v>
      </c>
      <c r="AK19" s="47">
        <f t="shared" si="11"/>
        <v>0.6988487085621895</v>
      </c>
      <c r="AL19" s="43">
        <v>0.84724378645223097</v>
      </c>
      <c r="AN19" s="41">
        <f t="shared" si="19"/>
        <v>-2.1931855427339579</v>
      </c>
      <c r="AO19" s="42">
        <f t="shared" si="20"/>
        <v>7.3009934377529602</v>
      </c>
      <c r="AP19" s="42">
        <f t="shared" si="21"/>
        <v>-0.56480651966603623</v>
      </c>
      <c r="AQ19" s="42">
        <f t="shared" si="22"/>
        <v>-2.5386374884468914</v>
      </c>
      <c r="AR19" s="43">
        <f t="shared" si="23"/>
        <v>7.0816388637998573</v>
      </c>
      <c r="AT19" s="41">
        <f t="shared" si="24"/>
        <v>0.60245916257046861</v>
      </c>
      <c r="AU19" s="42">
        <f t="shared" si="12"/>
        <v>0.19632935667221038</v>
      </c>
      <c r="AV19" s="43">
        <f t="shared" si="13"/>
        <v>0.20121148075732109</v>
      </c>
      <c r="AW19"/>
      <c r="AX19"/>
      <c r="AY19"/>
    </row>
    <row r="20" spans="2:51">
      <c r="B20" s="17">
        <v>183</v>
      </c>
      <c r="C20" s="18">
        <v>3084</v>
      </c>
      <c r="D20" s="67">
        <v>0.32</v>
      </c>
      <c r="F20" s="25">
        <v>1.8088</v>
      </c>
      <c r="G20" s="26">
        <v>10.2425</v>
      </c>
      <c r="H20" s="26">
        <v>14.570399999999999</v>
      </c>
      <c r="I20" s="26">
        <v>49.6021</v>
      </c>
      <c r="J20" s="26">
        <v>7.6799999999999993E-2</v>
      </c>
      <c r="K20" s="26">
        <v>13.164300000000001</v>
      </c>
      <c r="L20" s="26">
        <v>0.8569</v>
      </c>
      <c r="M20" s="26">
        <v>0.17560000000000001</v>
      </c>
      <c r="N20" s="63">
        <v>8.5867430000000002</v>
      </c>
      <c r="O20" s="72">
        <v>180.9</v>
      </c>
      <c r="P20" s="73">
        <v>97.3</v>
      </c>
      <c r="Q20" s="9"/>
      <c r="R20" s="31"/>
      <c r="S20" s="32"/>
      <c r="T20" s="4"/>
      <c r="U20" s="99">
        <f t="shared" si="14"/>
        <v>1188.6467497385763</v>
      </c>
      <c r="V20" s="37">
        <v>1255.932</v>
      </c>
      <c r="W20" s="38">
        <f t="shared" si="15"/>
        <v>1528.932</v>
      </c>
      <c r="Y20" s="41">
        <f t="shared" si="16"/>
        <v>3.2554897850178448E-2</v>
      </c>
      <c r="Z20" s="42">
        <f t="shared" si="2"/>
        <v>0.14168791615785195</v>
      </c>
      <c r="AA20" s="42">
        <f t="shared" si="3"/>
        <v>0.15941126470804123</v>
      </c>
      <c r="AB20" s="42">
        <f t="shared" si="4"/>
        <v>0.4604871370946827</v>
      </c>
      <c r="AC20" s="42">
        <f t="shared" si="5"/>
        <v>9.0946853176585962E-4</v>
      </c>
      <c r="AD20" s="42">
        <f t="shared" si="6"/>
        <v>0.13092938554979169</v>
      </c>
      <c r="AE20" s="42">
        <f t="shared" si="7"/>
        <v>5.9817840085563956E-3</v>
      </c>
      <c r="AF20" s="42">
        <f t="shared" si="8"/>
        <v>1.38064076188721E-3</v>
      </c>
      <c r="AG20" s="42">
        <f t="shared" si="9"/>
        <v>6.6657505337244571E-2</v>
      </c>
      <c r="AH20" s="43">
        <f t="shared" si="17"/>
        <v>5.6481801387043867E-2</v>
      </c>
      <c r="AI20" s="3"/>
      <c r="AJ20" s="41">
        <f t="shared" si="18"/>
        <v>0.60330413104914526</v>
      </c>
      <c r="AK20" s="47">
        <f t="shared" si="11"/>
        <v>0.70263164521971</v>
      </c>
      <c r="AL20" s="43">
        <v>0.84734346269458904</v>
      </c>
      <c r="AN20" s="41">
        <f t="shared" si="19"/>
        <v>-2.1985303382806727</v>
      </c>
      <c r="AO20" s="42">
        <f t="shared" si="20"/>
        <v>7.3056306076718487</v>
      </c>
      <c r="AP20" s="42">
        <f t="shared" si="21"/>
        <v>-0.5634734720893142</v>
      </c>
      <c r="AQ20" s="42">
        <f t="shared" si="22"/>
        <v>-2.5369439566244938</v>
      </c>
      <c r="AR20" s="43">
        <f t="shared" si="23"/>
        <v>7.0805707539263558</v>
      </c>
      <c r="AT20" s="41">
        <f t="shared" si="24"/>
        <v>0.60330413104914526</v>
      </c>
      <c r="AU20" s="42">
        <f t="shared" si="12"/>
        <v>0.19499805087825028</v>
      </c>
      <c r="AV20" s="43">
        <f t="shared" si="13"/>
        <v>0.2016978180726044</v>
      </c>
      <c r="AW20"/>
      <c r="AX20"/>
      <c r="AY20"/>
    </row>
    <row r="21" spans="2:51">
      <c r="B21" s="17">
        <v>184</v>
      </c>
      <c r="C21" s="18">
        <v>3140</v>
      </c>
      <c r="D21" s="67">
        <v>0.32</v>
      </c>
      <c r="F21" s="25">
        <v>1.8451</v>
      </c>
      <c r="G21" s="26">
        <v>9.9426000000000005</v>
      </c>
      <c r="H21" s="26">
        <v>14.827199999999999</v>
      </c>
      <c r="I21" s="26">
        <v>49.568800000000003</v>
      </c>
      <c r="J21" s="26">
        <v>7.85E-2</v>
      </c>
      <c r="K21" s="26">
        <v>13.087899999999999</v>
      </c>
      <c r="L21" s="26">
        <v>0.87050000000000005</v>
      </c>
      <c r="M21" s="26">
        <v>0.17949999999999999</v>
      </c>
      <c r="N21" s="63">
        <v>8.6661591999999992</v>
      </c>
      <c r="O21" s="72">
        <v>168.6</v>
      </c>
      <c r="P21" s="73">
        <v>99</v>
      </c>
      <c r="Q21" s="9"/>
      <c r="R21" s="31"/>
      <c r="S21" s="32"/>
      <c r="T21" s="4"/>
      <c r="U21" s="99">
        <f t="shared" si="14"/>
        <v>1175.988425509111</v>
      </c>
      <c r="V21" s="37">
        <v>1248.8130000000001</v>
      </c>
      <c r="W21" s="38">
        <f t="shared" si="15"/>
        <v>1521.8130000000001</v>
      </c>
      <c r="Y21" s="41">
        <f t="shared" si="16"/>
        <v>3.3241218633171428E-2</v>
      </c>
      <c r="Z21" s="42">
        <f t="shared" si="2"/>
        <v>0.13767593938271422</v>
      </c>
      <c r="AA21" s="42">
        <f t="shared" si="3"/>
        <v>0.16238201217102319</v>
      </c>
      <c r="AB21" s="42">
        <f t="shared" si="4"/>
        <v>0.46063516119854708</v>
      </c>
      <c r="AC21" s="42">
        <f t="shared" si="5"/>
        <v>9.3052351764311093E-4</v>
      </c>
      <c r="AD21" s="42">
        <f t="shared" si="6"/>
        <v>0.13029884536263844</v>
      </c>
      <c r="AE21" s="42">
        <f t="shared" si="7"/>
        <v>6.0827588643929519E-3</v>
      </c>
      <c r="AF21" s="42">
        <f t="shared" si="8"/>
        <v>1.4127062707945174E-3</v>
      </c>
      <c r="AG21" s="42">
        <f t="shared" si="9"/>
        <v>6.734083459907482E-2</v>
      </c>
      <c r="AH21" s="43">
        <f t="shared" si="17"/>
        <v>5.7128446836238557E-2</v>
      </c>
      <c r="AI21" s="3"/>
      <c r="AJ21" s="41">
        <f t="shared" si="18"/>
        <v>0.61170563658272026</v>
      </c>
      <c r="AK21" s="47">
        <f t="shared" si="11"/>
        <v>0.74093661289266854</v>
      </c>
      <c r="AL21" s="43">
        <v>0.84834776961649705</v>
      </c>
      <c r="AN21" s="41">
        <f t="shared" si="19"/>
        <v>-2.2516632207124023</v>
      </c>
      <c r="AO21" s="42">
        <f t="shared" si="20"/>
        <v>7.3516651542713598</v>
      </c>
      <c r="AP21" s="42">
        <f t="shared" si="21"/>
        <v>-0.55032931463781032</v>
      </c>
      <c r="AQ21" s="42">
        <f t="shared" si="22"/>
        <v>-2.5201916672348332</v>
      </c>
      <c r="AR21" s="43">
        <f t="shared" si="23"/>
        <v>7.0698642861559797</v>
      </c>
      <c r="AT21" s="41">
        <f t="shared" si="24"/>
        <v>0.61170563658272026</v>
      </c>
      <c r="AU21" s="42">
        <f t="shared" si="12"/>
        <v>0.18236555792791501</v>
      </c>
      <c r="AV21" s="43">
        <f t="shared" si="13"/>
        <v>0.20592880548936476</v>
      </c>
      <c r="AW21"/>
      <c r="AX21"/>
      <c r="AY21"/>
    </row>
    <row r="22" spans="2:51">
      <c r="B22" s="17">
        <v>185</v>
      </c>
      <c r="C22" s="18">
        <v>3445</v>
      </c>
      <c r="D22" s="67">
        <v>0.32</v>
      </c>
      <c r="F22" s="25">
        <v>1.8635999999999999</v>
      </c>
      <c r="G22" s="26">
        <v>9.7927999999999997</v>
      </c>
      <c r="H22" s="26">
        <v>14.9575</v>
      </c>
      <c r="I22" s="26">
        <v>49.550899999999999</v>
      </c>
      <c r="J22" s="26">
        <v>7.9399999999999998E-2</v>
      </c>
      <c r="K22" s="26">
        <v>13.047800000000001</v>
      </c>
      <c r="L22" s="26">
        <v>0.87729999999999997</v>
      </c>
      <c r="M22" s="26">
        <v>0.18140000000000001</v>
      </c>
      <c r="N22" s="63">
        <v>8.7060975999999997</v>
      </c>
      <c r="O22" s="72">
        <v>162.80000000000001</v>
      </c>
      <c r="P22" s="73">
        <v>99.9</v>
      </c>
      <c r="Q22" s="9"/>
      <c r="R22" s="31"/>
      <c r="S22" s="32"/>
      <c r="T22" s="4"/>
      <c r="U22" s="99">
        <f t="shared" si="14"/>
        <v>1168.7147711892515</v>
      </c>
      <c r="V22" s="37">
        <v>1245.153</v>
      </c>
      <c r="W22" s="38">
        <f t="shared" si="15"/>
        <v>1518.153</v>
      </c>
      <c r="Y22" s="41">
        <f t="shared" si="16"/>
        <v>3.3591177601621294E-2</v>
      </c>
      <c r="Z22" s="42">
        <f t="shared" si="2"/>
        <v>0.13566895038888951</v>
      </c>
      <c r="AA22" s="42">
        <f t="shared" si="3"/>
        <v>0.16389031273657903</v>
      </c>
      <c r="AB22" s="42">
        <f t="shared" si="4"/>
        <v>0.46069736325311761</v>
      </c>
      <c r="AC22" s="42">
        <f t="shared" si="5"/>
        <v>9.4165908088327736E-4</v>
      </c>
      <c r="AD22" s="42">
        <f t="shared" si="6"/>
        <v>0.1299640958324986</v>
      </c>
      <c r="AE22" s="42">
        <f t="shared" si="7"/>
        <v>6.1333175914373679E-3</v>
      </c>
      <c r="AF22" s="42">
        <f t="shared" si="8"/>
        <v>1.428368296392998E-3</v>
      </c>
      <c r="AG22" s="42">
        <f t="shared" si="9"/>
        <v>6.768475521858032E-2</v>
      </c>
      <c r="AH22" s="43">
        <f t="shared" si="17"/>
        <v>5.7456102889242175E-2</v>
      </c>
      <c r="AI22" s="3"/>
      <c r="AJ22" s="41">
        <f t="shared" si="18"/>
        <v>0.61564654479802161</v>
      </c>
      <c r="AK22" s="47">
        <f t="shared" si="11"/>
        <v>0.760845016156667</v>
      </c>
      <c r="AL22" s="43">
        <v>0.84887804799905298</v>
      </c>
      <c r="AN22" s="41">
        <f t="shared" si="19"/>
        <v>-2.2793043701186857</v>
      </c>
      <c r="AO22" s="42">
        <f t="shared" si="20"/>
        <v>7.3755090380110042</v>
      </c>
      <c r="AP22" s="42">
        <f t="shared" si="21"/>
        <v>-0.54425505660265694</v>
      </c>
      <c r="AQ22" s="42">
        <f t="shared" si="22"/>
        <v>-2.5117103265609808</v>
      </c>
      <c r="AR22" s="43">
        <f t="shared" si="23"/>
        <v>7.0636599378506419</v>
      </c>
      <c r="AT22" s="41">
        <f t="shared" si="24"/>
        <v>0.61564654479802161</v>
      </c>
      <c r="AU22" s="42">
        <f t="shared" si="12"/>
        <v>0.17630326894589546</v>
      </c>
      <c r="AV22" s="43">
        <f t="shared" si="13"/>
        <v>0.20805018625608296</v>
      </c>
      <c r="AW22"/>
      <c r="AX22"/>
      <c r="AY22"/>
    </row>
    <row r="23" spans="2:51">
      <c r="B23" s="17">
        <v>186</v>
      </c>
      <c r="C23" s="18">
        <v>3084</v>
      </c>
      <c r="D23" s="67">
        <v>0.32</v>
      </c>
      <c r="F23" s="25">
        <v>1.8826000000000001</v>
      </c>
      <c r="G23" s="26">
        <v>9.6371000000000002</v>
      </c>
      <c r="H23" s="26">
        <v>15.0913</v>
      </c>
      <c r="I23" s="26">
        <v>49.533799999999999</v>
      </c>
      <c r="J23" s="26">
        <v>8.0299999999999996E-2</v>
      </c>
      <c r="K23" s="26">
        <v>13.008699999999999</v>
      </c>
      <c r="L23" s="26">
        <v>0.88429999999999997</v>
      </c>
      <c r="M23" s="26">
        <v>0.1835</v>
      </c>
      <c r="N23" s="63">
        <v>8.7456461000000001</v>
      </c>
      <c r="O23" s="72">
        <v>156.9</v>
      </c>
      <c r="P23" s="73">
        <v>100.8</v>
      </c>
      <c r="Q23" s="9"/>
      <c r="R23" s="31"/>
      <c r="S23" s="32"/>
      <c r="T23" s="4"/>
      <c r="U23" s="99">
        <f t="shared" si="14"/>
        <v>1161.0542150208578</v>
      </c>
      <c r="V23" s="37">
        <v>1241.3779999999999</v>
      </c>
      <c r="W23" s="38">
        <f t="shared" si="15"/>
        <v>1514.3779999999999</v>
      </c>
      <c r="Y23" s="41">
        <f t="shared" si="16"/>
        <v>3.3951079719208729E-2</v>
      </c>
      <c r="Z23" s="42">
        <f t="shared" si="2"/>
        <v>0.13358046603636906</v>
      </c>
      <c r="AA23" s="42">
        <f t="shared" si="3"/>
        <v>0.16544129985949738</v>
      </c>
      <c r="AB23" s="42">
        <f t="shared" si="4"/>
        <v>0.46077492227978067</v>
      </c>
      <c r="AC23" s="42">
        <f t="shared" si="5"/>
        <v>9.5282194349743693E-4</v>
      </c>
      <c r="AD23" s="42">
        <f t="shared" si="6"/>
        <v>0.1296411890350708</v>
      </c>
      <c r="AE23" s="42">
        <f t="shared" si="7"/>
        <v>6.1854308767494712E-3</v>
      </c>
      <c r="AF23" s="42">
        <f t="shared" si="8"/>
        <v>1.445646125864494E-3</v>
      </c>
      <c r="AG23" s="42">
        <f t="shared" si="9"/>
        <v>6.8027144123961908E-2</v>
      </c>
      <c r="AH23" s="43">
        <f t="shared" si="17"/>
        <v>5.7782736258794938E-2</v>
      </c>
      <c r="AI23" s="3"/>
      <c r="AJ23" s="41">
        <f t="shared" si="18"/>
        <v>0.61965459148958635</v>
      </c>
      <c r="AK23" s="47">
        <f t="shared" si="11"/>
        <v>0.78210466866178674</v>
      </c>
      <c r="AL23" s="43">
        <v>0.84940705659348004</v>
      </c>
      <c r="AN23" s="41">
        <f t="shared" si="19"/>
        <v>-2.3082030977599008</v>
      </c>
      <c r="AO23" s="42">
        <f t="shared" si="20"/>
        <v>7.4002290785245934</v>
      </c>
      <c r="AP23" s="42">
        <f t="shared" si="21"/>
        <v>-0.53811245677245356</v>
      </c>
      <c r="AQ23" s="42">
        <f t="shared" si="22"/>
        <v>-2.5031701534464474</v>
      </c>
      <c r="AR23" s="43">
        <f t="shared" si="23"/>
        <v>7.057083677438686</v>
      </c>
      <c r="AT23" s="41">
        <f t="shared" si="24"/>
        <v>0.61965459148958635</v>
      </c>
      <c r="AU23" s="42">
        <f t="shared" si="12"/>
        <v>0.17014069560249373</v>
      </c>
      <c r="AV23" s="43">
        <f t="shared" si="13"/>
        <v>0.21020471290791989</v>
      </c>
      <c r="AW23"/>
      <c r="AX23"/>
      <c r="AY23"/>
    </row>
    <row r="24" spans="2:51">
      <c r="B24" s="17">
        <v>187</v>
      </c>
      <c r="C24" s="18">
        <v>3084</v>
      </c>
      <c r="D24" s="67">
        <v>0.32</v>
      </c>
      <c r="F24" s="25">
        <v>1.9216</v>
      </c>
      <c r="G24" s="26">
        <v>9.3247999999999998</v>
      </c>
      <c r="H24" s="26">
        <v>15.363799999999999</v>
      </c>
      <c r="I24" s="26">
        <v>49.496699999999997</v>
      </c>
      <c r="J24" s="26">
        <v>8.2100000000000006E-2</v>
      </c>
      <c r="K24" s="26">
        <v>12.9262</v>
      </c>
      <c r="L24" s="26">
        <v>0.89859999999999995</v>
      </c>
      <c r="M24" s="26">
        <v>0.18770000000000001</v>
      </c>
      <c r="N24" s="63">
        <v>8.8256835000000002</v>
      </c>
      <c r="O24" s="72">
        <v>145.9</v>
      </c>
      <c r="P24" s="73">
        <v>102.7</v>
      </c>
      <c r="Q24" s="9"/>
      <c r="R24" s="31"/>
      <c r="S24" s="32"/>
      <c r="T24" s="4"/>
      <c r="U24" s="99">
        <f t="shared" si="14"/>
        <v>1143.8104385359104</v>
      </c>
      <c r="V24" s="37">
        <v>1233.643</v>
      </c>
      <c r="W24" s="38">
        <f t="shared" si="15"/>
        <v>1506.643</v>
      </c>
      <c r="Y24" s="41">
        <f t="shared" si="16"/>
        <v>3.4690086489343026E-2</v>
      </c>
      <c r="Z24" s="42">
        <f t="shared" si="2"/>
        <v>0.12938471428439319</v>
      </c>
      <c r="AA24" s="42">
        <f t="shared" si="3"/>
        <v>0.16860202356303924</v>
      </c>
      <c r="AB24" s="42">
        <f t="shared" si="4"/>
        <v>0.46090380112467344</v>
      </c>
      <c r="AC24" s="42">
        <f t="shared" si="5"/>
        <v>9.751832178401756E-4</v>
      </c>
      <c r="AD24" s="42">
        <f t="shared" si="6"/>
        <v>0.12895162968032256</v>
      </c>
      <c r="AE24" s="42">
        <f t="shared" si="7"/>
        <v>6.2919259645294523E-3</v>
      </c>
      <c r="AF24" s="42">
        <f t="shared" si="8"/>
        <v>1.4802567743448438E-3</v>
      </c>
      <c r="AG24" s="42">
        <f t="shared" si="9"/>
        <v>6.8720378901513973E-2</v>
      </c>
      <c r="AH24" s="43">
        <f t="shared" si="17"/>
        <v>5.8447201318064163E-2</v>
      </c>
      <c r="AI24" s="3"/>
      <c r="AJ24" s="41">
        <f t="shared" si="18"/>
        <v>0.62706686505163023</v>
      </c>
      <c r="AK24" s="47">
        <f t="shared" si="11"/>
        <v>0.82655435384963649</v>
      </c>
      <c r="AL24" s="43">
        <v>0.85050755325181304</v>
      </c>
      <c r="AN24" s="41">
        <f t="shared" si="19"/>
        <v>-2.3680602990453838</v>
      </c>
      <c r="AO24" s="42">
        <f t="shared" si="20"/>
        <v>7.4512874596616401</v>
      </c>
      <c r="AP24" s="42">
        <f t="shared" si="21"/>
        <v>-0.52692695434461811</v>
      </c>
      <c r="AQ24" s="42">
        <f t="shared" si="22"/>
        <v>-2.4858202513577496</v>
      </c>
      <c r="AR24" s="43">
        <f t="shared" si="23"/>
        <v>7.0421204576293874</v>
      </c>
      <c r="AT24" s="41">
        <f t="shared" si="24"/>
        <v>0.62706686505163023</v>
      </c>
      <c r="AU24" s="42">
        <f t="shared" si="12"/>
        <v>0.1584477122567477</v>
      </c>
      <c r="AV24" s="43">
        <f t="shared" si="13"/>
        <v>0.21448542269162216</v>
      </c>
      <c r="AW24"/>
      <c r="AX24"/>
      <c r="AY24"/>
    </row>
    <row r="25" spans="2:51">
      <c r="B25" s="17">
        <v>188</v>
      </c>
      <c r="C25" s="18" t="s">
        <v>13</v>
      </c>
      <c r="D25" s="67">
        <v>0.32</v>
      </c>
      <c r="F25" s="25">
        <v>1.9417</v>
      </c>
      <c r="G25" s="26">
        <v>9.1672999999999991</v>
      </c>
      <c r="H25" s="26">
        <v>15.5038</v>
      </c>
      <c r="I25" s="26">
        <v>49.476500000000001</v>
      </c>
      <c r="J25" s="26">
        <v>8.3099999999999993E-2</v>
      </c>
      <c r="K25" s="26">
        <v>12.882199999999999</v>
      </c>
      <c r="L25" s="26">
        <v>0.90600000000000003</v>
      </c>
      <c r="M25" s="26">
        <v>0.18990000000000001</v>
      </c>
      <c r="N25" s="63">
        <v>8.8664723999999993</v>
      </c>
      <c r="O25" s="72">
        <v>140.6</v>
      </c>
      <c r="P25" s="73">
        <v>103.6</v>
      </c>
      <c r="Q25" s="9"/>
      <c r="R25" s="31"/>
      <c r="S25" s="32"/>
      <c r="T25" s="4"/>
      <c r="U25" s="99">
        <f t="shared" si="14"/>
        <v>1134.6214314976437</v>
      </c>
      <c r="V25" s="37">
        <v>1229.6510000000001</v>
      </c>
      <c r="W25" s="38">
        <f t="shared" si="15"/>
        <v>1502.6510000000001</v>
      </c>
      <c r="Y25" s="41">
        <f t="shared" si="16"/>
        <v>3.5070991710556561E-2</v>
      </c>
      <c r="Z25" s="42">
        <f t="shared" si="2"/>
        <v>0.12726483323874391</v>
      </c>
      <c r="AA25" s="42">
        <f t="shared" si="3"/>
        <v>0.17022597035613546</v>
      </c>
      <c r="AB25" s="42">
        <f t="shared" si="4"/>
        <v>0.46095288566485204</v>
      </c>
      <c r="AC25" s="42">
        <f t="shared" si="5"/>
        <v>9.8756936406934389E-4</v>
      </c>
      <c r="AD25" s="42">
        <f t="shared" si="6"/>
        <v>0.12857884634282216</v>
      </c>
      <c r="AE25" s="42">
        <f t="shared" si="7"/>
        <v>6.3470060266647222E-3</v>
      </c>
      <c r="AF25" s="42">
        <f t="shared" si="8"/>
        <v>1.4983776034444448E-3</v>
      </c>
      <c r="AG25" s="42">
        <f t="shared" si="9"/>
        <v>6.907351969271136E-2</v>
      </c>
      <c r="AH25" s="43">
        <f t="shared" si="17"/>
        <v>5.8787338378815154E-2</v>
      </c>
      <c r="AI25" s="3"/>
      <c r="AJ25" s="41">
        <f t="shared" si="18"/>
        <v>0.63073942007915107</v>
      </c>
      <c r="AK25" s="47">
        <f t="shared" si="11"/>
        <v>0.8499208087623098</v>
      </c>
      <c r="AL25" s="43">
        <v>0.85108357935636503</v>
      </c>
      <c r="AN25" s="41">
        <f t="shared" si="19"/>
        <v>-2.3992936345604741</v>
      </c>
      <c r="AO25" s="42">
        <f t="shared" si="20"/>
        <v>7.4778546465458993</v>
      </c>
      <c r="AP25" s="42">
        <f t="shared" si="21"/>
        <v>-0.52144863474150738</v>
      </c>
      <c r="AQ25" s="42">
        <f t="shared" si="22"/>
        <v>-2.4769419565038611</v>
      </c>
      <c r="AR25" s="43">
        <f t="shared" si="23"/>
        <v>7.0340543337477781</v>
      </c>
      <c r="AT25" s="41">
        <f t="shared" si="24"/>
        <v>0.63073942007915107</v>
      </c>
      <c r="AU25" s="42">
        <f t="shared" si="12"/>
        <v>0.152776152831574</v>
      </c>
      <c r="AV25" s="43">
        <f t="shared" si="13"/>
        <v>0.21648442708927496</v>
      </c>
      <c r="AW25"/>
      <c r="AX25"/>
      <c r="AY25"/>
    </row>
    <row r="26" spans="2:51">
      <c r="B26" s="17">
        <v>189</v>
      </c>
      <c r="C26" s="18">
        <v>3767</v>
      </c>
      <c r="D26" s="67">
        <v>0.32</v>
      </c>
      <c r="F26" s="25">
        <v>1.9830000000000001</v>
      </c>
      <c r="G26" s="26">
        <v>8.8453999999999997</v>
      </c>
      <c r="H26" s="26">
        <v>15.7895</v>
      </c>
      <c r="I26" s="26">
        <v>49.435899999999997</v>
      </c>
      <c r="J26" s="26">
        <v>8.5000000000000006E-2</v>
      </c>
      <c r="K26" s="26">
        <v>12.7943</v>
      </c>
      <c r="L26" s="26">
        <v>0.92090000000000005</v>
      </c>
      <c r="M26" s="26">
        <v>0.19439999999999999</v>
      </c>
      <c r="N26" s="63">
        <v>8.9468209000000005</v>
      </c>
      <c r="O26" s="72">
        <v>130.5</v>
      </c>
      <c r="P26" s="73">
        <v>105.6</v>
      </c>
      <c r="Q26" s="9"/>
      <c r="R26" s="31"/>
      <c r="S26" s="32"/>
      <c r="T26" s="4"/>
      <c r="U26" s="99">
        <f t="shared" si="14"/>
        <v>1114.180569555645</v>
      </c>
      <c r="V26" s="37">
        <v>1221.442</v>
      </c>
      <c r="W26" s="38">
        <f t="shared" si="15"/>
        <v>1494.442</v>
      </c>
      <c r="Y26" s="41">
        <f t="shared" si="16"/>
        <v>3.5854711277352215E-2</v>
      </c>
      <c r="Z26" s="42">
        <f t="shared" si="2"/>
        <v>0.12292551749996626</v>
      </c>
      <c r="AA26" s="42">
        <f t="shared" si="3"/>
        <v>0.1735456123567507</v>
      </c>
      <c r="AB26" s="42">
        <f t="shared" si="4"/>
        <v>0.46106017711051073</v>
      </c>
      <c r="AC26" s="42">
        <f t="shared" si="5"/>
        <v>1.0112140852365846E-3</v>
      </c>
      <c r="AD26" s="42">
        <f t="shared" si="6"/>
        <v>0.12783613054081744</v>
      </c>
      <c r="AE26" s="42">
        <f t="shared" si="7"/>
        <v>6.4581895172708325E-3</v>
      </c>
      <c r="AF26" s="42">
        <f t="shared" si="8"/>
        <v>1.5355012281806704E-3</v>
      </c>
      <c r="AG26" s="42">
        <f t="shared" si="9"/>
        <v>6.9772946383914625E-2</v>
      </c>
      <c r="AH26" s="43">
        <f t="shared" si="17"/>
        <v>5.9465386070381286E-2</v>
      </c>
      <c r="AI26" s="3"/>
      <c r="AJ26" s="41">
        <f t="shared" si="18"/>
        <v>0.63746508982392647</v>
      </c>
      <c r="AK26" s="47">
        <f t="shared" si="11"/>
        <v>0.89975227819057579</v>
      </c>
      <c r="AL26" s="43">
        <v>0.85226995780258996</v>
      </c>
      <c r="AN26" s="41">
        <f t="shared" si="19"/>
        <v>-2.4646069708780463</v>
      </c>
      <c r="AO26" s="42">
        <f t="shared" si="20"/>
        <v>7.5329551969908302</v>
      </c>
      <c r="AP26" s="42">
        <f t="shared" si="21"/>
        <v>-0.51156259167488116</v>
      </c>
      <c r="AQ26" s="42">
        <f t="shared" si="22"/>
        <v>-2.4590888640770303</v>
      </c>
      <c r="AR26" s="43">
        <f t="shared" si="23"/>
        <v>7.0158744985149326</v>
      </c>
      <c r="AT26" s="41">
        <f t="shared" si="24"/>
        <v>0.63746508982392647</v>
      </c>
      <c r="AU26" s="42">
        <f t="shared" si="12"/>
        <v>0.14182877323041831</v>
      </c>
      <c r="AV26" s="43">
        <f t="shared" si="13"/>
        <v>0.22070613694565538</v>
      </c>
      <c r="AW26"/>
      <c r="AX26"/>
      <c r="AY26"/>
    </row>
    <row r="27" spans="2:51">
      <c r="B27" s="17">
        <v>191</v>
      </c>
      <c r="C27" s="18">
        <v>3767</v>
      </c>
      <c r="D27" s="67">
        <v>0.32</v>
      </c>
      <c r="F27" s="25">
        <v>2.0043000000000002</v>
      </c>
      <c r="G27" s="26">
        <v>8.6828000000000003</v>
      </c>
      <c r="H27" s="26">
        <v>15.9361</v>
      </c>
      <c r="I27" s="26">
        <v>49.414000000000001</v>
      </c>
      <c r="J27" s="26">
        <v>8.6099999999999996E-2</v>
      </c>
      <c r="K27" s="26">
        <v>12.7478</v>
      </c>
      <c r="L27" s="26">
        <v>0.92859999999999998</v>
      </c>
      <c r="M27" s="26">
        <v>0.19670000000000001</v>
      </c>
      <c r="N27" s="63">
        <v>8.9876602999999999</v>
      </c>
      <c r="O27" s="72">
        <v>125.8</v>
      </c>
      <c r="P27" s="73">
        <v>106.6</v>
      </c>
      <c r="Q27" s="9"/>
      <c r="R27" s="31"/>
      <c r="S27" s="32"/>
      <c r="T27" s="4"/>
      <c r="U27" s="99">
        <f t="shared" si="14"/>
        <v>1103.1070624106806</v>
      </c>
      <c r="V27" s="37">
        <v>1217.2080000000001</v>
      </c>
      <c r="W27" s="38">
        <f t="shared" si="15"/>
        <v>1490.2080000000001</v>
      </c>
      <c r="Y27" s="41">
        <f t="shared" si="16"/>
        <v>3.6258994965551024E-2</v>
      </c>
      <c r="Z27" s="42">
        <f t="shared" si="2"/>
        <v>0.12072963453573093</v>
      </c>
      <c r="AA27" s="42">
        <f t="shared" si="3"/>
        <v>0.17524951591513852</v>
      </c>
      <c r="AB27" s="42">
        <f t="shared" si="4"/>
        <v>0.46109955036657546</v>
      </c>
      <c r="AC27" s="42">
        <f t="shared" si="5"/>
        <v>1.0248418603599594E-3</v>
      </c>
      <c r="AD27" s="42">
        <f t="shared" si="6"/>
        <v>0.12743885126753846</v>
      </c>
      <c r="AE27" s="42">
        <f t="shared" si="7"/>
        <v>6.5156314639924721E-3</v>
      </c>
      <c r="AF27" s="42">
        <f t="shared" si="8"/>
        <v>1.554489481097057E-3</v>
      </c>
      <c r="AG27" s="42">
        <f t="shared" si="9"/>
        <v>7.012849014401619E-2</v>
      </c>
      <c r="AH27" s="43">
        <f t="shared" si="17"/>
        <v>5.9811263421754073E-2</v>
      </c>
      <c r="AI27" s="3"/>
      <c r="AJ27" s="41">
        <f t="shared" si="18"/>
        <v>0.64060923595323971</v>
      </c>
      <c r="AK27" s="47">
        <f t="shared" si="11"/>
        <v>0.92602356175485212</v>
      </c>
      <c r="AL27" s="43">
        <v>0.85288109438725102</v>
      </c>
      <c r="AN27" s="41">
        <f t="shared" si="19"/>
        <v>-2.4986893508079051</v>
      </c>
      <c r="AO27" s="42">
        <f t="shared" si="20"/>
        <v>7.5616240466953704</v>
      </c>
      <c r="AP27" s="42">
        <f t="shared" si="21"/>
        <v>-0.5070102645291692</v>
      </c>
      <c r="AQ27" s="42">
        <f t="shared" si="22"/>
        <v>-2.4499616479269606</v>
      </c>
      <c r="AR27" s="43">
        <f t="shared" si="23"/>
        <v>7.005886079285256</v>
      </c>
      <c r="AT27" s="41">
        <f t="shared" si="24"/>
        <v>0.64060923595323971</v>
      </c>
      <c r="AU27" s="42">
        <f t="shared" si="12"/>
        <v>0.13667278753652495</v>
      </c>
      <c r="AV27" s="43">
        <f t="shared" si="13"/>
        <v>0.22271797651023545</v>
      </c>
      <c r="AW27"/>
      <c r="AX27"/>
      <c r="AY27"/>
    </row>
    <row r="28" spans="2:51">
      <c r="B28" s="17">
        <v>192</v>
      </c>
      <c r="C28" s="18">
        <v>3767</v>
      </c>
      <c r="D28" s="67">
        <v>0.32</v>
      </c>
      <c r="F28" s="25">
        <v>2.0259</v>
      </c>
      <c r="G28" s="26">
        <v>8.5206999999999997</v>
      </c>
      <c r="H28" s="26">
        <v>16.084099999999999</v>
      </c>
      <c r="I28" s="26">
        <v>49.390900000000002</v>
      </c>
      <c r="J28" s="26">
        <v>8.7099999999999997E-2</v>
      </c>
      <c r="K28" s="26">
        <v>12.6997</v>
      </c>
      <c r="L28" s="26">
        <v>0.93630000000000002</v>
      </c>
      <c r="M28" s="26">
        <v>0.1991</v>
      </c>
      <c r="N28" s="63">
        <v>9.0286299999999997</v>
      </c>
      <c r="O28" s="72">
        <v>121.2</v>
      </c>
      <c r="P28" s="73">
        <v>107.7</v>
      </c>
      <c r="Q28" s="9"/>
      <c r="R28" s="31"/>
      <c r="S28" s="32"/>
      <c r="T28" s="4"/>
      <c r="U28" s="99">
        <f t="shared" si="14"/>
        <v>1091.5203438220601</v>
      </c>
      <c r="V28" s="37">
        <v>1212.915</v>
      </c>
      <c r="W28" s="38">
        <f t="shared" si="15"/>
        <v>1485.915</v>
      </c>
      <c r="Y28" s="41">
        <f t="shared" si="16"/>
        <v>3.6669092366366639E-2</v>
      </c>
      <c r="Z28" s="42">
        <f t="shared" si="2"/>
        <v>0.11853824240661613</v>
      </c>
      <c r="AA28" s="42">
        <f t="shared" si="3"/>
        <v>0.17697041351900603</v>
      </c>
      <c r="AB28" s="42">
        <f t="shared" si="4"/>
        <v>0.46112720844422039</v>
      </c>
      <c r="AC28" s="42">
        <f t="shared" si="5"/>
        <v>1.0372918845219317E-3</v>
      </c>
      <c r="AD28" s="42">
        <f t="shared" si="6"/>
        <v>0.12702499578880994</v>
      </c>
      <c r="AE28" s="42">
        <f t="shared" si="7"/>
        <v>6.5731262871080772E-3</v>
      </c>
      <c r="AF28" s="42">
        <f t="shared" si="8"/>
        <v>1.5742866336506804E-3</v>
      </c>
      <c r="AG28" s="42">
        <f t="shared" si="9"/>
        <v>7.0485342669700149E-2</v>
      </c>
      <c r="AH28" s="43">
        <f t="shared" si="17"/>
        <v>6.0160558557209851E-2</v>
      </c>
      <c r="AI28" s="3"/>
      <c r="AJ28" s="41">
        <f t="shared" si="18"/>
        <v>0.6435587882103212</v>
      </c>
      <c r="AK28" s="47">
        <f t="shared" si="11"/>
        <v>0.95297758125122012</v>
      </c>
      <c r="AL28" s="43">
        <v>0.853518707274035</v>
      </c>
      <c r="AN28" s="41">
        <f t="shared" si="19"/>
        <v>-2.5335109207856075</v>
      </c>
      <c r="AO28" s="42">
        <f t="shared" si="20"/>
        <v>7.5908676262766397</v>
      </c>
      <c r="AP28" s="42">
        <f t="shared" si="21"/>
        <v>-0.50278812443156884</v>
      </c>
      <c r="AQ28" s="42">
        <f t="shared" si="22"/>
        <v>-2.4407582331645932</v>
      </c>
      <c r="AR28" s="43">
        <f t="shared" si="23"/>
        <v>6.9953268142240566</v>
      </c>
      <c r="AT28" s="41">
        <f t="shared" si="24"/>
        <v>0.6435587882103212</v>
      </c>
      <c r="AU28" s="42">
        <f t="shared" si="12"/>
        <v>0.13158285262665304</v>
      </c>
      <c r="AV28" s="43">
        <f t="shared" si="13"/>
        <v>0.22485835916302571</v>
      </c>
      <c r="AW28"/>
      <c r="AX28"/>
      <c r="AY28"/>
    </row>
    <row r="29" spans="2:51">
      <c r="B29" s="17">
        <v>193</v>
      </c>
      <c r="C29" s="18">
        <v>3584</v>
      </c>
      <c r="D29" s="67">
        <v>0.32</v>
      </c>
      <c r="F29" s="25">
        <v>2.0345</v>
      </c>
      <c r="G29" s="26">
        <v>8.4794999999999998</v>
      </c>
      <c r="H29" s="26">
        <v>16.040500000000002</v>
      </c>
      <c r="I29" s="26">
        <v>49.399099999999997</v>
      </c>
      <c r="J29" s="26">
        <v>8.8200000000000001E-2</v>
      </c>
      <c r="K29" s="26">
        <v>12.668699999999999</v>
      </c>
      <c r="L29" s="26">
        <v>0.94650000000000001</v>
      </c>
      <c r="M29" s="26">
        <v>0.2016</v>
      </c>
      <c r="N29" s="63">
        <v>9.1016776000000004</v>
      </c>
      <c r="O29" s="72">
        <v>118.9</v>
      </c>
      <c r="P29" s="73">
        <v>108.8</v>
      </c>
      <c r="Q29" s="9"/>
      <c r="R29" s="31"/>
      <c r="S29" s="32"/>
      <c r="T29" s="4"/>
      <c r="U29" s="99">
        <f t="shared" si="14"/>
        <v>1098.9226668726558</v>
      </c>
      <c r="V29" s="37">
        <v>1212.453</v>
      </c>
      <c r="W29" s="38">
        <f t="shared" si="15"/>
        <v>1485.453</v>
      </c>
      <c r="Y29" s="41">
        <f t="shared" si="16"/>
        <v>3.6841553042222218E-2</v>
      </c>
      <c r="Z29" s="42">
        <f t="shared" si="2"/>
        <v>0.11801889187528292</v>
      </c>
      <c r="AA29" s="42">
        <f t="shared" si="3"/>
        <v>0.17657120544933938</v>
      </c>
      <c r="AB29" s="42">
        <f t="shared" si="4"/>
        <v>0.46141416633233473</v>
      </c>
      <c r="AC29" s="42">
        <f t="shared" si="5"/>
        <v>1.0508711987667174E-3</v>
      </c>
      <c r="AD29" s="42">
        <f t="shared" si="6"/>
        <v>0.12677273459338326</v>
      </c>
      <c r="AE29" s="42">
        <f t="shared" si="7"/>
        <v>6.6477648749854656E-3</v>
      </c>
      <c r="AF29" s="42">
        <f t="shared" si="8"/>
        <v>1.5947813753888563E-3</v>
      </c>
      <c r="AG29" s="42">
        <f t="shared" si="9"/>
        <v>7.108803125829645E-2</v>
      </c>
      <c r="AH29" s="43">
        <f t="shared" si="17"/>
        <v>6.0671404307357957E-2</v>
      </c>
      <c r="AI29" s="3"/>
      <c r="AJ29" s="41">
        <f t="shared" si="18"/>
        <v>0.64552038668374745</v>
      </c>
      <c r="AK29" s="47">
        <f t="shared" si="11"/>
        <v>0.95995247591580601</v>
      </c>
      <c r="AL29" s="43">
        <v>0.853468625216389</v>
      </c>
      <c r="AN29" s="41">
        <f t="shared" si="19"/>
        <v>-2.5251457307105705</v>
      </c>
      <c r="AO29" s="42">
        <f t="shared" si="20"/>
        <v>7.5940253148519403</v>
      </c>
      <c r="AP29" s="42">
        <f t="shared" si="21"/>
        <v>-0.5002884052399803</v>
      </c>
      <c r="AQ29" s="42">
        <f t="shared" si="22"/>
        <v>-2.433494406213502</v>
      </c>
      <c r="AR29" s="43">
        <f t="shared" si="23"/>
        <v>7.0020855851148909</v>
      </c>
      <c r="AT29" s="41">
        <f t="shared" si="24"/>
        <v>0.64552038668374745</v>
      </c>
      <c r="AU29" s="42">
        <f t="shared" si="12"/>
        <v>0.12844764946033044</v>
      </c>
      <c r="AV29" s="43">
        <f t="shared" si="13"/>
        <v>0.22603196385592211</v>
      </c>
      <c r="AW29"/>
      <c r="AX29"/>
      <c r="AY29"/>
    </row>
    <row r="30" spans="2:51">
      <c r="B30" s="17">
        <v>194</v>
      </c>
      <c r="C30" s="18">
        <v>3658</v>
      </c>
      <c r="D30" s="67">
        <v>0.32</v>
      </c>
      <c r="F30" s="25">
        <v>2.0432999999999999</v>
      </c>
      <c r="G30" s="26">
        <v>8.44</v>
      </c>
      <c r="H30" s="26">
        <v>15.997199999999999</v>
      </c>
      <c r="I30" s="26">
        <v>49.405700000000003</v>
      </c>
      <c r="J30" s="26">
        <v>8.9300000000000004E-2</v>
      </c>
      <c r="K30" s="26">
        <v>12.6348</v>
      </c>
      <c r="L30" s="26">
        <v>0.95679999999999998</v>
      </c>
      <c r="M30" s="26">
        <v>0.2041</v>
      </c>
      <c r="N30" s="63">
        <v>9.1766050000000003</v>
      </c>
      <c r="O30" s="72">
        <v>116.6</v>
      </c>
      <c r="P30" s="73">
        <v>109.9</v>
      </c>
      <c r="Q30" s="9"/>
      <c r="R30" s="31"/>
      <c r="S30" s="32"/>
      <c r="T30" s="4"/>
      <c r="U30" s="99">
        <f t="shared" si="14"/>
        <v>1106.4028923045585</v>
      </c>
      <c r="V30" s="37">
        <v>1211.9290000000001</v>
      </c>
      <c r="W30" s="38">
        <f t="shared" si="15"/>
        <v>1484.9290000000001</v>
      </c>
      <c r="Y30" s="41">
        <f t="shared" si="16"/>
        <v>3.7017720230057991E-2</v>
      </c>
      <c r="Z30" s="42">
        <f t="shared" si="2"/>
        <v>0.117522503200124</v>
      </c>
      <c r="AA30" s="42">
        <f t="shared" si="3"/>
        <v>0.17617458348116891</v>
      </c>
      <c r="AB30" s="42">
        <f t="shared" si="4"/>
        <v>0.4616855084725266</v>
      </c>
      <c r="AC30" s="42">
        <f t="shared" si="5"/>
        <v>1.0644607733930271E-3</v>
      </c>
      <c r="AD30" s="42">
        <f t="shared" si="6"/>
        <v>0.12649095655667855</v>
      </c>
      <c r="AE30" s="42">
        <f t="shared" si="7"/>
        <v>6.7231607821609755E-3</v>
      </c>
      <c r="AF30" s="42">
        <f t="shared" si="8"/>
        <v>1.6152915851971878E-3</v>
      </c>
      <c r="AG30" s="42">
        <f t="shared" si="9"/>
        <v>7.1705814918692809E-2</v>
      </c>
      <c r="AH30" s="43">
        <f t="shared" si="17"/>
        <v>6.1195876262896749E-2</v>
      </c>
      <c r="AI30" s="3"/>
      <c r="AJ30" s="41">
        <f t="shared" si="18"/>
        <v>0.64751223190661722</v>
      </c>
      <c r="AK30" s="47">
        <f t="shared" si="11"/>
        <v>0.96668750017765648</v>
      </c>
      <c r="AL30" s="43">
        <v>0.85342975785557595</v>
      </c>
      <c r="AN30" s="41">
        <f t="shared" si="19"/>
        <v>-2.5170537510896631</v>
      </c>
      <c r="AO30" s="42">
        <f t="shared" si="20"/>
        <v>7.5976092599634972</v>
      </c>
      <c r="AP30" s="42">
        <f t="shared" si="21"/>
        <v>-0.49776601706443074</v>
      </c>
      <c r="AQ30" s="42">
        <f t="shared" si="22"/>
        <v>-2.4260799026958617</v>
      </c>
      <c r="AR30" s="43">
        <f t="shared" si="23"/>
        <v>7.0088693945052647</v>
      </c>
      <c r="AT30" s="41">
        <f t="shared" si="24"/>
        <v>0.64751223190661722</v>
      </c>
      <c r="AU30" s="42">
        <f t="shared" si="12"/>
        <v>0.125325677028581</v>
      </c>
      <c r="AV30" s="43">
        <f t="shared" si="13"/>
        <v>0.22716209106480167</v>
      </c>
      <c r="AW30"/>
      <c r="AX30"/>
      <c r="AY30"/>
    </row>
    <row r="31" spans="2:51">
      <c r="B31" s="17">
        <v>285</v>
      </c>
      <c r="C31" s="18">
        <v>3100</v>
      </c>
      <c r="D31" s="67">
        <v>0.32</v>
      </c>
      <c r="F31" s="25">
        <v>2.0611999999999999</v>
      </c>
      <c r="G31" s="26">
        <v>8.3582999999999998</v>
      </c>
      <c r="H31" s="26">
        <v>15.907</v>
      </c>
      <c r="I31" s="26">
        <v>49.419699999999999</v>
      </c>
      <c r="J31" s="26">
        <v>9.1600000000000001E-2</v>
      </c>
      <c r="K31" s="26">
        <v>12.565899999999999</v>
      </c>
      <c r="L31" s="26">
        <v>0.97829999999999995</v>
      </c>
      <c r="M31" s="26">
        <v>0.2094</v>
      </c>
      <c r="N31" s="63">
        <v>9.3305992</v>
      </c>
      <c r="O31" s="72">
        <v>112.2</v>
      </c>
      <c r="P31" s="73">
        <v>112.3</v>
      </c>
      <c r="Q31" s="9"/>
      <c r="R31" s="31"/>
      <c r="S31" s="32"/>
      <c r="T31" s="4"/>
      <c r="U31" s="99">
        <f t="shared" si="14"/>
        <v>1121.3257858012309</v>
      </c>
      <c r="V31" s="37">
        <v>1210.857</v>
      </c>
      <c r="W31" s="38">
        <f t="shared" si="15"/>
        <v>1483.857</v>
      </c>
      <c r="Y31" s="41">
        <f t="shared" si="16"/>
        <v>3.7377213904696144E-2</v>
      </c>
      <c r="Z31" s="42">
        <f t="shared" si="2"/>
        <v>0.11649460146379033</v>
      </c>
      <c r="AA31" s="42">
        <f t="shared" si="3"/>
        <v>0.17534638564845342</v>
      </c>
      <c r="AB31" s="42">
        <f t="shared" si="4"/>
        <v>0.46225173417785936</v>
      </c>
      <c r="AC31" s="42">
        <f t="shared" si="5"/>
        <v>1.0929063138847082E-3</v>
      </c>
      <c r="AD31" s="42">
        <f t="shared" si="6"/>
        <v>0.12591978187707237</v>
      </c>
      <c r="AE31" s="42">
        <f t="shared" si="7"/>
        <v>6.8807161555297846E-3</v>
      </c>
      <c r="AF31" s="42">
        <f t="shared" si="8"/>
        <v>1.6587993695089012E-3</v>
      </c>
      <c r="AG31" s="42">
        <f t="shared" si="9"/>
        <v>7.2977861089204885E-2</v>
      </c>
      <c r="AH31" s="43">
        <f t="shared" si="17"/>
        <v>6.2276467819375313E-2</v>
      </c>
      <c r="AI31" s="3"/>
      <c r="AJ31" s="41">
        <f t="shared" si="18"/>
        <v>0.65113379995183041</v>
      </c>
      <c r="AK31" s="47">
        <f t="shared" si="11"/>
        <v>0.98076823612958486</v>
      </c>
      <c r="AL31" s="43">
        <v>0.85336110006363897</v>
      </c>
      <c r="AN31" s="41">
        <f t="shared" si="19"/>
        <v>-2.5004090667576424</v>
      </c>
      <c r="AO31" s="42">
        <f t="shared" si="20"/>
        <v>7.6049495822466513</v>
      </c>
      <c r="AP31" s="42">
        <f t="shared" si="21"/>
        <v>-0.49334024324453402</v>
      </c>
      <c r="AQ31" s="42">
        <f t="shared" si="22"/>
        <v>-2.4110667293025756</v>
      </c>
      <c r="AR31" s="43">
        <f t="shared" si="23"/>
        <v>7.0222670015470507</v>
      </c>
      <c r="AT31" s="41">
        <f t="shared" si="24"/>
        <v>0.65113379995183041</v>
      </c>
      <c r="AU31" s="42">
        <f t="shared" si="12"/>
        <v>0.11927902285231479</v>
      </c>
      <c r="AV31" s="43">
        <f t="shared" si="13"/>
        <v>0.22958717719585484</v>
      </c>
      <c r="AW31"/>
      <c r="AX31"/>
      <c r="AY31"/>
    </row>
    <row r="32" spans="2:51">
      <c r="B32" s="17">
        <v>286</v>
      </c>
      <c r="C32" s="18">
        <v>3100</v>
      </c>
      <c r="D32" s="67">
        <v>0.32</v>
      </c>
      <c r="F32" s="25">
        <v>2.0705</v>
      </c>
      <c r="G32" s="26">
        <v>8.3141999999999996</v>
      </c>
      <c r="H32" s="26">
        <v>15.863099999999999</v>
      </c>
      <c r="I32" s="26">
        <v>49.426600000000001</v>
      </c>
      <c r="J32" s="26">
        <v>9.2799999999999994E-2</v>
      </c>
      <c r="K32" s="26">
        <v>12.5304</v>
      </c>
      <c r="L32" s="26">
        <v>0.98939999999999995</v>
      </c>
      <c r="M32" s="26">
        <v>0.21210000000000001</v>
      </c>
      <c r="N32" s="63">
        <v>9.4093660000000003</v>
      </c>
      <c r="O32" s="72">
        <v>109.9</v>
      </c>
      <c r="P32" s="73">
        <v>113.5</v>
      </c>
      <c r="Q32" s="9"/>
      <c r="R32" s="31"/>
      <c r="S32" s="32"/>
      <c r="T32" s="4"/>
      <c r="U32" s="99">
        <f t="shared" si="14"/>
        <v>1129.0393064050477</v>
      </c>
      <c r="V32" s="37">
        <v>1210.32</v>
      </c>
      <c r="W32" s="38">
        <f t="shared" si="15"/>
        <v>1483.32</v>
      </c>
      <c r="Y32" s="41">
        <f t="shared" si="16"/>
        <v>3.7564312130241008E-2</v>
      </c>
      <c r="Z32" s="42">
        <f t="shared" si="2"/>
        <v>0.11593691124555369</v>
      </c>
      <c r="AA32" s="42">
        <f t="shared" si="3"/>
        <v>0.17494841524333618</v>
      </c>
      <c r="AB32" s="42">
        <f t="shared" si="4"/>
        <v>0.46254351330749466</v>
      </c>
      <c r="AC32" s="42">
        <f t="shared" si="5"/>
        <v>1.107768090465245E-3</v>
      </c>
      <c r="AD32" s="42">
        <f t="shared" si="6"/>
        <v>0.1256257628272851</v>
      </c>
      <c r="AE32" s="42">
        <f t="shared" si="7"/>
        <v>6.9622066327612326E-3</v>
      </c>
      <c r="AF32" s="42">
        <f t="shared" si="8"/>
        <v>1.6810137520020044E-3</v>
      </c>
      <c r="AG32" s="42">
        <f t="shared" si="9"/>
        <v>7.3630096770861117E-2</v>
      </c>
      <c r="AH32" s="43">
        <f t="shared" si="17"/>
        <v>6.2830513923024578E-2</v>
      </c>
      <c r="AI32" s="3"/>
      <c r="AJ32" s="41">
        <f t="shared" si="18"/>
        <v>0.65302644403110377</v>
      </c>
      <c r="AK32" s="47">
        <f t="shared" si="11"/>
        <v>0.988453775234021</v>
      </c>
      <c r="AL32" s="43">
        <v>0.85332651563062401</v>
      </c>
      <c r="AN32" s="41">
        <f t="shared" si="19"/>
        <v>-2.4919343907245208</v>
      </c>
      <c r="AO32" s="42">
        <f t="shared" si="20"/>
        <v>7.6086307792831924</v>
      </c>
      <c r="AP32" s="42">
        <f t="shared" si="21"/>
        <v>-0.4910287857883594</v>
      </c>
      <c r="AQ32" s="42">
        <f t="shared" si="22"/>
        <v>-2.4034547760125053</v>
      </c>
      <c r="AR32" s="43">
        <f t="shared" si="23"/>
        <v>7.0291223787828176</v>
      </c>
      <c r="AT32" s="41">
        <f t="shared" si="24"/>
        <v>0.65302644403110377</v>
      </c>
      <c r="AU32" s="42">
        <f t="shared" si="12"/>
        <v>0.11619734644713377</v>
      </c>
      <c r="AV32" s="43">
        <f t="shared" si="13"/>
        <v>0.23077620952176248</v>
      </c>
      <c r="AW32"/>
      <c r="AX32"/>
      <c r="AY32"/>
    </row>
    <row r="33" spans="2:51">
      <c r="B33" s="17">
        <v>287</v>
      </c>
      <c r="C33" s="18">
        <v>3100</v>
      </c>
      <c r="D33" s="67">
        <v>0.32</v>
      </c>
      <c r="F33" s="25">
        <v>2.0798000000000001</v>
      </c>
      <c r="G33" s="26">
        <v>8.2716999999999992</v>
      </c>
      <c r="H33" s="26">
        <v>15.815200000000001</v>
      </c>
      <c r="I33" s="26">
        <v>49.433700000000002</v>
      </c>
      <c r="J33" s="26">
        <v>9.4E-2</v>
      </c>
      <c r="K33" s="26">
        <v>12.4939</v>
      </c>
      <c r="L33" s="26">
        <v>1.0007999999999999</v>
      </c>
      <c r="M33" s="26">
        <v>0.21490000000000001</v>
      </c>
      <c r="N33" s="63">
        <v>9.4906822999999996</v>
      </c>
      <c r="O33" s="72">
        <v>107.7</v>
      </c>
      <c r="P33" s="73">
        <v>114.8</v>
      </c>
      <c r="Q33" s="9"/>
      <c r="R33" s="31"/>
      <c r="S33" s="32"/>
      <c r="T33" s="4"/>
      <c r="U33" s="99">
        <f t="shared" si="14"/>
        <v>1136.879436601376</v>
      </c>
      <c r="V33" s="37">
        <v>1209.7550000000001</v>
      </c>
      <c r="W33" s="38">
        <f t="shared" si="15"/>
        <v>1482.7550000000001</v>
      </c>
      <c r="Y33" s="41">
        <f t="shared" si="16"/>
        <v>3.7751862677212325E-2</v>
      </c>
      <c r="Z33" s="42">
        <f t="shared" si="2"/>
        <v>0.11540181477422543</v>
      </c>
      <c r="AA33" s="42">
        <f t="shared" si="3"/>
        <v>0.17450715740130782</v>
      </c>
      <c r="AB33" s="42">
        <f t="shared" si="4"/>
        <v>0.46284074140433179</v>
      </c>
      <c r="AC33" s="42">
        <f t="shared" si="5"/>
        <v>1.12265246281112E-3</v>
      </c>
      <c r="AD33" s="42">
        <f t="shared" si="6"/>
        <v>0.12532231466464258</v>
      </c>
      <c r="AE33" s="42">
        <f t="shared" si="7"/>
        <v>7.0459394113922278E-3</v>
      </c>
      <c r="AF33" s="42">
        <f t="shared" si="8"/>
        <v>1.7040550407531939E-3</v>
      </c>
      <c r="AG33" s="42">
        <f t="shared" si="9"/>
        <v>7.4303462163323689E-2</v>
      </c>
      <c r="AH33" s="43">
        <f t="shared" si="17"/>
        <v>6.3401993961032146E-2</v>
      </c>
      <c r="AI33" s="3"/>
      <c r="AJ33" s="41">
        <f t="shared" si="18"/>
        <v>0.65475595266398068</v>
      </c>
      <c r="AK33" s="47">
        <f t="shared" si="11"/>
        <v>0.99591745633254802</v>
      </c>
      <c r="AL33" s="43">
        <v>0.85328451885149803</v>
      </c>
      <c r="AN33" s="41">
        <f t="shared" si="19"/>
        <v>-2.4832034403906458</v>
      </c>
      <c r="AO33" s="42">
        <f t="shared" si="20"/>
        <v>7.6125069423785181</v>
      </c>
      <c r="AP33" s="42">
        <f t="shared" si="21"/>
        <v>-0.48899381529949848</v>
      </c>
      <c r="AQ33" s="42">
        <f t="shared" si="22"/>
        <v>-2.3957327650295066</v>
      </c>
      <c r="AR33" s="43">
        <f t="shared" si="23"/>
        <v>7.0360424517178792</v>
      </c>
      <c r="AT33" s="41">
        <f t="shared" si="24"/>
        <v>0.65475595266398068</v>
      </c>
      <c r="AU33" s="42">
        <f t="shared" si="12"/>
        <v>0.11320020390041466</v>
      </c>
      <c r="AV33" s="43">
        <f t="shared" si="13"/>
        <v>0.23204384343560464</v>
      </c>
      <c r="AW33"/>
      <c r="AX33"/>
      <c r="AY33"/>
    </row>
    <row r="34" spans="2:51">
      <c r="B34" s="17">
        <v>289</v>
      </c>
      <c r="C34" s="18">
        <v>3100</v>
      </c>
      <c r="D34" s="67">
        <v>0.32</v>
      </c>
      <c r="F34" s="25">
        <v>2.0989</v>
      </c>
      <c r="G34" s="26">
        <v>8.1811000000000007</v>
      </c>
      <c r="H34" s="26">
        <v>15.7204</v>
      </c>
      <c r="I34" s="26">
        <v>49.4482</v>
      </c>
      <c r="J34" s="26">
        <v>9.6500000000000002E-2</v>
      </c>
      <c r="K34" s="26">
        <v>12.4194</v>
      </c>
      <c r="L34" s="26">
        <v>1.0243</v>
      </c>
      <c r="M34" s="26">
        <v>0.22070000000000001</v>
      </c>
      <c r="N34" s="63">
        <v>9.6563745000000001</v>
      </c>
      <c r="O34" s="72">
        <v>103.2</v>
      </c>
      <c r="P34" s="73">
        <v>117.4</v>
      </c>
      <c r="Q34" s="9"/>
      <c r="R34" s="31"/>
      <c r="S34" s="32"/>
      <c r="T34" s="4"/>
      <c r="U34" s="99">
        <f t="shared" si="14"/>
        <v>1152.9672642264013</v>
      </c>
      <c r="V34" s="37">
        <v>1208.6030000000001</v>
      </c>
      <c r="W34" s="38">
        <f t="shared" si="15"/>
        <v>1481.6030000000001</v>
      </c>
      <c r="Y34" s="41">
        <f t="shared" si="16"/>
        <v>3.8138083944336792E-2</v>
      </c>
      <c r="Z34" s="42">
        <f t="shared" si="2"/>
        <v>0.11425622652873274</v>
      </c>
      <c r="AA34" s="42">
        <f t="shared" si="3"/>
        <v>0.17364107273369098</v>
      </c>
      <c r="AB34" s="42">
        <f t="shared" si="4"/>
        <v>0.46345680374269049</v>
      </c>
      <c r="AC34" s="42">
        <f t="shared" si="5"/>
        <v>1.1537058777677119E-3</v>
      </c>
      <c r="AD34" s="42">
        <f t="shared" si="6"/>
        <v>0.12470426556810142</v>
      </c>
      <c r="AE34" s="42">
        <f t="shared" si="7"/>
        <v>7.218867863474511E-3</v>
      </c>
      <c r="AF34" s="42">
        <f t="shared" si="8"/>
        <v>1.7518618212309653E-3</v>
      </c>
      <c r="AG34" s="42">
        <f t="shared" si="9"/>
        <v>7.5679111919974534E-2</v>
      </c>
      <c r="AH34" s="43">
        <f t="shared" si="17"/>
        <v>6.457031822230469E-2</v>
      </c>
      <c r="AI34" s="3"/>
      <c r="AJ34" s="41">
        <f t="shared" si="18"/>
        <v>0.65829662935012601</v>
      </c>
      <c r="AK34" s="47">
        <f t="shared" si="11"/>
        <v>1.0120169300259547</v>
      </c>
      <c r="AL34" s="43">
        <v>0.85321189142102205</v>
      </c>
      <c r="AN34" s="41">
        <f t="shared" si="19"/>
        <v>-2.4656381717418467</v>
      </c>
      <c r="AO34" s="42">
        <f t="shared" si="20"/>
        <v>7.6204198166261081</v>
      </c>
      <c r="AP34" s="42">
        <f t="shared" si="21"/>
        <v>-0.48484894730719569</v>
      </c>
      <c r="AQ34" s="42">
        <f t="shared" si="22"/>
        <v>-2.3801614304644816</v>
      </c>
      <c r="AR34" s="43">
        <f t="shared" si="23"/>
        <v>7.0500941280415468</v>
      </c>
      <c r="AT34" s="41">
        <f t="shared" si="24"/>
        <v>0.65829662935012601</v>
      </c>
      <c r="AU34" s="42">
        <f t="shared" si="12"/>
        <v>0.10719479073653625</v>
      </c>
      <c r="AV34" s="43">
        <f t="shared" si="13"/>
        <v>0.23450857991333776</v>
      </c>
      <c r="AW34"/>
      <c r="AX34"/>
      <c r="AY34"/>
    </row>
    <row r="35" spans="2:51">
      <c r="B35" s="17">
        <v>290</v>
      </c>
      <c r="C35" s="18">
        <v>1985</v>
      </c>
      <c r="D35" s="67">
        <v>0.32</v>
      </c>
      <c r="F35" s="25">
        <v>2.1086</v>
      </c>
      <c r="G35" s="26">
        <v>8.1339000000000006</v>
      </c>
      <c r="H35" s="26">
        <v>15.6716</v>
      </c>
      <c r="I35" s="26">
        <v>49.455599999999997</v>
      </c>
      <c r="J35" s="26">
        <v>9.7900000000000001E-2</v>
      </c>
      <c r="K35" s="26">
        <v>12.381</v>
      </c>
      <c r="L35" s="26">
        <v>1.0366</v>
      </c>
      <c r="M35" s="26">
        <v>0.22370000000000001</v>
      </c>
      <c r="N35" s="63">
        <v>9.7418302000000008</v>
      </c>
      <c r="O35" s="72">
        <v>100.9</v>
      </c>
      <c r="P35" s="73">
        <v>118.7</v>
      </c>
      <c r="Q35" s="9"/>
      <c r="R35" s="31"/>
      <c r="S35" s="32"/>
      <c r="T35" s="4"/>
      <c r="U35" s="99">
        <f t="shared" si="14"/>
        <v>1161.3625290931082</v>
      </c>
      <c r="V35" s="37">
        <v>1207.9829999999999</v>
      </c>
      <c r="W35" s="38">
        <f t="shared" si="15"/>
        <v>1480.9829999999999</v>
      </c>
      <c r="Y35" s="41">
        <f t="shared" si="16"/>
        <v>3.8335085197323863E-2</v>
      </c>
      <c r="Z35" s="42">
        <f t="shared" si="2"/>
        <v>0.11365855025238461</v>
      </c>
      <c r="AA35" s="42">
        <f t="shared" si="3"/>
        <v>0.17319578316888834</v>
      </c>
      <c r="AB35" s="42">
        <f t="shared" si="4"/>
        <v>0.4637771612748734</v>
      </c>
      <c r="AC35" s="42">
        <f t="shared" si="5"/>
        <v>1.1710773775593553E-3</v>
      </c>
      <c r="AD35" s="42">
        <f t="shared" si="6"/>
        <v>0.12438600671967739</v>
      </c>
      <c r="AE35" s="42">
        <f t="shared" si="7"/>
        <v>7.3095094520762146E-3</v>
      </c>
      <c r="AF35" s="42">
        <f t="shared" si="8"/>
        <v>1.7766366088272827E-3</v>
      </c>
      <c r="AG35" s="42">
        <f t="shared" si="9"/>
        <v>7.6390189948389725E-2</v>
      </c>
      <c r="AH35" s="43">
        <f t="shared" si="17"/>
        <v>6.5174497755825428E-2</v>
      </c>
      <c r="AI35" s="3"/>
      <c r="AJ35" s="41">
        <f t="shared" si="18"/>
        <v>0.66013074153461371</v>
      </c>
      <c r="AK35" s="47">
        <f t="shared" si="11"/>
        <v>1.0205071401902275</v>
      </c>
      <c r="AL35" s="43">
        <v>0.85317889378018597</v>
      </c>
      <c r="AN35" s="41">
        <f t="shared" si="19"/>
        <v>-2.4568590389202107</v>
      </c>
      <c r="AO35" s="42">
        <f t="shared" si="20"/>
        <v>7.6246838322118009</v>
      </c>
      <c r="AP35" s="42">
        <f t="shared" si="21"/>
        <v>-0.48271276607187003</v>
      </c>
      <c r="AQ35" s="42">
        <f t="shared" si="22"/>
        <v>-2.3722371616305962</v>
      </c>
      <c r="AR35" s="43">
        <f t="shared" si="23"/>
        <v>7.0573491888503161</v>
      </c>
      <c r="AT35" s="41">
        <f t="shared" si="24"/>
        <v>0.66013074153461371</v>
      </c>
      <c r="AU35" s="42">
        <f t="shared" si="12"/>
        <v>0.10417987154819763</v>
      </c>
      <c r="AV35" s="43">
        <f t="shared" si="13"/>
        <v>0.23568938691718874</v>
      </c>
      <c r="AW35"/>
      <c r="AX35"/>
      <c r="AY35"/>
    </row>
    <row r="36" spans="2:51">
      <c r="B36" s="17">
        <v>291</v>
      </c>
      <c r="C36" s="18">
        <v>3100</v>
      </c>
      <c r="D36" s="67">
        <v>0.32</v>
      </c>
      <c r="F36" s="25">
        <v>2.1284000000000001</v>
      </c>
      <c r="G36" s="26">
        <v>8.0403000000000002</v>
      </c>
      <c r="H36" s="26">
        <v>15.568</v>
      </c>
      <c r="I36" s="26">
        <v>49.47</v>
      </c>
      <c r="J36" s="26">
        <v>0.10059999999999999</v>
      </c>
      <c r="K36" s="26">
        <v>12.3004</v>
      </c>
      <c r="L36" s="26">
        <v>1.0621</v>
      </c>
      <c r="M36" s="26">
        <v>0.23</v>
      </c>
      <c r="N36" s="63">
        <v>9.9195203999999997</v>
      </c>
      <c r="O36" s="72">
        <v>96.5</v>
      </c>
      <c r="P36" s="73">
        <v>121.5</v>
      </c>
      <c r="Q36" s="9"/>
      <c r="R36" s="31"/>
      <c r="S36" s="32"/>
      <c r="T36" s="4"/>
      <c r="U36" s="99">
        <f t="shared" si="14"/>
        <v>1178.5902008254723</v>
      </c>
      <c r="V36" s="37">
        <v>1206.7139999999999</v>
      </c>
      <c r="W36" s="38">
        <f t="shared" si="15"/>
        <v>1479.7139999999999</v>
      </c>
      <c r="Y36" s="41">
        <f t="shared" si="16"/>
        <v>3.8738136904579751E-2</v>
      </c>
      <c r="Z36" s="42">
        <f t="shared" si="2"/>
        <v>0.11247572097003723</v>
      </c>
      <c r="AA36" s="42">
        <f t="shared" si="3"/>
        <v>0.17224239174620695</v>
      </c>
      <c r="AB36" s="42">
        <f t="shared" si="4"/>
        <v>0.46442869177335117</v>
      </c>
      <c r="AC36" s="42">
        <f t="shared" si="5"/>
        <v>1.2047144769183234E-3</v>
      </c>
      <c r="AD36" s="42">
        <f t="shared" si="6"/>
        <v>0.12371383941958758</v>
      </c>
      <c r="AE36" s="42">
        <f t="shared" si="7"/>
        <v>7.4976590125748893E-3</v>
      </c>
      <c r="AF36" s="42">
        <f t="shared" si="8"/>
        <v>1.8287052324418584E-3</v>
      </c>
      <c r="AG36" s="42">
        <f t="shared" si="9"/>
        <v>7.7870140464302379E-2</v>
      </c>
      <c r="AH36" s="43">
        <f t="shared" si="17"/>
        <v>6.6431495558060313E-2</v>
      </c>
      <c r="AI36" s="3"/>
      <c r="AJ36" s="41">
        <f t="shared" si="18"/>
        <v>0.66348877963094799</v>
      </c>
      <c r="AK36" s="47">
        <f t="shared" si="11"/>
        <v>1.0375549130883581</v>
      </c>
      <c r="AL36" s="43">
        <v>0.85310614777321703</v>
      </c>
      <c r="AN36" s="41">
        <f t="shared" si="19"/>
        <v>-2.4384565102323377</v>
      </c>
      <c r="AO36" s="42">
        <f t="shared" si="20"/>
        <v>7.6334230082682115</v>
      </c>
      <c r="AP36" s="42">
        <f t="shared" si="21"/>
        <v>-0.47898427041400921</v>
      </c>
      <c r="AQ36" s="42">
        <f t="shared" si="22"/>
        <v>-2.3560920304978277</v>
      </c>
      <c r="AR36" s="43">
        <f t="shared" si="23"/>
        <v>7.0720742581196925</v>
      </c>
      <c r="AT36" s="41">
        <f t="shared" si="24"/>
        <v>0.66348877963094799</v>
      </c>
      <c r="AU36" s="42">
        <f t="shared" si="12"/>
        <v>9.8358184052417461E-2</v>
      </c>
      <c r="AV36" s="43">
        <f t="shared" si="13"/>
        <v>0.23815303631663456</v>
      </c>
      <c r="AW36"/>
      <c r="AX36"/>
      <c r="AY36"/>
    </row>
    <row r="37" spans="2:51">
      <c r="B37" s="17">
        <v>293</v>
      </c>
      <c r="C37" s="18">
        <v>2600</v>
      </c>
      <c r="D37" s="67">
        <v>0.32</v>
      </c>
      <c r="F37" s="25">
        <v>2.1387</v>
      </c>
      <c r="G37" s="26">
        <v>7.9892000000000003</v>
      </c>
      <c r="H37" s="26">
        <v>15.516400000000001</v>
      </c>
      <c r="I37" s="26">
        <v>49.477899999999998</v>
      </c>
      <c r="J37" s="26">
        <v>0.1021</v>
      </c>
      <c r="K37" s="26">
        <v>12.2597</v>
      </c>
      <c r="L37" s="26">
        <v>1.0753999999999999</v>
      </c>
      <c r="M37" s="26">
        <v>0.23330000000000001</v>
      </c>
      <c r="N37" s="63">
        <v>10.010375099999999</v>
      </c>
      <c r="O37" s="72">
        <v>94.2</v>
      </c>
      <c r="P37" s="73">
        <v>123</v>
      </c>
      <c r="Q37" s="9"/>
      <c r="R37" s="31"/>
      <c r="S37" s="32"/>
      <c r="T37" s="4"/>
      <c r="U37" s="99">
        <f t="shared" si="14"/>
        <v>1187.3210397631415</v>
      </c>
      <c r="V37" s="37">
        <v>1206.076</v>
      </c>
      <c r="W37" s="38">
        <f t="shared" si="15"/>
        <v>1479.076</v>
      </c>
      <c r="Y37" s="41">
        <f t="shared" si="16"/>
        <v>3.894827611136923E-2</v>
      </c>
      <c r="Z37" s="42">
        <f t="shared" si="2"/>
        <v>0.11182598102706279</v>
      </c>
      <c r="AA37" s="42">
        <f t="shared" si="3"/>
        <v>0.17177148990528976</v>
      </c>
      <c r="AB37" s="42">
        <f t="shared" si="4"/>
        <v>0.4647734181751374</v>
      </c>
      <c r="AC37" s="42">
        <f t="shared" si="5"/>
        <v>1.223389593378451E-3</v>
      </c>
      <c r="AD37" s="42">
        <f t="shared" si="6"/>
        <v>0.12337631225069871</v>
      </c>
      <c r="AE37" s="42">
        <f t="shared" si="7"/>
        <v>7.5959692817140021E-3</v>
      </c>
      <c r="AF37" s="42">
        <f t="shared" si="8"/>
        <v>1.8560236319456033E-3</v>
      </c>
      <c r="AG37" s="42">
        <f t="shared" si="9"/>
        <v>7.8629140023404098E-2</v>
      </c>
      <c r="AH37" s="43">
        <f t="shared" si="17"/>
        <v>6.7075711569917026E-2</v>
      </c>
      <c r="AI37" s="3"/>
      <c r="AJ37" s="41">
        <f t="shared" si="18"/>
        <v>0.66511654516838059</v>
      </c>
      <c r="AK37" s="47">
        <f t="shared" si="11"/>
        <v>1.046981853670101</v>
      </c>
      <c r="AL37" s="43">
        <v>0.85306429079539503</v>
      </c>
      <c r="AN37" s="41">
        <f t="shared" si="19"/>
        <v>-2.4290740046303081</v>
      </c>
      <c r="AO37" s="42">
        <f t="shared" si="20"/>
        <v>7.6378226477352991</v>
      </c>
      <c r="AP37" s="42">
        <f t="shared" si="21"/>
        <v>-0.47722422773782508</v>
      </c>
      <c r="AQ37" s="42">
        <f t="shared" si="22"/>
        <v>-2.3479304058273831</v>
      </c>
      <c r="AR37" s="43">
        <f t="shared" si="23"/>
        <v>7.0794548211945498</v>
      </c>
      <c r="AT37" s="41">
        <f t="shared" si="24"/>
        <v>0.66511654516838059</v>
      </c>
      <c r="AU37" s="42">
        <f t="shared" si="12"/>
        <v>9.5380565351846955E-2</v>
      </c>
      <c r="AV37" s="43">
        <f t="shared" si="13"/>
        <v>0.2395028894797725</v>
      </c>
      <c r="AW37"/>
      <c r="AX37"/>
      <c r="AY37"/>
    </row>
    <row r="38" spans="2:51">
      <c r="B38" s="17">
        <v>294</v>
      </c>
      <c r="C38" s="18">
        <v>3150</v>
      </c>
      <c r="D38" s="67">
        <v>0.32</v>
      </c>
      <c r="F38" s="25">
        <v>2.1490999999999998</v>
      </c>
      <c r="G38" s="26">
        <v>7.9379</v>
      </c>
      <c r="H38" s="26">
        <v>15.4636</v>
      </c>
      <c r="I38" s="26">
        <v>49.485399999999998</v>
      </c>
      <c r="J38" s="26">
        <v>0.10349999999999999</v>
      </c>
      <c r="K38" s="26">
        <v>12.217499999999999</v>
      </c>
      <c r="L38" s="26">
        <v>1.089</v>
      </c>
      <c r="M38" s="26">
        <v>0.23669999999999999</v>
      </c>
      <c r="N38" s="63">
        <v>10.1033995</v>
      </c>
      <c r="O38" s="72">
        <v>92</v>
      </c>
      <c r="P38" s="73">
        <v>124.5</v>
      </c>
      <c r="Q38" s="9"/>
      <c r="R38" s="31"/>
      <c r="S38" s="32"/>
      <c r="T38" s="4"/>
      <c r="U38" s="99">
        <f t="shared" si="14"/>
        <v>1196.2386668877798</v>
      </c>
      <c r="V38" s="37">
        <v>1205.4179999999999</v>
      </c>
      <c r="W38" s="38">
        <f t="shared" si="15"/>
        <v>1478.4179999999999</v>
      </c>
      <c r="Y38" s="41">
        <f t="shared" si="16"/>
        <v>3.9161044991016643E-2</v>
      </c>
      <c r="Z38" s="42">
        <f t="shared" si="2"/>
        <v>0.11117427968958742</v>
      </c>
      <c r="AA38" s="42">
        <f t="shared" si="3"/>
        <v>0.17128920761526367</v>
      </c>
      <c r="AB38" s="42">
        <f t="shared" si="4"/>
        <v>0.46512146825957518</v>
      </c>
      <c r="AC38" s="42">
        <f t="shared" si="5"/>
        <v>1.2409053784733586E-3</v>
      </c>
      <c r="AD38" s="42">
        <f t="shared" si="6"/>
        <v>0.12302505475899991</v>
      </c>
      <c r="AE38" s="42">
        <f t="shared" si="7"/>
        <v>7.6966249577814852E-3</v>
      </c>
      <c r="AF38" s="42">
        <f t="shared" si="8"/>
        <v>1.8841969569830029E-3</v>
      </c>
      <c r="AG38" s="42">
        <f t="shared" si="9"/>
        <v>7.9407217392319429E-2</v>
      </c>
      <c r="AH38" s="43">
        <f t="shared" si="17"/>
        <v>6.7736582638254994E-2</v>
      </c>
      <c r="AI38" s="3"/>
      <c r="AJ38" s="41">
        <f t="shared" si="18"/>
        <v>0.66670490773725044</v>
      </c>
      <c r="AK38" s="47">
        <f t="shared" si="11"/>
        <v>1.056531845424785</v>
      </c>
      <c r="AL38" s="43">
        <v>0.85302803526782101</v>
      </c>
      <c r="AN38" s="41">
        <f t="shared" si="19"/>
        <v>-2.419552841743096</v>
      </c>
      <c r="AO38" s="42">
        <f t="shared" si="20"/>
        <v>7.6423643833509258</v>
      </c>
      <c r="AP38" s="42">
        <f t="shared" si="21"/>
        <v>-0.47554761572393051</v>
      </c>
      <c r="AQ38" s="42">
        <f t="shared" si="22"/>
        <v>-2.3396735429723718</v>
      </c>
      <c r="AR38" s="43">
        <f t="shared" si="23"/>
        <v>7.0869374688562718</v>
      </c>
      <c r="AT38" s="41">
        <f t="shared" si="24"/>
        <v>0.66670490773725044</v>
      </c>
      <c r="AU38" s="42">
        <f t="shared" si="12"/>
        <v>9.2519654252349634E-2</v>
      </c>
      <c r="AV38" s="43">
        <f t="shared" si="13"/>
        <v>0.24077543801039988</v>
      </c>
      <c r="AW38"/>
      <c r="AX38"/>
      <c r="AY38"/>
    </row>
    <row r="39" spans="2:51">
      <c r="B39" s="17">
        <v>304</v>
      </c>
      <c r="C39" s="18" t="s">
        <v>13</v>
      </c>
      <c r="D39" s="67">
        <v>0.32</v>
      </c>
      <c r="F39" s="25">
        <v>2.1701999999999999</v>
      </c>
      <c r="G39" s="26">
        <v>7.8357000000000001</v>
      </c>
      <c r="H39" s="26">
        <v>15.351699999999999</v>
      </c>
      <c r="I39" s="26">
        <v>49.5</v>
      </c>
      <c r="J39" s="26">
        <v>0.1066</v>
      </c>
      <c r="K39" s="26">
        <v>12.129</v>
      </c>
      <c r="L39" s="26">
        <v>1.1173</v>
      </c>
      <c r="M39" s="26">
        <v>0.2437</v>
      </c>
      <c r="N39" s="63">
        <v>10.296637199999999</v>
      </c>
      <c r="O39" s="72">
        <v>87.7</v>
      </c>
      <c r="P39" s="73">
        <v>127.6</v>
      </c>
      <c r="Q39" s="9"/>
      <c r="R39" s="31"/>
      <c r="S39" s="32"/>
      <c r="T39" s="4"/>
      <c r="U39" s="99">
        <f t="shared" si="14"/>
        <v>1214.7267125521525</v>
      </c>
      <c r="V39" s="37">
        <v>1203.9849999999999</v>
      </c>
      <c r="W39" s="38">
        <f t="shared" si="15"/>
        <v>1476.9849999999999</v>
      </c>
      <c r="Y39" s="41">
        <f t="shared" si="16"/>
        <v>3.9594178767771916E-2</v>
      </c>
      <c r="Z39" s="42">
        <f t="shared" si="2"/>
        <v>0.10987792095344695</v>
      </c>
      <c r="AA39" s="42">
        <f t="shared" si="3"/>
        <v>0.17025889108650105</v>
      </c>
      <c r="AB39" s="42">
        <f t="shared" si="4"/>
        <v>0.46583104842374612</v>
      </c>
      <c r="AC39" s="42">
        <f t="shared" si="5"/>
        <v>1.2796448531597236E-3</v>
      </c>
      <c r="AD39" s="42">
        <f t="shared" si="6"/>
        <v>0.12228414399443922</v>
      </c>
      <c r="AE39" s="42">
        <f t="shared" si="7"/>
        <v>7.9063525534856446E-3</v>
      </c>
      <c r="AF39" s="42">
        <f t="shared" si="8"/>
        <v>1.9423053290651326E-3</v>
      </c>
      <c r="AG39" s="42">
        <f t="shared" si="9"/>
        <v>8.1025514038384094E-2</v>
      </c>
      <c r="AH39" s="43">
        <f t="shared" si="17"/>
        <v>6.9111849694292751E-2</v>
      </c>
      <c r="AI39" s="3"/>
      <c r="AJ39" s="41">
        <f t="shared" si="18"/>
        <v>0.66977969651327918</v>
      </c>
      <c r="AK39" s="47">
        <f t="shared" si="11"/>
        <v>1.0758177821989958</v>
      </c>
      <c r="AL39" s="43">
        <v>0.85296403872923898</v>
      </c>
      <c r="AN39" s="41">
        <f t="shared" si="19"/>
        <v>-2.4003943817320255</v>
      </c>
      <c r="AO39" s="42">
        <f t="shared" si="20"/>
        <v>7.6522701300071168</v>
      </c>
      <c r="AP39" s="42">
        <f t="shared" si="21"/>
        <v>-0.47242258007039389</v>
      </c>
      <c r="AQ39" s="42">
        <f t="shared" si="22"/>
        <v>-2.3228212343292531</v>
      </c>
      <c r="AR39" s="43">
        <f t="shared" si="23"/>
        <v>7.1022744025339506</v>
      </c>
      <c r="AT39" s="41">
        <f t="shared" si="24"/>
        <v>0.66977969651327918</v>
      </c>
      <c r="AU39" s="42">
        <f t="shared" si="12"/>
        <v>8.6945836817905034E-2</v>
      </c>
      <c r="AV39" s="43">
        <f t="shared" si="13"/>
        <v>0.24327446666881597</v>
      </c>
      <c r="AW39"/>
      <c r="AX39"/>
      <c r="AY39"/>
    </row>
    <row r="40" spans="2:51">
      <c r="B40" s="17">
        <v>305</v>
      </c>
      <c r="C40" s="18">
        <v>1792</v>
      </c>
      <c r="D40" s="67">
        <v>0.32</v>
      </c>
      <c r="F40" s="25">
        <v>2.181</v>
      </c>
      <c r="G40" s="26">
        <v>7.7804000000000002</v>
      </c>
      <c r="H40" s="26">
        <v>15.2958</v>
      </c>
      <c r="I40" s="26">
        <v>49.507899999999999</v>
      </c>
      <c r="J40" s="26">
        <v>0.1082</v>
      </c>
      <c r="K40" s="26">
        <v>12.084199999999999</v>
      </c>
      <c r="L40" s="26">
        <v>1.1319999999999999</v>
      </c>
      <c r="M40" s="26">
        <v>0.24740000000000001</v>
      </c>
      <c r="N40" s="63">
        <v>10.395370700000001</v>
      </c>
      <c r="O40" s="72">
        <v>85.5</v>
      </c>
      <c r="P40" s="73">
        <v>129.19999999999999</v>
      </c>
      <c r="Q40" s="9"/>
      <c r="R40" s="31"/>
      <c r="S40" s="32"/>
      <c r="T40" s="4"/>
      <c r="U40" s="99">
        <f t="shared" si="14"/>
        <v>1224.1752312182043</v>
      </c>
      <c r="V40" s="37">
        <v>1203.259</v>
      </c>
      <c r="W40" s="38">
        <f t="shared" si="15"/>
        <v>1476.259</v>
      </c>
      <c r="Y40" s="41">
        <f t="shared" si="16"/>
        <v>3.9816942621006421E-2</v>
      </c>
      <c r="Z40" s="42">
        <f t="shared" si="2"/>
        <v>0.109172994244339</v>
      </c>
      <c r="AA40" s="42">
        <f t="shared" si="3"/>
        <v>0.1697485937640105</v>
      </c>
      <c r="AB40" s="42">
        <f t="shared" si="4"/>
        <v>0.46620658233654499</v>
      </c>
      <c r="AC40" s="42">
        <f t="shared" si="5"/>
        <v>1.2996911855764929E-3</v>
      </c>
      <c r="AD40" s="42">
        <f t="shared" si="6"/>
        <v>0.12191123180665736</v>
      </c>
      <c r="AE40" s="42">
        <f t="shared" si="7"/>
        <v>8.0155525830137679E-3</v>
      </c>
      <c r="AF40" s="42">
        <f t="shared" si="8"/>
        <v>1.9730692631321446E-3</v>
      </c>
      <c r="AG40" s="42">
        <f t="shared" si="9"/>
        <v>8.1855342195719355E-2</v>
      </c>
      <c r="AH40" s="43">
        <f t="shared" si="17"/>
        <v>6.9817086450974813E-2</v>
      </c>
      <c r="AI40" s="3"/>
      <c r="AJ40" s="41">
        <f t="shared" si="18"/>
        <v>0.67129894588449868</v>
      </c>
      <c r="AK40" s="47">
        <f t="shared" si="11"/>
        <v>1.086399698173901</v>
      </c>
      <c r="AL40" s="43">
        <v>0.852932558562145</v>
      </c>
      <c r="AN40" s="41">
        <f t="shared" si="19"/>
        <v>-2.3906871274612187</v>
      </c>
      <c r="AO40" s="42">
        <f t="shared" si="20"/>
        <v>7.6572963787717692</v>
      </c>
      <c r="AP40" s="42">
        <f t="shared" si="21"/>
        <v>-0.47091474923715249</v>
      </c>
      <c r="AQ40" s="42">
        <f t="shared" si="22"/>
        <v>-2.3143281135120346</v>
      </c>
      <c r="AR40" s="43">
        <f t="shared" si="23"/>
        <v>7.1100226155854322</v>
      </c>
      <c r="AT40" s="41">
        <f t="shared" si="24"/>
        <v>0.67129894588449868</v>
      </c>
      <c r="AU40" s="42">
        <f t="shared" si="12"/>
        <v>8.4153223920161183E-2</v>
      </c>
      <c r="AV40" s="43">
        <f t="shared" si="13"/>
        <v>0.24454783019534018</v>
      </c>
      <c r="AW40"/>
      <c r="AX40"/>
      <c r="AY40"/>
    </row>
    <row r="41" spans="2:51">
      <c r="B41" s="17">
        <v>307</v>
      </c>
      <c r="C41" s="18">
        <v>1792</v>
      </c>
      <c r="D41" s="67">
        <v>0.32</v>
      </c>
      <c r="F41" s="25">
        <v>2.1920000000000002</v>
      </c>
      <c r="G41" s="26">
        <v>7.7255000000000003</v>
      </c>
      <c r="H41" s="26">
        <v>15.2369</v>
      </c>
      <c r="I41" s="26">
        <v>49.515599999999999</v>
      </c>
      <c r="J41" s="26">
        <v>0.1099</v>
      </c>
      <c r="K41" s="26">
        <v>12.037599999999999</v>
      </c>
      <c r="L41" s="26">
        <v>1.1473</v>
      </c>
      <c r="M41" s="26">
        <v>0.25119999999999998</v>
      </c>
      <c r="N41" s="63">
        <v>10.4974436</v>
      </c>
      <c r="O41" s="72">
        <v>83.3</v>
      </c>
      <c r="P41" s="73">
        <v>130.9</v>
      </c>
      <c r="Q41" s="9"/>
      <c r="R41" s="31"/>
      <c r="S41" s="32"/>
      <c r="T41" s="4"/>
      <c r="U41" s="99">
        <f t="shared" si="14"/>
        <v>1233.934797088262</v>
      </c>
      <c r="V41" s="37">
        <v>1202.51</v>
      </c>
      <c r="W41" s="38">
        <f t="shared" si="15"/>
        <v>1475.51</v>
      </c>
      <c r="Y41" s="41">
        <f t="shared" si="16"/>
        <v>4.0044110279157663E-2</v>
      </c>
      <c r="Z41" s="42">
        <f t="shared" si="2"/>
        <v>0.10847402333647189</v>
      </c>
      <c r="AA41" s="42">
        <f t="shared" si="3"/>
        <v>0.16920627364466934</v>
      </c>
      <c r="AB41" s="42">
        <f t="shared" si="4"/>
        <v>0.46658610047938698</v>
      </c>
      <c r="AC41" s="42">
        <f t="shared" si="5"/>
        <v>1.3209806634515921E-3</v>
      </c>
      <c r="AD41" s="42">
        <f t="shared" si="6"/>
        <v>0.12152106812485904</v>
      </c>
      <c r="AE41" s="42">
        <f t="shared" si="7"/>
        <v>8.1292389514286342E-3</v>
      </c>
      <c r="AF41" s="42">
        <f t="shared" si="8"/>
        <v>2.0046941640362477E-3</v>
      </c>
      <c r="AG41" s="42">
        <f t="shared" si="9"/>
        <v>8.2713510356538469E-2</v>
      </c>
      <c r="AH41" s="43">
        <f t="shared" si="17"/>
        <v>7.0546108399988774E-2</v>
      </c>
      <c r="AI41" s="3"/>
      <c r="AJ41" s="41">
        <f t="shared" si="18"/>
        <v>0.67273887817727152</v>
      </c>
      <c r="AK41" s="47">
        <f t="shared" si="11"/>
        <v>1.0970080286508563</v>
      </c>
      <c r="AL41" s="43">
        <v>0.85289704300903402</v>
      </c>
      <c r="AN41" s="41">
        <f t="shared" si="19"/>
        <v>-2.3806438255842548</v>
      </c>
      <c r="AO41" s="42">
        <f t="shared" si="20"/>
        <v>7.6624873034659471</v>
      </c>
      <c r="AP41" s="42">
        <f t="shared" si="21"/>
        <v>-0.46955610003788645</v>
      </c>
      <c r="AQ41" s="42">
        <f t="shared" si="22"/>
        <v>-2.3056759865612229</v>
      </c>
      <c r="AR41" s="43">
        <f t="shared" si="23"/>
        <v>7.1179633644050284</v>
      </c>
      <c r="AT41" s="41">
        <f t="shared" si="24"/>
        <v>0.67273887817727152</v>
      </c>
      <c r="AU41" s="42">
        <f t="shared" si="12"/>
        <v>8.1368202420405128E-2</v>
      </c>
      <c r="AV41" s="43">
        <f t="shared" si="13"/>
        <v>0.24589291940232325</v>
      </c>
      <c r="AW41"/>
      <c r="AX41"/>
      <c r="AY41"/>
    </row>
    <row r="42" spans="2:51">
      <c r="B42" s="17">
        <v>308</v>
      </c>
      <c r="C42" s="18">
        <v>2377</v>
      </c>
      <c r="D42" s="67">
        <v>0.32</v>
      </c>
      <c r="F42" s="25">
        <v>2.2145999999999999</v>
      </c>
      <c r="G42" s="26">
        <v>7.6106999999999996</v>
      </c>
      <c r="H42" s="26">
        <v>15.1168</v>
      </c>
      <c r="I42" s="26">
        <v>49.530999999999999</v>
      </c>
      <c r="J42" s="26">
        <v>0.1134</v>
      </c>
      <c r="K42" s="26">
        <v>11.9407</v>
      </c>
      <c r="L42" s="26">
        <v>1.179</v>
      </c>
      <c r="M42" s="26">
        <v>0.25919999999999999</v>
      </c>
      <c r="N42" s="63">
        <v>10.7080985</v>
      </c>
      <c r="O42" s="72">
        <v>78.900000000000006</v>
      </c>
      <c r="P42" s="73">
        <v>134.4</v>
      </c>
      <c r="Q42" s="9"/>
      <c r="R42" s="31"/>
      <c r="S42" s="32"/>
      <c r="T42" s="4"/>
      <c r="U42" s="99">
        <f t="shared" si="14"/>
        <v>1253.9747657042703</v>
      </c>
      <c r="V42" s="37">
        <v>1200.915</v>
      </c>
      <c r="W42" s="38">
        <f t="shared" si="15"/>
        <v>1473.915</v>
      </c>
      <c r="Y42" s="41">
        <f t="shared" si="16"/>
        <v>4.0512699322115028E-2</v>
      </c>
      <c r="Z42" s="42">
        <f t="shared" si="2"/>
        <v>0.10700930444379735</v>
      </c>
      <c r="AA42" s="42">
        <f t="shared" si="3"/>
        <v>0.16810378712835647</v>
      </c>
      <c r="AB42" s="42">
        <f t="shared" si="4"/>
        <v>0.46737409115078593</v>
      </c>
      <c r="AC42" s="42">
        <f t="shared" si="5"/>
        <v>1.3649275786258833E-3</v>
      </c>
      <c r="AD42" s="42">
        <f t="shared" si="6"/>
        <v>0.12070888648686869</v>
      </c>
      <c r="AE42" s="42">
        <f t="shared" si="7"/>
        <v>8.3653571457174263E-3</v>
      </c>
      <c r="AF42" s="42">
        <f t="shared" si="8"/>
        <v>2.071387134504945E-3</v>
      </c>
      <c r="AG42" s="42">
        <f t="shared" si="9"/>
        <v>8.448955960922834E-2</v>
      </c>
      <c r="AH42" s="43">
        <f t="shared" si="17"/>
        <v>7.2056235457263529E-2</v>
      </c>
      <c r="AI42" s="3"/>
      <c r="AJ42" s="41">
        <f t="shared" si="18"/>
        <v>0.67556627048655071</v>
      </c>
      <c r="AK42" s="47">
        <f t="shared" si="11"/>
        <v>1.1195268044459425</v>
      </c>
      <c r="AL42" s="43">
        <v>0.85284188709859499</v>
      </c>
      <c r="AN42" s="41">
        <f t="shared" si="19"/>
        <v>-2.3605766557931158</v>
      </c>
      <c r="AO42" s="42">
        <f t="shared" si="20"/>
        <v>7.6735598646015957</v>
      </c>
      <c r="AP42" s="42">
        <f t="shared" si="21"/>
        <v>-0.46698816715152408</v>
      </c>
      <c r="AQ42" s="42">
        <f t="shared" si="22"/>
        <v>-2.2880785562905923</v>
      </c>
      <c r="AR42" s="43">
        <f t="shared" si="23"/>
        <v>7.1340735979475483</v>
      </c>
      <c r="AT42" s="41">
        <f t="shared" si="24"/>
        <v>0.67556627048655071</v>
      </c>
      <c r="AU42" s="42">
        <f t="shared" si="12"/>
        <v>7.5876525152642663E-2</v>
      </c>
      <c r="AV42" s="43">
        <f t="shared" si="13"/>
        <v>0.24855720436080661</v>
      </c>
      <c r="AW42"/>
      <c r="AX42"/>
      <c r="AY42"/>
    </row>
    <row r="43" spans="2:51">
      <c r="B43" s="17">
        <v>309</v>
      </c>
      <c r="C43" s="18">
        <v>1792</v>
      </c>
      <c r="D43" s="67">
        <v>0.32</v>
      </c>
      <c r="F43" s="25">
        <v>2.226</v>
      </c>
      <c r="G43" s="26">
        <v>7.5526</v>
      </c>
      <c r="H43" s="26">
        <v>15.0526</v>
      </c>
      <c r="I43" s="26">
        <v>49.539000000000001</v>
      </c>
      <c r="J43" s="26">
        <v>0.1152</v>
      </c>
      <c r="K43" s="26">
        <v>11.890700000000001</v>
      </c>
      <c r="L43" s="26">
        <v>1.1956</v>
      </c>
      <c r="M43" s="26">
        <v>0.26340000000000002</v>
      </c>
      <c r="N43" s="63">
        <v>10.8173502</v>
      </c>
      <c r="O43" s="72">
        <v>76.8</v>
      </c>
      <c r="P43" s="73">
        <v>136.19999999999999</v>
      </c>
      <c r="Q43" s="9"/>
      <c r="R43" s="31"/>
      <c r="S43" s="32"/>
      <c r="T43" s="4"/>
      <c r="U43" s="99">
        <f t="shared" si="14"/>
        <v>1264.4706393787981</v>
      </c>
      <c r="V43" s="37">
        <v>1200.085</v>
      </c>
      <c r="W43" s="38">
        <f t="shared" si="15"/>
        <v>1473.085</v>
      </c>
      <c r="Y43" s="41">
        <f t="shared" si="16"/>
        <v>4.0750471684904498E-2</v>
      </c>
      <c r="Z43" s="42">
        <f t="shared" si="2"/>
        <v>0.10626861417894519</v>
      </c>
      <c r="AA43" s="42">
        <f t="shared" si="3"/>
        <v>0.16751000292831178</v>
      </c>
      <c r="AB43" s="42">
        <f t="shared" si="4"/>
        <v>0.46778508218889503</v>
      </c>
      <c r="AC43" s="42">
        <f t="shared" si="5"/>
        <v>1.3875882967530032E-3</v>
      </c>
      <c r="AD43" s="42">
        <f t="shared" si="6"/>
        <v>0.12028970876573028</v>
      </c>
      <c r="AE43" s="42">
        <f t="shared" si="7"/>
        <v>8.489227716705414E-3</v>
      </c>
      <c r="AF43" s="42">
        <f t="shared" si="8"/>
        <v>2.1064620669118987E-3</v>
      </c>
      <c r="AG43" s="42">
        <f t="shared" si="9"/>
        <v>8.5412842172842923E-2</v>
      </c>
      <c r="AH43" s="43">
        <f t="shared" si="17"/>
        <v>7.2840595697205926E-2</v>
      </c>
      <c r="AI43" s="3"/>
      <c r="AJ43" s="41">
        <f t="shared" si="18"/>
        <v>0.67689773930982333</v>
      </c>
      <c r="AK43" s="47">
        <f t="shared" si="11"/>
        <v>1.1310990831813867</v>
      </c>
      <c r="AL43" s="43">
        <v>0.85280613364679303</v>
      </c>
      <c r="AN43" s="41">
        <f t="shared" si="19"/>
        <v>-2.3502199324461004</v>
      </c>
      <c r="AO43" s="42">
        <f t="shared" si="20"/>
        <v>7.6793317192086494</v>
      </c>
      <c r="AP43" s="42">
        <f t="shared" si="21"/>
        <v>-0.46586483826548064</v>
      </c>
      <c r="AQ43" s="42">
        <f t="shared" si="22"/>
        <v>-2.2791618981886157</v>
      </c>
      <c r="AR43" s="43">
        <f t="shared" si="23"/>
        <v>7.1424088466856848</v>
      </c>
      <c r="AT43" s="41">
        <f t="shared" si="24"/>
        <v>0.67689773930982333</v>
      </c>
      <c r="AU43" s="42">
        <f t="shared" si="12"/>
        <v>7.3258231610362975E-2</v>
      </c>
      <c r="AV43" s="43">
        <f t="shared" si="13"/>
        <v>0.24984402907981365</v>
      </c>
      <c r="AW43"/>
      <c r="AX43"/>
      <c r="AY43"/>
    </row>
    <row r="44" spans="2:51">
      <c r="B44" s="17">
        <v>310</v>
      </c>
      <c r="C44" s="18">
        <v>1792</v>
      </c>
      <c r="D44" s="67">
        <v>0.32</v>
      </c>
      <c r="F44" s="25">
        <v>2.2496</v>
      </c>
      <c r="G44" s="26">
        <v>7.4276999999999997</v>
      </c>
      <c r="H44" s="26">
        <v>14.9231</v>
      </c>
      <c r="I44" s="26">
        <v>49.556100000000001</v>
      </c>
      <c r="J44" s="26">
        <v>0.1191</v>
      </c>
      <c r="K44" s="26">
        <v>11.7883</v>
      </c>
      <c r="L44" s="26">
        <v>1.2302999999999999</v>
      </c>
      <c r="M44" s="26">
        <v>0.2722</v>
      </c>
      <c r="N44" s="63">
        <v>11.0422425</v>
      </c>
      <c r="O44" s="72">
        <v>72.400000000000006</v>
      </c>
      <c r="P44" s="73">
        <v>140</v>
      </c>
      <c r="Q44" s="9"/>
      <c r="R44" s="31"/>
      <c r="S44" s="32"/>
      <c r="T44" s="4"/>
      <c r="U44" s="99">
        <f t="shared" si="14"/>
        <v>1285.9805603211314</v>
      </c>
      <c r="V44" s="37">
        <v>1198.356</v>
      </c>
      <c r="W44" s="38">
        <f t="shared" si="15"/>
        <v>1471.356</v>
      </c>
      <c r="Y44" s="41">
        <f t="shared" si="16"/>
        <v>4.1244433855572075E-2</v>
      </c>
      <c r="Z44" s="42">
        <f t="shared" si="2"/>
        <v>0.10466836750923403</v>
      </c>
      <c r="AA44" s="42">
        <f t="shared" si="3"/>
        <v>0.16631860649394217</v>
      </c>
      <c r="AB44" s="42">
        <f t="shared" si="4"/>
        <v>0.46865021020313119</v>
      </c>
      <c r="AC44" s="42">
        <f t="shared" si="5"/>
        <v>1.436721112934214E-3</v>
      </c>
      <c r="AD44" s="42">
        <f t="shared" si="6"/>
        <v>0.11943312454004068</v>
      </c>
      <c r="AE44" s="42">
        <f t="shared" si="7"/>
        <v>8.7487471330077345E-3</v>
      </c>
      <c r="AF44" s="42">
        <f t="shared" si="8"/>
        <v>2.18011074920122E-3</v>
      </c>
      <c r="AG44" s="42">
        <f t="shared" si="9"/>
        <v>8.7319678402936723E-2</v>
      </c>
      <c r="AH44" s="43">
        <f t="shared" si="17"/>
        <v>7.4460313008598789E-2</v>
      </c>
      <c r="AI44" s="3"/>
      <c r="AJ44" s="41">
        <f t="shared" si="18"/>
        <v>0.67950413807125343</v>
      </c>
      <c r="AK44" s="47">
        <f t="shared" si="11"/>
        <v>1.1563830806502888</v>
      </c>
      <c r="AL44" s="43">
        <v>0.85273233216688704</v>
      </c>
      <c r="AN44" s="41">
        <f t="shared" si="19"/>
        <v>-2.3294012203250416</v>
      </c>
      <c r="AO44" s="42">
        <f t="shared" si="20"/>
        <v>7.6913772092647479</v>
      </c>
      <c r="AP44" s="42">
        <f t="shared" si="21"/>
        <v>-0.46377022174442251</v>
      </c>
      <c r="AQ44" s="42">
        <f t="shared" si="22"/>
        <v>-2.2610710210969933</v>
      </c>
      <c r="AR44" s="43">
        <f t="shared" si="23"/>
        <v>7.1592767882922779</v>
      </c>
      <c r="AT44" s="41">
        <f t="shared" si="24"/>
        <v>0.67950413807125343</v>
      </c>
      <c r="AU44" s="42">
        <f t="shared" si="12"/>
        <v>6.7920991004083622E-2</v>
      </c>
      <c r="AV44" s="43">
        <f t="shared" si="13"/>
        <v>0.25257487092466291</v>
      </c>
      <c r="AW44"/>
      <c r="AX44"/>
      <c r="AY44"/>
    </row>
    <row r="45" spans="2:51">
      <c r="B45" s="17">
        <v>311</v>
      </c>
      <c r="C45" s="18" t="s">
        <v>13</v>
      </c>
      <c r="D45" s="67">
        <v>0.32</v>
      </c>
      <c r="F45" s="25">
        <v>2.2618</v>
      </c>
      <c r="G45" s="26">
        <v>7.3636999999999997</v>
      </c>
      <c r="H45" s="26">
        <v>14.8573</v>
      </c>
      <c r="I45" s="26">
        <v>49.563699999999997</v>
      </c>
      <c r="J45" s="26">
        <v>0.1211</v>
      </c>
      <c r="K45" s="26">
        <v>11.7338</v>
      </c>
      <c r="L45" s="26">
        <v>1.2484999999999999</v>
      </c>
      <c r="M45" s="26">
        <v>0.27679999999999999</v>
      </c>
      <c r="N45" s="63">
        <v>11.158883100000001</v>
      </c>
      <c r="O45" s="72">
        <v>70.3</v>
      </c>
      <c r="P45" s="73">
        <v>142</v>
      </c>
      <c r="Q45" s="9"/>
      <c r="R45" s="31"/>
      <c r="S45" s="32"/>
      <c r="T45" s="4"/>
      <c r="U45" s="99">
        <f t="shared" si="14"/>
        <v>1296.918347102416</v>
      </c>
      <c r="V45" s="37">
        <v>1197.4590000000001</v>
      </c>
      <c r="W45" s="38">
        <f t="shared" si="15"/>
        <v>1470.4590000000001</v>
      </c>
      <c r="Y45" s="41">
        <f t="shared" si="16"/>
        <v>4.1500441705799349E-2</v>
      </c>
      <c r="Z45" s="42">
        <f t="shared" si="2"/>
        <v>0.10384740749651546</v>
      </c>
      <c r="AA45" s="42">
        <f t="shared" si="3"/>
        <v>0.1657143650911079</v>
      </c>
      <c r="AB45" s="42">
        <f t="shared" si="4"/>
        <v>0.46908753345937992</v>
      </c>
      <c r="AC45" s="42">
        <f t="shared" si="5"/>
        <v>1.4619863965403765E-3</v>
      </c>
      <c r="AD45" s="42">
        <f t="shared" si="6"/>
        <v>0.11897364633116275</v>
      </c>
      <c r="AE45" s="42">
        <f t="shared" si="7"/>
        <v>8.8850906487567636E-3</v>
      </c>
      <c r="AF45" s="42">
        <f t="shared" si="8"/>
        <v>2.2186816795538035E-3</v>
      </c>
      <c r="AG45" s="42">
        <f t="shared" si="9"/>
        <v>8.8310847191183678E-2</v>
      </c>
      <c r="AH45" s="43">
        <f t="shared" si="17"/>
        <v>7.5303328061508704E-2</v>
      </c>
      <c r="AI45" s="3"/>
      <c r="AJ45" s="41">
        <f t="shared" si="18"/>
        <v>0.68067475532911048</v>
      </c>
      <c r="AK45" s="47">
        <f t="shared" si="11"/>
        <v>1.1695570647564359</v>
      </c>
      <c r="AL45" s="43">
        <v>0.85270757168125599</v>
      </c>
      <c r="AN45" s="41">
        <f t="shared" si="19"/>
        <v>-2.3187702840640214</v>
      </c>
      <c r="AO45" s="42">
        <f t="shared" si="20"/>
        <v>7.697638087971284</v>
      </c>
      <c r="AP45" s="42">
        <f t="shared" si="21"/>
        <v>-0.46296020303146801</v>
      </c>
      <c r="AQ45" s="42">
        <f t="shared" si="22"/>
        <v>-2.2518386262564327</v>
      </c>
      <c r="AR45" s="43">
        <f t="shared" si="23"/>
        <v>7.167746227132227</v>
      </c>
      <c r="AT45" s="41">
        <f t="shared" si="24"/>
        <v>0.68067475532911048</v>
      </c>
      <c r="AU45" s="42">
        <f t="shared" si="12"/>
        <v>6.537586888253008E-2</v>
      </c>
      <c r="AV45" s="43">
        <f t="shared" si="13"/>
        <v>0.25394937578835958</v>
      </c>
      <c r="AW45"/>
      <c r="AX45"/>
      <c r="AY45"/>
    </row>
    <row r="46" spans="2:51">
      <c r="B46" s="17">
        <v>312</v>
      </c>
      <c r="C46" s="18">
        <v>3076</v>
      </c>
      <c r="D46" s="67">
        <v>0.32</v>
      </c>
      <c r="F46" s="25">
        <v>2.2740999999999998</v>
      </c>
      <c r="G46" s="26">
        <v>7.2965</v>
      </c>
      <c r="H46" s="26">
        <v>14.7904</v>
      </c>
      <c r="I46" s="26">
        <v>49.572400000000002</v>
      </c>
      <c r="J46" s="26">
        <v>0.1232</v>
      </c>
      <c r="K46" s="26">
        <v>11.679500000000001</v>
      </c>
      <c r="L46" s="26">
        <v>1.2670999999999999</v>
      </c>
      <c r="M46" s="26">
        <v>0.28149999999999997</v>
      </c>
      <c r="N46" s="63">
        <v>11.277003499999999</v>
      </c>
      <c r="O46" s="72">
        <v>68.099999999999994</v>
      </c>
      <c r="P46" s="73">
        <v>144</v>
      </c>
      <c r="Q46" s="9"/>
      <c r="R46" s="31"/>
      <c r="S46" s="32"/>
      <c r="T46" s="4"/>
      <c r="U46" s="99">
        <f t="shared" si="14"/>
        <v>1307.9634042655034</v>
      </c>
      <c r="V46" s="37">
        <v>1196.4349999999999</v>
      </c>
      <c r="W46" s="38">
        <f t="shared" si="15"/>
        <v>1469.4349999999999</v>
      </c>
      <c r="Y46" s="41">
        <f t="shared" ref="Y46:Y77" si="25">(F46/30.99)/($I46/60.08+$L46/79.9+$H46/50.98+$N46/71.85+$G46/40.32+$K46/56.08+$F46/30.99+$J46/47.1+$M46/70.94)</f>
        <v>4.1759795245462916E-2</v>
      </c>
      <c r="Z46" s="42">
        <f t="shared" ref="Z46:Z77" si="26">(G46/40.32)/($I46/60.08+$L46/79.9+$H46/50.98+$N46/71.85+$G46/40.32+$K46/56.08+$F46/30.99+$J46/47.1+$M46/70.94)</f>
        <v>0.10298273984462239</v>
      </c>
      <c r="AA46" s="42">
        <f t="shared" ref="AA46:AA77" si="27">(H46/50.98)/($I46/60.08+$L46/79.9+$H46/50.98+$N46/71.85+$G46/40.32+$K46/56.08+$F46/30.99+$J46/47.1+$M46/70.94)</f>
        <v>0.1651012901434453</v>
      </c>
      <c r="AB46" s="42">
        <f t="shared" ref="AB46:AB77" si="28">(I46/60.08)/($I46/60.08+$L46/79.9+$H46/50.98+$N46/71.85+$G46/40.32+$K46/56.08+$F46/30.99+$J46/47.1+$M46/70.94)</f>
        <v>0.46954843782651456</v>
      </c>
      <c r="AC46" s="42">
        <f t="shared" ref="AC46:AC77" si="29">(J46/47.1)/($I46/60.08+$L46/79.9+$H46/50.98+$N46/71.85+$G46/40.32+$K46/56.08+$F46/30.99+$J46/47.1+$M46/70.94)</f>
        <v>1.4885388684012142E-3</v>
      </c>
      <c r="AD46" s="42">
        <f t="shared" ref="AD46:AD77" si="30">(K46/56.08)/($I46/60.08+$L46/79.9+$H46/50.98+$N46/71.85+$G46/40.32+$K46/56.08+$F46/30.99+$J46/47.1+$M46/70.94)</f>
        <v>0.11851863054887271</v>
      </c>
      <c r="AE46" s="42">
        <f t="shared" ref="AE46:AE77" si="31">(L46/79.9)/($I46/60.08+$L46/79.9+$H46/50.98+$N46/71.85+$G46/40.32+$K46/56.08+$F46/30.99+$J46/47.1+$M46/70.94)</f>
        <v>9.0247356646214107E-3</v>
      </c>
      <c r="AF46" s="42">
        <f t="shared" ref="AF46:AF77" si="32">(M46/70.94)/($I46/60.08+$L46/79.9+$H46/50.98+$N46/71.85+$G46/40.32+$K46/56.08+$F46/30.99+$J46/47.1+$M46/70.94)</f>
        <v>2.2581749928062213E-3</v>
      </c>
      <c r="AG46" s="42">
        <f t="shared" ref="AG46:AG77" si="33">(N46/71.85)/($I46/60.08+$L46/79.9+$H46/50.98+$N46/71.85+$G46/40.32+$K46/56.08+$F46/30.99+$J46/47.1+$M46/70.94)</f>
        <v>8.9317656865253142E-2</v>
      </c>
      <c r="AH46" s="43">
        <f t="shared" si="17"/>
        <v>7.6159977940362458E-2</v>
      </c>
      <c r="AI46" s="3"/>
      <c r="AJ46" s="41">
        <f t="shared" ref="AJ46:AJ77" si="34">1/(1+(O46/(N46*AL46))*0.013+(P46/(N46*AL46))*0.025)</f>
        <v>0.68191732392947924</v>
      </c>
      <c r="AK46" s="47">
        <f t="shared" ref="AK46:AK77" si="35">EXP(1.46-0.177*G46)</f>
        <v>1.1835513058703018</v>
      </c>
      <c r="AL46" s="43">
        <v>0.85268669838998701</v>
      </c>
      <c r="AN46" s="41">
        <f t="shared" si="19"/>
        <v>-2.3090753621179978</v>
      </c>
      <c r="AO46" s="42">
        <f t="shared" ref="AO46:AO77" si="36">(137778-91.666*W46+8.474*W46*LN(W46))/(8.31441*W46)+(-291*D46+351*ERF(D46))/W46</f>
        <v>7.7047952086710429</v>
      </c>
      <c r="AP46" s="42">
        <f t="shared" si="21"/>
        <v>-0.46206321302634956</v>
      </c>
      <c r="AQ46" s="42">
        <f t="shared" si="22"/>
        <v>-2.242569919708759</v>
      </c>
      <c r="AR46" s="43">
        <f t="shared" si="23"/>
        <v>7.1762265532354537</v>
      </c>
      <c r="AT46" s="41">
        <f t="shared" ref="AT46:AT77" si="37">1/(1+(O46/(N46*AL46))*0.013+(P46/(N46*AL46))*0.025)</f>
        <v>0.68191732392947924</v>
      </c>
      <c r="AU46" s="42">
        <f t="shared" ref="AU46:AU77" si="38">(O46/(N46*AL46))*0.013*AT46</f>
        <v>6.278255481801262E-2</v>
      </c>
      <c r="AV46" s="43">
        <f t="shared" ref="AV46:AV77" si="39">(P46/(N46*AL46))*0.025*AT46</f>
        <v>0.25530012125250823</v>
      </c>
      <c r="AW46"/>
      <c r="AX46"/>
      <c r="AY46"/>
    </row>
    <row r="47" spans="2:51">
      <c r="B47" s="17">
        <v>313</v>
      </c>
      <c r="C47" s="18" t="s">
        <v>13</v>
      </c>
      <c r="D47" s="67">
        <v>0.32</v>
      </c>
      <c r="F47" s="25">
        <v>2.2991999999999999</v>
      </c>
      <c r="G47" s="26">
        <v>7.1627000000000001</v>
      </c>
      <c r="H47" s="26">
        <v>14.646000000000001</v>
      </c>
      <c r="I47" s="26">
        <v>49.5884</v>
      </c>
      <c r="J47" s="26">
        <v>0.12759999999999999</v>
      </c>
      <c r="K47" s="26">
        <v>11.5632</v>
      </c>
      <c r="L47" s="26">
        <v>1.3064</v>
      </c>
      <c r="M47" s="26">
        <v>0.29160000000000003</v>
      </c>
      <c r="N47" s="63">
        <v>11.5263019</v>
      </c>
      <c r="O47" s="72">
        <v>64</v>
      </c>
      <c r="P47" s="73">
        <v>148.4</v>
      </c>
      <c r="Q47" s="9"/>
      <c r="R47" s="31"/>
      <c r="S47" s="32"/>
      <c r="T47" s="4"/>
      <c r="U47" s="99">
        <f t="shared" si="14"/>
        <v>1331.5535539921455</v>
      </c>
      <c r="V47" s="37">
        <v>1194.5640000000001</v>
      </c>
      <c r="W47" s="38">
        <f t="shared" si="15"/>
        <v>1467.5640000000001</v>
      </c>
      <c r="Y47" s="41">
        <f t="shared" si="25"/>
        <v>4.2291737890368851E-2</v>
      </c>
      <c r="Z47" s="42">
        <f t="shared" si="26"/>
        <v>0.10126435379241881</v>
      </c>
      <c r="AA47" s="42">
        <f t="shared" si="27"/>
        <v>0.16376442174815159</v>
      </c>
      <c r="AB47" s="42">
        <f t="shared" si="28"/>
        <v>0.47049014294972274</v>
      </c>
      <c r="AC47" s="42">
        <f t="shared" si="29"/>
        <v>1.5442944997539521E-3</v>
      </c>
      <c r="AD47" s="42">
        <f t="shared" si="30"/>
        <v>0.11753586011740896</v>
      </c>
      <c r="AE47" s="42">
        <f t="shared" si="31"/>
        <v>9.3202969575939681E-3</v>
      </c>
      <c r="AF47" s="42">
        <f t="shared" si="32"/>
        <v>2.3431316638327297E-3</v>
      </c>
      <c r="AG47" s="42">
        <f t="shared" si="33"/>
        <v>9.1445760380748323E-2</v>
      </c>
      <c r="AH47" s="43">
        <f t="shared" si="17"/>
        <v>7.7969018197318926E-2</v>
      </c>
      <c r="AI47" s="3"/>
      <c r="AJ47" s="41">
        <f t="shared" si="34"/>
        <v>0.68391654720752637</v>
      </c>
      <c r="AK47" s="47">
        <f t="shared" si="35"/>
        <v>1.21191542032303</v>
      </c>
      <c r="AL47" s="43">
        <v>0.85262583932467795</v>
      </c>
      <c r="AN47" s="41">
        <f t="shared" si="19"/>
        <v>-2.2862651211709144</v>
      </c>
      <c r="AO47" s="42">
        <f t="shared" si="36"/>
        <v>7.7178994074696954</v>
      </c>
      <c r="AP47" s="42">
        <f t="shared" si="21"/>
        <v>-0.46109582897682821</v>
      </c>
      <c r="AQ47" s="42">
        <f t="shared" si="22"/>
        <v>-2.2235631679209056</v>
      </c>
      <c r="AR47" s="43">
        <f t="shared" si="23"/>
        <v>7.1941016252428582</v>
      </c>
      <c r="AT47" s="41">
        <f t="shared" si="37"/>
        <v>0.68391654720752637</v>
      </c>
      <c r="AU47" s="42">
        <f t="shared" si="38"/>
        <v>5.7899919137679015E-2</v>
      </c>
      <c r="AV47" s="43">
        <f t="shared" si="39"/>
        <v>0.25818353365479468</v>
      </c>
      <c r="AW47"/>
      <c r="AX47"/>
      <c r="AY47"/>
    </row>
    <row r="48" spans="2:51">
      <c r="B48" s="17">
        <v>314</v>
      </c>
      <c r="C48" s="18" t="s">
        <v>13</v>
      </c>
      <c r="D48" s="67">
        <v>0.32</v>
      </c>
      <c r="F48" s="25">
        <v>2.3121</v>
      </c>
      <c r="G48" s="26">
        <v>7.0917000000000003</v>
      </c>
      <c r="H48" s="26">
        <v>14.5715</v>
      </c>
      <c r="I48" s="26">
        <v>49.596800000000002</v>
      </c>
      <c r="J48" s="26">
        <v>0.12989999999999999</v>
      </c>
      <c r="K48" s="26">
        <v>11.502800000000001</v>
      </c>
      <c r="L48" s="26">
        <v>1.3271999999999999</v>
      </c>
      <c r="M48" s="26">
        <v>0.2969</v>
      </c>
      <c r="N48" s="63">
        <v>11.655730399999999</v>
      </c>
      <c r="O48" s="72">
        <v>61.9</v>
      </c>
      <c r="P48" s="73">
        <v>150.6</v>
      </c>
      <c r="Q48" s="9"/>
      <c r="R48" s="31"/>
      <c r="S48" s="32"/>
      <c r="T48" s="4"/>
      <c r="U48" s="99">
        <f t="shared" si="14"/>
        <v>1343.9288744192818</v>
      </c>
      <c r="V48" s="37">
        <v>1193.5229999999999</v>
      </c>
      <c r="W48" s="38">
        <f t="shared" si="15"/>
        <v>1466.5229999999999</v>
      </c>
      <c r="Y48" s="41">
        <f t="shared" si="25"/>
        <v>4.2566825695327312E-2</v>
      </c>
      <c r="Z48" s="42">
        <f t="shared" si="26"/>
        <v>0.10034969561994055</v>
      </c>
      <c r="AA48" s="42">
        <f t="shared" si="27"/>
        <v>0.16307622783400055</v>
      </c>
      <c r="AB48" s="42">
        <f t="shared" si="28"/>
        <v>0.47098812799735035</v>
      </c>
      <c r="AC48" s="42">
        <f t="shared" si="29"/>
        <v>1.5735279862576128E-3</v>
      </c>
      <c r="AD48" s="42">
        <f t="shared" si="30"/>
        <v>0.11702584653443281</v>
      </c>
      <c r="AE48" s="42">
        <f t="shared" si="31"/>
        <v>9.4771078139733941E-3</v>
      </c>
      <c r="AF48" s="42">
        <f t="shared" si="32"/>
        <v>2.3878400991314257E-3</v>
      </c>
      <c r="AG48" s="42">
        <f t="shared" si="33"/>
        <v>9.2554800419586025E-2</v>
      </c>
      <c r="AH48" s="43">
        <f t="shared" si="17"/>
        <v>7.8912481581198554E-2</v>
      </c>
      <c r="AI48" s="3"/>
      <c r="AJ48" s="41">
        <f t="shared" si="34"/>
        <v>0.68500921059677078</v>
      </c>
      <c r="AK48" s="47">
        <f t="shared" si="35"/>
        <v>1.2272416621457922</v>
      </c>
      <c r="AL48" s="43">
        <v>0.85260279557038998</v>
      </c>
      <c r="AN48" s="41">
        <f t="shared" si="19"/>
        <v>-2.275198406504936</v>
      </c>
      <c r="AO48" s="42">
        <f t="shared" si="36"/>
        <v>7.7252056077965152</v>
      </c>
      <c r="AP48" s="42">
        <f t="shared" si="21"/>
        <v>-0.46052321649751732</v>
      </c>
      <c r="AQ48" s="42">
        <f t="shared" si="22"/>
        <v>-2.2138686140696899</v>
      </c>
      <c r="AR48" s="43">
        <f t="shared" si="23"/>
        <v>7.2033525988637521</v>
      </c>
      <c r="AT48" s="41">
        <f t="shared" si="37"/>
        <v>0.68500921059677078</v>
      </c>
      <c r="AU48" s="42">
        <f t="shared" si="38"/>
        <v>5.5468211968570935E-2</v>
      </c>
      <c r="AV48" s="43">
        <f t="shared" si="39"/>
        <v>0.25952257743465834</v>
      </c>
      <c r="AW48"/>
      <c r="AX48"/>
      <c r="AY48"/>
    </row>
    <row r="49" spans="2:51">
      <c r="B49" s="17">
        <v>315</v>
      </c>
      <c r="C49" s="18">
        <v>3084</v>
      </c>
      <c r="D49" s="67">
        <v>0.32</v>
      </c>
      <c r="F49" s="25">
        <v>2.3384999999999998</v>
      </c>
      <c r="G49" s="26">
        <v>6.9454000000000002</v>
      </c>
      <c r="H49" s="26">
        <v>14.417299999999999</v>
      </c>
      <c r="I49" s="26">
        <v>49.613399999999999</v>
      </c>
      <c r="J49" s="26">
        <v>0.1348</v>
      </c>
      <c r="K49" s="26">
        <v>11.377000000000001</v>
      </c>
      <c r="L49" s="26">
        <v>1.3706</v>
      </c>
      <c r="M49" s="26">
        <v>0.30809999999999998</v>
      </c>
      <c r="N49" s="63">
        <v>11.923446</v>
      </c>
      <c r="O49" s="72">
        <v>57.7</v>
      </c>
      <c r="P49" s="73">
        <v>155.4</v>
      </c>
      <c r="Q49" s="9"/>
      <c r="R49" s="31"/>
      <c r="S49" s="32"/>
      <c r="T49" s="4"/>
      <c r="U49" s="99">
        <f t="shared" si="14"/>
        <v>1369.0801037081367</v>
      </c>
      <c r="V49" s="37">
        <v>1191.3330000000001</v>
      </c>
      <c r="W49" s="38">
        <f t="shared" si="15"/>
        <v>1464.3330000000001</v>
      </c>
      <c r="Y49" s="41">
        <f t="shared" si="25"/>
        <v>4.3132523073194984E-2</v>
      </c>
      <c r="Z49" s="42">
        <f t="shared" si="26"/>
        <v>9.8461354196066872E-2</v>
      </c>
      <c r="AA49" s="42">
        <f t="shared" si="27"/>
        <v>0.16164905484951117</v>
      </c>
      <c r="AB49" s="42">
        <f t="shared" si="28"/>
        <v>0.47201753386068102</v>
      </c>
      <c r="AC49" s="42">
        <f t="shared" si="29"/>
        <v>1.6359048891936238E-3</v>
      </c>
      <c r="AD49" s="42">
        <f t="shared" si="30"/>
        <v>0.11596016334194592</v>
      </c>
      <c r="AE49" s="42">
        <f t="shared" si="31"/>
        <v>9.8051222649570835E-3</v>
      </c>
      <c r="AF49" s="42">
        <f t="shared" si="32"/>
        <v>2.4825018424252622E-3</v>
      </c>
      <c r="AG49" s="42">
        <f t="shared" si="33"/>
        <v>9.4855841682024156E-2</v>
      </c>
      <c r="AH49" s="43">
        <f t="shared" si="17"/>
        <v>8.0870497115674067E-2</v>
      </c>
      <c r="AI49" s="3"/>
      <c r="AJ49" s="41">
        <f t="shared" si="34"/>
        <v>0.68682980562012874</v>
      </c>
      <c r="AK49" s="47">
        <f t="shared" si="35"/>
        <v>1.2594362497405713</v>
      </c>
      <c r="AL49" s="43">
        <v>0.85256211617169797</v>
      </c>
      <c r="AN49" s="41">
        <f t="shared" si="19"/>
        <v>-2.2529334124078479</v>
      </c>
      <c r="AO49" s="42">
        <f t="shared" si="36"/>
        <v>7.7406115942032097</v>
      </c>
      <c r="AP49" s="42">
        <f t="shared" si="21"/>
        <v>-0.45999700246312653</v>
      </c>
      <c r="AQ49" s="42">
        <f t="shared" si="22"/>
        <v>-2.1942131568142789</v>
      </c>
      <c r="AR49" s="43">
        <f t="shared" si="23"/>
        <v>7.221894336146514</v>
      </c>
      <c r="AT49" s="41">
        <f t="shared" si="37"/>
        <v>0.68682980562012874</v>
      </c>
      <c r="AU49" s="42">
        <f t="shared" si="38"/>
        <v>5.0680451943721033E-2</v>
      </c>
      <c r="AV49" s="43">
        <f t="shared" si="39"/>
        <v>0.2624897424361502</v>
      </c>
      <c r="AW49"/>
      <c r="AX49"/>
      <c r="AY49"/>
    </row>
    <row r="50" spans="2:51">
      <c r="B50" s="17">
        <v>316</v>
      </c>
      <c r="C50" s="18">
        <v>2438</v>
      </c>
      <c r="D50" s="67">
        <v>0.32</v>
      </c>
      <c r="F50" s="25">
        <v>2.3521999999999998</v>
      </c>
      <c r="G50" s="26">
        <v>6.8666</v>
      </c>
      <c r="H50" s="26">
        <v>14.338900000000001</v>
      </c>
      <c r="I50" s="26">
        <v>49.622599999999998</v>
      </c>
      <c r="J50" s="26">
        <v>0.13739999999999999</v>
      </c>
      <c r="K50" s="26">
        <v>11.3127</v>
      </c>
      <c r="L50" s="26">
        <v>1.3935</v>
      </c>
      <c r="M50" s="26">
        <v>0.314</v>
      </c>
      <c r="N50" s="63">
        <v>12.061133099999999</v>
      </c>
      <c r="O50" s="72">
        <v>55.6</v>
      </c>
      <c r="P50" s="73">
        <v>157.9</v>
      </c>
      <c r="Q50" s="9"/>
      <c r="R50" s="31"/>
      <c r="S50" s="32"/>
      <c r="T50" s="4"/>
      <c r="U50" s="99">
        <f t="shared" si="14"/>
        <v>1381.9735910331253</v>
      </c>
      <c r="V50" s="37">
        <v>1190.2149999999999</v>
      </c>
      <c r="W50" s="38">
        <f t="shared" si="15"/>
        <v>1463.2149999999999</v>
      </c>
      <c r="Y50" s="41">
        <f t="shared" si="25"/>
        <v>4.3427469203913112E-2</v>
      </c>
      <c r="Z50" s="42">
        <f t="shared" si="26"/>
        <v>9.7439058133762135E-2</v>
      </c>
      <c r="AA50" s="42">
        <f t="shared" si="27"/>
        <v>0.1609266076577176</v>
      </c>
      <c r="AB50" s="42">
        <f t="shared" si="28"/>
        <v>0.4725648805696922</v>
      </c>
      <c r="AC50" s="42">
        <f t="shared" si="29"/>
        <v>1.6690820138788741E-3</v>
      </c>
      <c r="AD50" s="42">
        <f t="shared" si="30"/>
        <v>0.11541708910266929</v>
      </c>
      <c r="AE50" s="42">
        <f t="shared" si="31"/>
        <v>9.9786558650117544E-3</v>
      </c>
      <c r="AF50" s="42">
        <f t="shared" si="32"/>
        <v>2.532505023625376E-3</v>
      </c>
      <c r="AG50" s="42">
        <f t="shared" si="33"/>
        <v>9.6044652429729468E-2</v>
      </c>
      <c r="AH50" s="43">
        <f t="shared" si="17"/>
        <v>8.1881625218437323E-2</v>
      </c>
      <c r="AI50" s="3"/>
      <c r="AJ50" s="41">
        <f t="shared" si="34"/>
        <v>0.68766516285366841</v>
      </c>
      <c r="AK50" s="47">
        <f t="shared" si="35"/>
        <v>1.2771254368669249</v>
      </c>
      <c r="AL50" s="43">
        <v>0.85253705591100504</v>
      </c>
      <c r="AN50" s="41">
        <f t="shared" si="19"/>
        <v>-2.2416383988650019</v>
      </c>
      <c r="AO50" s="42">
        <f t="shared" si="36"/>
        <v>7.7484950453491619</v>
      </c>
      <c r="AP50" s="42">
        <f t="shared" si="21"/>
        <v>-0.45988218952660981</v>
      </c>
      <c r="AQ50" s="42">
        <f t="shared" si="22"/>
        <v>-2.184293437949512</v>
      </c>
      <c r="AR50" s="43">
        <f t="shared" si="23"/>
        <v>7.2312678949070612</v>
      </c>
      <c r="AT50" s="41">
        <f t="shared" si="37"/>
        <v>0.68766516285366841</v>
      </c>
      <c r="AU50" s="42">
        <f t="shared" si="38"/>
        <v>4.8338569318752203E-2</v>
      </c>
      <c r="AV50" s="43">
        <f t="shared" si="39"/>
        <v>0.2639962678275794</v>
      </c>
      <c r="AW50"/>
      <c r="AX50"/>
      <c r="AY50"/>
    </row>
    <row r="51" spans="2:51">
      <c r="B51" s="17">
        <v>317</v>
      </c>
      <c r="C51" s="18">
        <v>2438</v>
      </c>
      <c r="D51" s="67">
        <v>0.32</v>
      </c>
      <c r="F51" s="25">
        <v>2.3660000000000001</v>
      </c>
      <c r="G51" s="26">
        <v>6.7877000000000001</v>
      </c>
      <c r="H51" s="26">
        <v>14.256</v>
      </c>
      <c r="I51" s="26">
        <v>49.6312</v>
      </c>
      <c r="J51" s="26">
        <v>0.1401</v>
      </c>
      <c r="K51" s="26">
        <v>11.2448</v>
      </c>
      <c r="L51" s="26">
        <v>1.4173</v>
      </c>
      <c r="M51" s="26">
        <v>0.32019999999999998</v>
      </c>
      <c r="N51" s="63">
        <v>12.2045394</v>
      </c>
      <c r="O51" s="72">
        <v>53.6</v>
      </c>
      <c r="P51" s="73">
        <v>160.5</v>
      </c>
      <c r="Q51" s="9"/>
      <c r="R51" s="31"/>
      <c r="S51" s="32"/>
      <c r="T51" s="4"/>
      <c r="U51" s="99">
        <f t="shared" si="14"/>
        <v>1395.344969893187</v>
      </c>
      <c r="V51" s="37">
        <v>1189.01</v>
      </c>
      <c r="W51" s="38">
        <f t="shared" si="15"/>
        <v>1462.01</v>
      </c>
      <c r="Y51" s="41">
        <f t="shared" si="25"/>
        <v>4.3726453446099968E-2</v>
      </c>
      <c r="Z51" s="42">
        <f t="shared" si="26"/>
        <v>9.6416909328691611E-2</v>
      </c>
      <c r="AA51" s="42">
        <f t="shared" si="27"/>
        <v>0.16015811387549889</v>
      </c>
      <c r="AB51" s="42">
        <f t="shared" si="28"/>
        <v>0.47312504910987685</v>
      </c>
      <c r="AC51" s="42">
        <f t="shared" si="29"/>
        <v>1.703602694223355E-3</v>
      </c>
      <c r="AD51" s="42">
        <f t="shared" si="30"/>
        <v>0.11484043281059318</v>
      </c>
      <c r="AE51" s="42">
        <f t="shared" si="31"/>
        <v>1.0159354103444977E-2</v>
      </c>
      <c r="AF51" s="42">
        <f t="shared" si="32"/>
        <v>2.5851231303342264E-3</v>
      </c>
      <c r="AG51" s="42">
        <f t="shared" si="33"/>
        <v>9.7284961501236944E-2</v>
      </c>
      <c r="AH51" s="43">
        <f t="shared" si="17"/>
        <v>8.2937638172247571E-2</v>
      </c>
      <c r="AI51" s="3"/>
      <c r="AJ51" s="41">
        <f t="shared" si="34"/>
        <v>0.68841362007758267</v>
      </c>
      <c r="AK51" s="47">
        <f t="shared" si="35"/>
        <v>1.295085997134088</v>
      </c>
      <c r="AL51" s="43">
        <v>0.852522701272725</v>
      </c>
      <c r="AN51" s="41">
        <f t="shared" si="19"/>
        <v>-2.2302963431738223</v>
      </c>
      <c r="AO51" s="42">
        <f t="shared" si="36"/>
        <v>7.7570061348595587</v>
      </c>
      <c r="AP51" s="42">
        <f t="shared" si="21"/>
        <v>-0.45994523240182228</v>
      </c>
      <c r="AQ51" s="42">
        <f t="shared" si="22"/>
        <v>-2.1741323946463718</v>
      </c>
      <c r="AR51" s="43">
        <f t="shared" si="23"/>
        <v>7.2408969539302852</v>
      </c>
      <c r="AT51" s="41">
        <f t="shared" si="37"/>
        <v>0.68841362007758267</v>
      </c>
      <c r="AU51" s="42">
        <f t="shared" si="38"/>
        <v>4.6103112889376421E-2</v>
      </c>
      <c r="AV51" s="43">
        <f t="shared" si="39"/>
        <v>0.26548326703304093</v>
      </c>
      <c r="AW51"/>
      <c r="AX51"/>
      <c r="AY51"/>
    </row>
    <row r="52" spans="2:51">
      <c r="B52" s="17">
        <v>318</v>
      </c>
      <c r="C52" s="18">
        <v>2438</v>
      </c>
      <c r="D52" s="67">
        <v>0.32</v>
      </c>
      <c r="F52" s="25">
        <v>2.3942000000000001</v>
      </c>
      <c r="G52" s="26">
        <v>6.6253000000000002</v>
      </c>
      <c r="H52" s="26">
        <v>14.083399999999999</v>
      </c>
      <c r="I52" s="26">
        <v>49.6477</v>
      </c>
      <c r="J52" s="26">
        <v>0.14580000000000001</v>
      </c>
      <c r="K52" s="26">
        <v>11.102399999999999</v>
      </c>
      <c r="L52" s="26">
        <v>1.4674</v>
      </c>
      <c r="M52" s="26">
        <v>0.33329999999999999</v>
      </c>
      <c r="N52" s="63">
        <v>12.502770200000001</v>
      </c>
      <c r="O52" s="72">
        <v>49.6</v>
      </c>
      <c r="P52" s="73">
        <v>166</v>
      </c>
      <c r="Q52" s="9"/>
      <c r="R52" s="31"/>
      <c r="S52" s="32"/>
      <c r="T52" s="4"/>
      <c r="U52" s="99">
        <f t="shared" si="14"/>
        <v>1423.1143704192755</v>
      </c>
      <c r="V52" s="37">
        <v>1186.4590000000001</v>
      </c>
      <c r="W52" s="38">
        <f t="shared" si="15"/>
        <v>1459.4590000000001</v>
      </c>
      <c r="Y52" s="41">
        <f t="shared" si="25"/>
        <v>4.4341194782365138E-2</v>
      </c>
      <c r="Z52" s="42">
        <f t="shared" si="26"/>
        <v>9.4309092484020973E-2</v>
      </c>
      <c r="AA52" s="42">
        <f t="shared" si="27"/>
        <v>0.15855364267024752</v>
      </c>
      <c r="AB52" s="42">
        <f t="shared" si="28"/>
        <v>0.47428321032602638</v>
      </c>
      <c r="AC52" s="42">
        <f t="shared" si="29"/>
        <v>1.7766634078653742E-3</v>
      </c>
      <c r="AD52" s="42">
        <f t="shared" si="30"/>
        <v>0.11362591828175619</v>
      </c>
      <c r="AE52" s="42">
        <f t="shared" si="31"/>
        <v>1.0540719981719923E-2</v>
      </c>
      <c r="AF52" s="42">
        <f t="shared" si="32"/>
        <v>2.6965760340309638E-3</v>
      </c>
      <c r="AG52" s="42">
        <f t="shared" si="33"/>
        <v>9.9872982031967455E-2</v>
      </c>
      <c r="AH52" s="43">
        <f t="shared" si="17"/>
        <v>8.5141733652668264E-2</v>
      </c>
      <c r="AI52" s="3"/>
      <c r="AJ52" s="41">
        <f t="shared" si="34"/>
        <v>0.68972551267266202</v>
      </c>
      <c r="AK52" s="47">
        <f t="shared" si="35"/>
        <v>1.3328531898700402</v>
      </c>
      <c r="AL52" s="43">
        <v>0.85250016491363001</v>
      </c>
      <c r="AN52" s="41">
        <f t="shared" si="19"/>
        <v>-2.2074994157968693</v>
      </c>
      <c r="AO52" s="42">
        <f t="shared" si="36"/>
        <v>7.7750728768955888</v>
      </c>
      <c r="AP52" s="42">
        <f t="shared" si="21"/>
        <v>-0.46044769412982994</v>
      </c>
      <c r="AQ52" s="42">
        <f t="shared" si="22"/>
        <v>-2.1534772006384539</v>
      </c>
      <c r="AR52" s="43">
        <f t="shared" si="23"/>
        <v>7.2606029676073431</v>
      </c>
      <c r="AT52" s="41">
        <f t="shared" si="37"/>
        <v>0.68972551267266202</v>
      </c>
      <c r="AU52" s="42">
        <f t="shared" si="38"/>
        <v>4.1725408657017508E-2</v>
      </c>
      <c r="AV52" s="43">
        <f t="shared" si="39"/>
        <v>0.26854907867032052</v>
      </c>
      <c r="AW52"/>
      <c r="AX52"/>
      <c r="AY52"/>
    </row>
    <row r="53" spans="2:51">
      <c r="B53" s="17">
        <v>319</v>
      </c>
      <c r="C53" s="18">
        <v>2836</v>
      </c>
      <c r="D53" s="67">
        <v>0.32</v>
      </c>
      <c r="F53" s="25">
        <v>2.4087000000000001</v>
      </c>
      <c r="G53" s="26">
        <v>6.5382999999999996</v>
      </c>
      <c r="H53" s="26">
        <v>13.994899999999999</v>
      </c>
      <c r="I53" s="26">
        <v>49.656799999999997</v>
      </c>
      <c r="J53" s="26">
        <v>0.14879999999999999</v>
      </c>
      <c r="K53" s="26">
        <v>11.0289</v>
      </c>
      <c r="L53" s="26">
        <v>1.4939</v>
      </c>
      <c r="M53" s="26">
        <v>0.3402</v>
      </c>
      <c r="N53" s="63">
        <v>12.6567048</v>
      </c>
      <c r="O53" s="72">
        <v>47.5</v>
      </c>
      <c r="P53" s="73">
        <v>168.9</v>
      </c>
      <c r="Q53" s="9"/>
      <c r="R53" s="31"/>
      <c r="S53" s="32"/>
      <c r="T53" s="4"/>
      <c r="U53" s="99">
        <f t="shared" si="14"/>
        <v>1437.4541201218924</v>
      </c>
      <c r="V53" s="37">
        <v>1185.1400000000001</v>
      </c>
      <c r="W53" s="38">
        <f t="shared" si="15"/>
        <v>1458.14</v>
      </c>
      <c r="Y53" s="41">
        <f t="shared" si="25"/>
        <v>4.4659718935457719E-2</v>
      </c>
      <c r="Z53" s="42">
        <f t="shared" si="26"/>
        <v>9.3174950207198237E-2</v>
      </c>
      <c r="AA53" s="42">
        <f t="shared" si="27"/>
        <v>0.15773381868505257</v>
      </c>
      <c r="AB53" s="42">
        <f t="shared" si="28"/>
        <v>0.47490162354311954</v>
      </c>
      <c r="AC53" s="42">
        <f t="shared" si="29"/>
        <v>1.8152517880265721E-3</v>
      </c>
      <c r="AD53" s="42">
        <f t="shared" si="30"/>
        <v>0.11300015602206034</v>
      </c>
      <c r="AE53" s="42">
        <f t="shared" si="31"/>
        <v>1.0743099475222674E-2</v>
      </c>
      <c r="AF53" s="42">
        <f t="shared" si="32"/>
        <v>2.7554845118717562E-3</v>
      </c>
      <c r="AG53" s="42">
        <f t="shared" si="33"/>
        <v>0.10121589683199057</v>
      </c>
      <c r="AH53" s="43">
        <f t="shared" si="17"/>
        <v>8.6285397724703061E-2</v>
      </c>
      <c r="AI53" s="3"/>
      <c r="AJ53" s="41">
        <f t="shared" si="34"/>
        <v>0.69033307839756919</v>
      </c>
      <c r="AK53" s="47">
        <f t="shared" si="35"/>
        <v>1.3535366396431661</v>
      </c>
      <c r="AL53" s="43">
        <v>0.852488595422211</v>
      </c>
      <c r="AN53" s="41">
        <f t="shared" si="19"/>
        <v>-2.196041207068177</v>
      </c>
      <c r="AO53" s="42">
        <f t="shared" si="36"/>
        <v>7.7844403392786043</v>
      </c>
      <c r="AP53" s="42">
        <f t="shared" si="21"/>
        <v>-0.46081808317697504</v>
      </c>
      <c r="AQ53" s="42">
        <f t="shared" si="22"/>
        <v>-2.1430478066917682</v>
      </c>
      <c r="AR53" s="43">
        <f t="shared" si="23"/>
        <v>7.2706288557252208</v>
      </c>
      <c r="AT53" s="41">
        <f t="shared" si="37"/>
        <v>0.69033307839756919</v>
      </c>
      <c r="AU53" s="42">
        <f t="shared" si="38"/>
        <v>3.9508124811880367E-2</v>
      </c>
      <c r="AV53" s="43">
        <f t="shared" si="39"/>
        <v>0.27015879679055044</v>
      </c>
      <c r="AW53"/>
      <c r="AX53"/>
      <c r="AY53"/>
    </row>
    <row r="54" spans="2:51">
      <c r="B54" s="17">
        <v>320</v>
      </c>
      <c r="C54" s="18">
        <v>2438</v>
      </c>
      <c r="D54" s="67">
        <v>0.32</v>
      </c>
      <c r="F54" s="25">
        <v>2.4384000000000001</v>
      </c>
      <c r="G54" s="26">
        <v>6.3601999999999999</v>
      </c>
      <c r="H54" s="26">
        <v>13.807700000000001</v>
      </c>
      <c r="I54" s="26">
        <v>49.673900000000003</v>
      </c>
      <c r="J54" s="26">
        <v>0.15529999999999999</v>
      </c>
      <c r="K54" s="26">
        <v>10.873100000000001</v>
      </c>
      <c r="L54" s="26">
        <v>1.5499000000000001</v>
      </c>
      <c r="M54" s="26">
        <v>0.35499999999999998</v>
      </c>
      <c r="N54" s="63">
        <v>12.9793518</v>
      </c>
      <c r="O54" s="72">
        <v>43.6</v>
      </c>
      <c r="P54" s="73">
        <v>175</v>
      </c>
      <c r="Q54" s="9"/>
      <c r="R54" s="31"/>
      <c r="S54" s="32"/>
      <c r="T54" s="4"/>
      <c r="U54" s="99">
        <f t="shared" si="14"/>
        <v>1467.2861068535292</v>
      </c>
      <c r="V54" s="37">
        <v>1182.289</v>
      </c>
      <c r="W54" s="38">
        <f t="shared" si="15"/>
        <v>1455.289</v>
      </c>
      <c r="Y54" s="41">
        <f t="shared" si="25"/>
        <v>4.5316787413536098E-2</v>
      </c>
      <c r="Z54" s="42">
        <f t="shared" si="26"/>
        <v>9.0850221401988479E-2</v>
      </c>
      <c r="AA54" s="42">
        <f t="shared" si="27"/>
        <v>0.15599017754803307</v>
      </c>
      <c r="AB54" s="42">
        <f t="shared" si="28"/>
        <v>0.47618320708322143</v>
      </c>
      <c r="AC54" s="42">
        <f t="shared" si="29"/>
        <v>1.8990057929648412E-3</v>
      </c>
      <c r="AD54" s="42">
        <f t="shared" si="30"/>
        <v>0.11166604082069671</v>
      </c>
      <c r="AE54" s="42">
        <f t="shared" si="31"/>
        <v>1.1172044063298164E-2</v>
      </c>
      <c r="AF54" s="42">
        <f t="shared" si="32"/>
        <v>2.8821256457774577E-3</v>
      </c>
      <c r="AG54" s="42">
        <f t="shared" si="33"/>
        <v>0.10404039023048385</v>
      </c>
      <c r="AH54" s="43">
        <f t="shared" si="17"/>
        <v>8.8692534958771496E-2</v>
      </c>
      <c r="AI54" s="3"/>
      <c r="AJ54" s="41">
        <f t="shared" si="34"/>
        <v>0.69126216571566967</v>
      </c>
      <c r="AK54" s="47">
        <f t="shared" si="35"/>
        <v>1.3968847798078319</v>
      </c>
      <c r="AL54" s="43">
        <v>0.85248175984623098</v>
      </c>
      <c r="AN54" s="41">
        <f t="shared" si="19"/>
        <v>-2.1731712137914632</v>
      </c>
      <c r="AO54" s="42">
        <f t="shared" si="36"/>
        <v>7.8047488516632022</v>
      </c>
      <c r="AP54" s="42">
        <f t="shared" si="21"/>
        <v>-0.46211106258573154</v>
      </c>
      <c r="AQ54" s="42">
        <f t="shared" si="22"/>
        <v>-2.1217032123713953</v>
      </c>
      <c r="AR54" s="43">
        <f t="shared" si="23"/>
        <v>7.2911697876574033</v>
      </c>
      <c r="AT54" s="41">
        <f t="shared" si="37"/>
        <v>0.69126216571566967</v>
      </c>
      <c r="AU54" s="42">
        <f t="shared" si="38"/>
        <v>3.5410701459459792E-2</v>
      </c>
      <c r="AV54" s="43">
        <f t="shared" si="39"/>
        <v>0.27332713282487053</v>
      </c>
      <c r="AW54"/>
      <c r="AX54"/>
      <c r="AY54"/>
    </row>
    <row r="55" spans="2:51">
      <c r="B55" s="17">
        <v>321</v>
      </c>
      <c r="C55" s="18">
        <v>2836</v>
      </c>
      <c r="D55" s="67">
        <v>0.32</v>
      </c>
      <c r="F55" s="25">
        <v>2.4537</v>
      </c>
      <c r="G55" s="26">
        <v>6.2656000000000001</v>
      </c>
      <c r="H55" s="26">
        <v>13.7103</v>
      </c>
      <c r="I55" s="26">
        <v>49.683100000000003</v>
      </c>
      <c r="J55" s="26">
        <v>0.1588</v>
      </c>
      <c r="K55" s="26">
        <v>10.7918</v>
      </c>
      <c r="L55" s="26">
        <v>1.5798000000000001</v>
      </c>
      <c r="M55" s="26">
        <v>0.3629</v>
      </c>
      <c r="N55" s="63">
        <v>13.147274299999999</v>
      </c>
      <c r="O55" s="72">
        <v>41.7</v>
      </c>
      <c r="P55" s="73">
        <v>178.3</v>
      </c>
      <c r="Q55" s="9"/>
      <c r="R55" s="31"/>
      <c r="S55" s="32"/>
      <c r="T55" s="4"/>
      <c r="U55" s="99">
        <f t="shared" si="14"/>
        <v>1482.5027688359412</v>
      </c>
      <c r="V55" s="37">
        <v>1180.7829999999999</v>
      </c>
      <c r="W55" s="38">
        <f t="shared" si="15"/>
        <v>1453.7829999999999</v>
      </c>
      <c r="Y55" s="41">
        <f t="shared" si="25"/>
        <v>4.5658001733025803E-2</v>
      </c>
      <c r="Z55" s="42">
        <f t="shared" si="26"/>
        <v>8.9610552690341558E-2</v>
      </c>
      <c r="AA55" s="42">
        <f t="shared" si="27"/>
        <v>0.15508298095765202</v>
      </c>
      <c r="AB55" s="42">
        <f t="shared" si="28"/>
        <v>0.47686535959081983</v>
      </c>
      <c r="AC55" s="42">
        <f t="shared" si="29"/>
        <v>1.9442253639275163E-3</v>
      </c>
      <c r="AD55" s="42">
        <f t="shared" si="30"/>
        <v>0.11096931284322516</v>
      </c>
      <c r="AE55" s="42">
        <f t="shared" si="31"/>
        <v>1.1401771777838616E-2</v>
      </c>
      <c r="AF55" s="42">
        <f t="shared" si="32"/>
        <v>2.9499373839543181E-3</v>
      </c>
      <c r="AG55" s="42">
        <f t="shared" si="33"/>
        <v>0.10551785765921511</v>
      </c>
      <c r="AH55" s="43">
        <f t="shared" si="17"/>
        <v>8.9952294013407805E-2</v>
      </c>
      <c r="AI55" s="3"/>
      <c r="AJ55" s="41">
        <f t="shared" si="34"/>
        <v>0.69152442556697935</v>
      </c>
      <c r="AK55" s="47">
        <f t="shared" si="35"/>
        <v>1.4204714165432377</v>
      </c>
      <c r="AL55" s="43">
        <v>0.85248408192593805</v>
      </c>
      <c r="AN55" s="41">
        <f t="shared" si="19"/>
        <v>-2.1617639783939104</v>
      </c>
      <c r="AO55" s="42">
        <f t="shared" si="36"/>
        <v>7.815510264008501</v>
      </c>
      <c r="AP55" s="42">
        <f t="shared" si="21"/>
        <v>-0.46311506260119384</v>
      </c>
      <c r="AQ55" s="42">
        <f t="shared" si="22"/>
        <v>-2.1108557755369697</v>
      </c>
      <c r="AR55" s="43">
        <f t="shared" si="23"/>
        <v>7.3014869985503665</v>
      </c>
      <c r="AT55" s="41">
        <f t="shared" si="37"/>
        <v>0.69152442556697935</v>
      </c>
      <c r="AU55" s="42">
        <f t="shared" si="38"/>
        <v>3.344759758783511E-2</v>
      </c>
      <c r="AV55" s="43">
        <f t="shared" si="39"/>
        <v>0.27502797684518543</v>
      </c>
      <c r="AW55"/>
      <c r="AX55"/>
      <c r="AY55"/>
    </row>
    <row r="56" spans="2:51">
      <c r="B56" s="17">
        <v>322</v>
      </c>
      <c r="C56" s="18">
        <v>2438</v>
      </c>
      <c r="D56" s="67">
        <v>0.32</v>
      </c>
      <c r="F56" s="25">
        <v>2.4693000000000001</v>
      </c>
      <c r="G56" s="26">
        <v>6.1669</v>
      </c>
      <c r="H56" s="26">
        <v>13.611000000000001</v>
      </c>
      <c r="I56" s="26">
        <v>49.692500000000003</v>
      </c>
      <c r="J56" s="26">
        <v>0.16239999999999999</v>
      </c>
      <c r="K56" s="26">
        <v>10.708</v>
      </c>
      <c r="L56" s="26">
        <v>1.6109</v>
      </c>
      <c r="M56" s="26">
        <v>0.37109999999999999</v>
      </c>
      <c r="N56" s="63">
        <v>13.319526099999999</v>
      </c>
      <c r="O56" s="72">
        <v>39.700000000000003</v>
      </c>
      <c r="P56" s="73">
        <v>181.7</v>
      </c>
      <c r="Q56" s="9"/>
      <c r="R56" s="31"/>
      <c r="S56" s="32"/>
      <c r="T56" s="4"/>
      <c r="U56" s="99">
        <f t="shared" si="14"/>
        <v>1498.210117189826</v>
      </c>
      <c r="V56" s="37">
        <v>1179.2380000000001</v>
      </c>
      <c r="W56" s="38">
        <f t="shared" si="15"/>
        <v>1452.2380000000001</v>
      </c>
      <c r="Y56" s="41">
        <f t="shared" si="25"/>
        <v>4.6008019030055428E-2</v>
      </c>
      <c r="Z56" s="42">
        <f t="shared" si="26"/>
        <v>8.8313609786153616E-2</v>
      </c>
      <c r="AA56" s="42">
        <f t="shared" si="27"/>
        <v>0.15415991312581298</v>
      </c>
      <c r="AB56" s="42">
        <f t="shared" si="28"/>
        <v>0.47757565110155503</v>
      </c>
      <c r="AC56" s="42">
        <f t="shared" si="29"/>
        <v>1.9908859046587311E-3</v>
      </c>
      <c r="AD56" s="42">
        <f t="shared" si="30"/>
        <v>0.11025076500272923</v>
      </c>
      <c r="AE56" s="42">
        <f t="shared" si="31"/>
        <v>1.1641342217309407E-2</v>
      </c>
      <c r="AF56" s="42">
        <f t="shared" si="32"/>
        <v>3.020515191080098E-3</v>
      </c>
      <c r="AG56" s="42">
        <f t="shared" si="33"/>
        <v>0.10703929864064556</v>
      </c>
      <c r="AH56" s="43">
        <f t="shared" si="17"/>
        <v>9.1249611687780188E-2</v>
      </c>
      <c r="AI56" s="3"/>
      <c r="AJ56" s="41">
        <f t="shared" si="34"/>
        <v>0.6917991557917984</v>
      </c>
      <c r="AK56" s="47">
        <f t="shared" si="35"/>
        <v>1.4455049400418931</v>
      </c>
      <c r="AL56" s="43">
        <v>0.85248701034678098</v>
      </c>
      <c r="AN56" s="41">
        <f t="shared" si="19"/>
        <v>-2.1503119083605462</v>
      </c>
      <c r="AO56" s="42">
        <f t="shared" si="36"/>
        <v>7.8265746902249278</v>
      </c>
      <c r="AP56" s="42">
        <f t="shared" si="21"/>
        <v>-0.46414442561737035</v>
      </c>
      <c r="AQ56" s="42">
        <f t="shared" si="22"/>
        <v>-2.0999080631406644</v>
      </c>
      <c r="AR56" s="43">
        <f t="shared" si="23"/>
        <v>7.3120264193876752</v>
      </c>
      <c r="AT56" s="41">
        <f t="shared" si="37"/>
        <v>0.6917991557917984</v>
      </c>
      <c r="AU56" s="42">
        <f t="shared" si="38"/>
        <v>3.1443967836131126E-2</v>
      </c>
      <c r="AV56" s="43">
        <f t="shared" si="39"/>
        <v>0.27675687637207058</v>
      </c>
    </row>
    <row r="57" spans="2:51">
      <c r="B57" s="17">
        <v>323</v>
      </c>
      <c r="C57" s="18">
        <v>2438</v>
      </c>
      <c r="D57" s="67">
        <v>0.32</v>
      </c>
      <c r="F57" s="25">
        <v>2.5011000000000001</v>
      </c>
      <c r="G57" s="26">
        <v>5.9650999999999996</v>
      </c>
      <c r="H57" s="26">
        <v>13.4003</v>
      </c>
      <c r="I57" s="26">
        <v>49.709899999999998</v>
      </c>
      <c r="J57" s="26">
        <v>0.1701</v>
      </c>
      <c r="K57" s="26">
        <v>10.529400000000001</v>
      </c>
      <c r="L57" s="26">
        <v>1.677</v>
      </c>
      <c r="M57" s="26">
        <v>0.38879999999999998</v>
      </c>
      <c r="N57" s="63">
        <v>13.6810873</v>
      </c>
      <c r="O57" s="72">
        <v>35.9</v>
      </c>
      <c r="P57" s="73">
        <v>188.9</v>
      </c>
      <c r="Q57" s="9"/>
      <c r="R57" s="31"/>
      <c r="S57" s="32"/>
      <c r="T57" s="4"/>
      <c r="U57" s="99">
        <f t="shared" si="14"/>
        <v>1530.9862755258671</v>
      </c>
      <c r="V57" s="37">
        <v>1175.875</v>
      </c>
      <c r="W57" s="38">
        <f t="shared" si="15"/>
        <v>1448.875</v>
      </c>
      <c r="Y57" s="41">
        <f t="shared" si="25"/>
        <v>4.6728259244177527E-2</v>
      </c>
      <c r="Z57" s="42">
        <f t="shared" si="26"/>
        <v>8.5657881249993739E-2</v>
      </c>
      <c r="AA57" s="42">
        <f t="shared" si="27"/>
        <v>0.15218954296373868</v>
      </c>
      <c r="AB57" s="42">
        <f t="shared" si="28"/>
        <v>0.47905247489589486</v>
      </c>
      <c r="AC57" s="42">
        <f t="shared" si="29"/>
        <v>2.0909975750924214E-3</v>
      </c>
      <c r="AD57" s="42">
        <f t="shared" si="30"/>
        <v>0.10870906041089476</v>
      </c>
      <c r="AE57" s="42">
        <f t="shared" si="31"/>
        <v>1.215224190177114E-2</v>
      </c>
      <c r="AF57" s="42">
        <f t="shared" si="32"/>
        <v>3.1732566204632664E-3</v>
      </c>
      <c r="AG57" s="42">
        <f t="shared" si="33"/>
        <v>0.11024628513797367</v>
      </c>
      <c r="AH57" s="43">
        <f t="shared" si="17"/>
        <v>9.3987022913619336E-2</v>
      </c>
      <c r="AI57" s="3"/>
      <c r="AJ57" s="41">
        <f t="shared" si="34"/>
        <v>0.69208281302134511</v>
      </c>
      <c r="AK57" s="47">
        <f t="shared" si="35"/>
        <v>1.4980695311412768</v>
      </c>
      <c r="AL57" s="43">
        <v>0.85251872927957795</v>
      </c>
      <c r="AN57" s="41">
        <f t="shared" si="19"/>
        <v>-2.1278697505237636</v>
      </c>
      <c r="AO57" s="42">
        <f t="shared" si="36"/>
        <v>7.8507441984442448</v>
      </c>
      <c r="AP57" s="42">
        <f t="shared" si="21"/>
        <v>-0.46675130807526277</v>
      </c>
      <c r="AQ57" s="42">
        <f t="shared" si="22"/>
        <v>-2.0775442913868285</v>
      </c>
      <c r="AR57" s="43">
        <f t="shared" si="23"/>
        <v>7.3336674312320476</v>
      </c>
      <c r="AT57" s="41">
        <f t="shared" si="37"/>
        <v>0.69208281302134511</v>
      </c>
      <c r="AU57" s="42">
        <f t="shared" si="38"/>
        <v>2.7693083936433015E-2</v>
      </c>
      <c r="AV57" s="43">
        <f t="shared" si="39"/>
        <v>0.28022410304222184</v>
      </c>
    </row>
    <row r="58" spans="2:51">
      <c r="B58" s="17">
        <v>332</v>
      </c>
      <c r="C58" s="18">
        <v>3995</v>
      </c>
      <c r="D58" s="67">
        <v>0.32</v>
      </c>
      <c r="F58" s="25">
        <v>2.5173999999999999</v>
      </c>
      <c r="G58" s="26">
        <v>5.8586999999999998</v>
      </c>
      <c r="H58" s="26">
        <v>13.289899999999999</v>
      </c>
      <c r="I58" s="26">
        <v>49.719000000000001</v>
      </c>
      <c r="J58" s="26">
        <v>0.17419999999999999</v>
      </c>
      <c r="K58" s="26">
        <v>10.435499999999999</v>
      </c>
      <c r="L58" s="26">
        <v>1.7122999999999999</v>
      </c>
      <c r="M58" s="26">
        <v>0.39829999999999999</v>
      </c>
      <c r="N58" s="63">
        <v>13.8696967</v>
      </c>
      <c r="O58" s="72">
        <v>34.1</v>
      </c>
      <c r="P58" s="73">
        <v>192.8</v>
      </c>
      <c r="Q58" s="9"/>
      <c r="R58" s="31"/>
      <c r="S58" s="32"/>
      <c r="T58" s="4"/>
      <c r="U58" s="99">
        <f t="shared" si="14"/>
        <v>1547.6854521396258</v>
      </c>
      <c r="V58" s="37">
        <v>1174.0809999999999</v>
      </c>
      <c r="W58" s="38">
        <f t="shared" si="15"/>
        <v>1447.0809999999999</v>
      </c>
      <c r="Y58" s="41">
        <f t="shared" si="25"/>
        <v>4.7101341871996869E-2</v>
      </c>
      <c r="Z58" s="42">
        <f t="shared" si="26"/>
        <v>8.4252610305224587E-2</v>
      </c>
      <c r="AA58" s="42">
        <f t="shared" si="27"/>
        <v>0.15115569354398711</v>
      </c>
      <c r="AB58" s="42">
        <f t="shared" si="28"/>
        <v>0.47983849846071902</v>
      </c>
      <c r="AC58" s="42">
        <f t="shared" si="29"/>
        <v>2.1445188691768258E-3</v>
      </c>
      <c r="AD58" s="42">
        <f t="shared" si="30"/>
        <v>0.10789663135540171</v>
      </c>
      <c r="AE58" s="42">
        <f t="shared" si="31"/>
        <v>1.2426124645723102E-2</v>
      </c>
      <c r="AF58" s="42">
        <f t="shared" si="32"/>
        <v>3.2555303660049078E-3</v>
      </c>
      <c r="AG58" s="42">
        <f t="shared" si="33"/>
        <v>0.111929050581766</v>
      </c>
      <c r="AH58" s="43">
        <f t="shared" si="17"/>
        <v>9.5423921783976975E-2</v>
      </c>
      <c r="AI58" s="3"/>
      <c r="AJ58" s="41">
        <f t="shared" si="34"/>
        <v>0.69198424764180955</v>
      </c>
      <c r="AK58" s="47">
        <f t="shared" si="35"/>
        <v>1.5265497140407069</v>
      </c>
      <c r="AL58" s="43">
        <v>0.85253936567851296</v>
      </c>
      <c r="AN58" s="41">
        <f t="shared" si="19"/>
        <v>-2.1168831466381395</v>
      </c>
      <c r="AO58" s="42">
        <f t="shared" si="36"/>
        <v>7.8636856735408598</v>
      </c>
      <c r="AP58" s="42">
        <f t="shared" si="21"/>
        <v>-0.46848095403370815</v>
      </c>
      <c r="AQ58" s="42">
        <f t="shared" si="22"/>
        <v>-2.0661942643412656</v>
      </c>
      <c r="AR58" s="43">
        <f t="shared" si="23"/>
        <v>7.3445158372102775</v>
      </c>
      <c r="AT58" s="41">
        <f t="shared" si="37"/>
        <v>0.69198424764180955</v>
      </c>
      <c r="AU58" s="42">
        <f t="shared" si="38"/>
        <v>2.5942542325230526E-2</v>
      </c>
      <c r="AV58" s="43">
        <f t="shared" si="39"/>
        <v>0.28207321003295988</v>
      </c>
    </row>
    <row r="59" spans="2:51">
      <c r="B59" s="17">
        <v>333</v>
      </c>
      <c r="C59" s="18">
        <v>2655</v>
      </c>
      <c r="D59" s="67">
        <v>0.32</v>
      </c>
      <c r="F59" s="25">
        <v>2.5341999999999998</v>
      </c>
      <c r="G59" s="26">
        <v>5.7450999999999999</v>
      </c>
      <c r="H59" s="26">
        <v>13.178599999999999</v>
      </c>
      <c r="I59" s="26">
        <v>49.729399999999998</v>
      </c>
      <c r="J59" s="26">
        <v>0.17860000000000001</v>
      </c>
      <c r="K59" s="26">
        <v>10.3398</v>
      </c>
      <c r="L59" s="26">
        <v>1.7493000000000001</v>
      </c>
      <c r="M59" s="26">
        <v>0.40820000000000001</v>
      </c>
      <c r="N59" s="63">
        <v>14.061565699999999</v>
      </c>
      <c r="O59" s="72">
        <v>32.200000000000003</v>
      </c>
      <c r="P59" s="73">
        <v>196.9</v>
      </c>
      <c r="Q59" s="9"/>
      <c r="R59" s="31"/>
      <c r="S59" s="32"/>
      <c r="T59" s="4"/>
      <c r="U59" s="99">
        <f t="shared" si="14"/>
        <v>1564.0483193823486</v>
      </c>
      <c r="V59" s="37">
        <v>1172.117</v>
      </c>
      <c r="W59" s="38">
        <f t="shared" si="15"/>
        <v>1445.117</v>
      </c>
      <c r="Y59" s="41">
        <f t="shared" si="25"/>
        <v>4.7487968048789984E-2</v>
      </c>
      <c r="Z59" s="42">
        <f t="shared" si="26"/>
        <v>8.2744921019127324E-2</v>
      </c>
      <c r="AA59" s="42">
        <f t="shared" si="27"/>
        <v>0.15011832914435133</v>
      </c>
      <c r="AB59" s="42">
        <f t="shared" si="28"/>
        <v>0.48067061391947469</v>
      </c>
      <c r="AC59" s="42">
        <f t="shared" si="29"/>
        <v>2.2020380757102331E-3</v>
      </c>
      <c r="AD59" s="42">
        <f t="shared" si="30"/>
        <v>0.10707014976657789</v>
      </c>
      <c r="AE59" s="42">
        <f t="shared" si="31"/>
        <v>1.2713987893255414E-2</v>
      </c>
      <c r="AF59" s="42">
        <f t="shared" si="32"/>
        <v>3.3415356045865614E-3</v>
      </c>
      <c r="AG59" s="42">
        <f t="shared" si="33"/>
        <v>0.11365045652812666</v>
      </c>
      <c r="AH59" s="43">
        <f t="shared" si="17"/>
        <v>9.6894746150724118E-2</v>
      </c>
      <c r="AI59" s="3"/>
      <c r="AJ59" s="41">
        <f t="shared" si="34"/>
        <v>0.69179219031171291</v>
      </c>
      <c r="AK59" s="47">
        <f t="shared" si="35"/>
        <v>1.5575550248311854</v>
      </c>
      <c r="AL59" s="43">
        <v>0.85256803281510996</v>
      </c>
      <c r="AN59" s="41">
        <f t="shared" si="19"/>
        <v>-2.1072624845695982</v>
      </c>
      <c r="AO59" s="42">
        <f t="shared" si="36"/>
        <v>7.8778921286431185</v>
      </c>
      <c r="AP59" s="42">
        <f t="shared" si="21"/>
        <v>-0.47038584365250702</v>
      </c>
      <c r="AQ59" s="42">
        <f t="shared" si="22"/>
        <v>-2.0547890149527577</v>
      </c>
      <c r="AR59" s="43">
        <f t="shared" si="23"/>
        <v>7.3550328153737707</v>
      </c>
      <c r="AT59" s="41">
        <f t="shared" si="37"/>
        <v>0.69179219031171291</v>
      </c>
      <c r="AU59" s="42">
        <f t="shared" si="38"/>
        <v>2.4155284330103718E-2</v>
      </c>
      <c r="AV59" s="43">
        <f t="shared" si="39"/>
        <v>0.28405252535818337</v>
      </c>
    </row>
    <row r="60" spans="2:51">
      <c r="B60" s="17">
        <v>334</v>
      </c>
      <c r="C60" s="18">
        <v>2655</v>
      </c>
      <c r="D60" s="67">
        <v>0.32</v>
      </c>
      <c r="F60" s="25">
        <v>2.5680000000000001</v>
      </c>
      <c r="G60" s="26">
        <v>5.5145999999999997</v>
      </c>
      <c r="H60" s="26">
        <v>12.9375</v>
      </c>
      <c r="I60" s="26">
        <v>49.747999999999998</v>
      </c>
      <c r="J60" s="26">
        <v>0.188</v>
      </c>
      <c r="K60" s="26">
        <v>10.1342</v>
      </c>
      <c r="L60" s="26">
        <v>1.8285</v>
      </c>
      <c r="M60" s="26">
        <v>0.42970000000000003</v>
      </c>
      <c r="N60" s="63">
        <v>14.467950200000001</v>
      </c>
      <c r="O60" s="72">
        <v>28.6</v>
      </c>
      <c r="P60" s="73">
        <v>205.5</v>
      </c>
      <c r="Q60" s="9"/>
      <c r="R60" s="31"/>
      <c r="S60" s="32"/>
      <c r="T60"/>
      <c r="U60" s="99">
        <f t="shared" si="14"/>
        <v>1600.0916235970533</v>
      </c>
      <c r="V60" s="37">
        <v>1168.1990000000001</v>
      </c>
      <c r="W60" s="38">
        <f t="shared" si="15"/>
        <v>1441.1990000000001</v>
      </c>
      <c r="Y60" s="41">
        <f t="shared" si="25"/>
        <v>4.8277276666415549E-2</v>
      </c>
      <c r="Z60" s="42">
        <f t="shared" si="26"/>
        <v>7.9682474668617026E-2</v>
      </c>
      <c r="AA60" s="42">
        <f t="shared" si="27"/>
        <v>0.14784949720948817</v>
      </c>
      <c r="AB60" s="42">
        <f t="shared" si="28"/>
        <v>0.48240857833396367</v>
      </c>
      <c r="AC60" s="42">
        <f t="shared" si="29"/>
        <v>2.3254460180478411E-3</v>
      </c>
      <c r="AD60" s="42">
        <f t="shared" si="30"/>
        <v>0.10528119026394005</v>
      </c>
      <c r="AE60" s="42">
        <f t="shared" si="31"/>
        <v>1.3332681534925473E-2</v>
      </c>
      <c r="AF60" s="42">
        <f t="shared" si="32"/>
        <v>3.5289336247059187E-3</v>
      </c>
      <c r="AG60" s="42">
        <f t="shared" si="33"/>
        <v>0.11731392167989613</v>
      </c>
      <c r="AH60" s="43">
        <f t="shared" si="17"/>
        <v>0.10002608743341711</v>
      </c>
      <c r="AI60" s="3"/>
      <c r="AJ60" s="41">
        <f t="shared" si="34"/>
        <v>0.69127267088024924</v>
      </c>
      <c r="AK60" s="47">
        <f t="shared" si="35"/>
        <v>1.6224150325551898</v>
      </c>
      <c r="AL60" s="43">
        <v>0.85263612366782204</v>
      </c>
      <c r="AN60" s="41">
        <f t="shared" si="19"/>
        <v>-2.0854350559439632</v>
      </c>
      <c r="AO60" s="42">
        <f t="shared" si="36"/>
        <v>7.9063540130095493</v>
      </c>
      <c r="AP60" s="42">
        <f t="shared" si="21"/>
        <v>-0.47461043186500707</v>
      </c>
      <c r="AQ60" s="42">
        <f t="shared" si="22"/>
        <v>-2.0315076461358879</v>
      </c>
      <c r="AR60" s="43">
        <f t="shared" si="23"/>
        <v>7.3778161713364678</v>
      </c>
      <c r="AT60" s="41">
        <f t="shared" si="37"/>
        <v>0.69127267088024924</v>
      </c>
      <c r="AU60" s="42">
        <f t="shared" si="38"/>
        <v>2.083473780094084E-2</v>
      </c>
      <c r="AV60" s="43">
        <f t="shared" si="39"/>
        <v>0.28789259131881001</v>
      </c>
      <c r="AW60"/>
      <c r="AX60"/>
      <c r="AY60"/>
    </row>
    <row r="61" spans="2:51">
      <c r="B61" s="17">
        <v>335</v>
      </c>
      <c r="C61" s="18">
        <v>2655</v>
      </c>
      <c r="D61" s="67">
        <v>0.32</v>
      </c>
      <c r="F61" s="25">
        <v>2.5853000000000002</v>
      </c>
      <c r="G61" s="26">
        <v>5.3930999999999996</v>
      </c>
      <c r="H61" s="26">
        <v>12.811500000000001</v>
      </c>
      <c r="I61" s="26">
        <v>49.757100000000001</v>
      </c>
      <c r="J61" s="26">
        <v>0.19309999999999999</v>
      </c>
      <c r="K61" s="26">
        <v>10.024699999999999</v>
      </c>
      <c r="L61" s="26">
        <v>1.8711</v>
      </c>
      <c r="M61" s="26">
        <v>0.44140000000000001</v>
      </c>
      <c r="N61" s="63">
        <v>14.6805263</v>
      </c>
      <c r="O61" s="72">
        <v>26.9</v>
      </c>
      <c r="P61" s="73">
        <v>210.2</v>
      </c>
      <c r="Q61" s="9"/>
      <c r="R61" s="31"/>
      <c r="S61" s="32"/>
      <c r="T61" s="4"/>
      <c r="U61" s="99">
        <f t="shared" si="14"/>
        <v>1618.1501512405639</v>
      </c>
      <c r="V61" s="37">
        <v>1166.03</v>
      </c>
      <c r="W61" s="38">
        <f t="shared" si="15"/>
        <v>1439.03</v>
      </c>
      <c r="Y61" s="41">
        <f t="shared" si="25"/>
        <v>4.8686548745179352E-2</v>
      </c>
      <c r="Z61" s="42">
        <f t="shared" si="26"/>
        <v>7.8061621721870131E-2</v>
      </c>
      <c r="AA61" s="42">
        <f t="shared" si="27"/>
        <v>0.14666273161853557</v>
      </c>
      <c r="AB61" s="42">
        <f t="shared" si="28"/>
        <v>0.48333111709745746</v>
      </c>
      <c r="AC61" s="42">
        <f t="shared" si="29"/>
        <v>2.3926599845779301E-3</v>
      </c>
      <c r="AD61" s="42">
        <f t="shared" si="30"/>
        <v>0.104323704316618</v>
      </c>
      <c r="AE61" s="42">
        <f t="shared" si="31"/>
        <v>1.366689441394385E-2</v>
      </c>
      <c r="AF61" s="42">
        <f t="shared" si="32"/>
        <v>3.6312885850082791E-3</v>
      </c>
      <c r="AG61" s="42">
        <f t="shared" si="33"/>
        <v>0.1192434335168093</v>
      </c>
      <c r="AH61" s="43">
        <f t="shared" si="17"/>
        <v>0.10167797546561702</v>
      </c>
      <c r="AI61" s="3"/>
      <c r="AJ61" s="41">
        <f t="shared" si="34"/>
        <v>0.69073548310802035</v>
      </c>
      <c r="AK61" s="47">
        <f t="shared" si="35"/>
        <v>1.6576837555335113</v>
      </c>
      <c r="AL61" s="43">
        <v>0.85269244994764304</v>
      </c>
      <c r="AN61" s="41">
        <f t="shared" si="19"/>
        <v>-2.0755775114440222</v>
      </c>
      <c r="AO61" s="42">
        <f t="shared" si="36"/>
        <v>7.9221803689132804</v>
      </c>
      <c r="AP61" s="42">
        <f t="shared" si="21"/>
        <v>-0.47722500456057521</v>
      </c>
      <c r="AQ61" s="42">
        <f t="shared" si="22"/>
        <v>-2.0196610409235594</v>
      </c>
      <c r="AR61" s="43">
        <f t="shared" si="23"/>
        <v>7.3890388938322431</v>
      </c>
      <c r="AT61" s="41">
        <f t="shared" si="37"/>
        <v>0.69073548310802035</v>
      </c>
      <c r="AU61" s="42">
        <f t="shared" si="38"/>
        <v>1.9296269480458421E-2</v>
      </c>
      <c r="AV61" s="43">
        <f t="shared" si="39"/>
        <v>0.28996824741152127</v>
      </c>
    </row>
    <row r="62" spans="2:51">
      <c r="B62" s="17">
        <v>336</v>
      </c>
      <c r="C62" s="18">
        <v>2655</v>
      </c>
      <c r="D62" s="67">
        <v>0.32</v>
      </c>
      <c r="F62" s="25">
        <v>2.621</v>
      </c>
      <c r="G62" s="26">
        <v>5.1338999999999997</v>
      </c>
      <c r="H62" s="26">
        <v>12.548500000000001</v>
      </c>
      <c r="I62" s="26">
        <v>49.777700000000003</v>
      </c>
      <c r="J62" s="26">
        <v>0.2041</v>
      </c>
      <c r="K62" s="26">
        <v>9.7951999999999995</v>
      </c>
      <c r="L62" s="26">
        <v>1.9625999999999999</v>
      </c>
      <c r="M62" s="26">
        <v>0.46650000000000003</v>
      </c>
      <c r="N62" s="63">
        <v>15.1213563</v>
      </c>
      <c r="O62" s="72">
        <v>23.4</v>
      </c>
      <c r="P62" s="73">
        <v>220.2</v>
      </c>
      <c r="Q62" s="9"/>
      <c r="R62" s="31"/>
      <c r="S62" s="32"/>
      <c r="T62" s="4"/>
      <c r="U62" s="99">
        <f t="shared" si="14"/>
        <v>1654.6259755399249</v>
      </c>
      <c r="V62" s="37">
        <v>1161.2650000000001</v>
      </c>
      <c r="W62" s="38">
        <f t="shared" si="15"/>
        <v>1434.2650000000001</v>
      </c>
      <c r="Y62" s="41">
        <f t="shared" si="25"/>
        <v>4.954149507277792E-2</v>
      </c>
      <c r="Z62" s="42">
        <f t="shared" si="26"/>
        <v>7.4584837111602298E-2</v>
      </c>
      <c r="AA62" s="42">
        <f t="shared" si="27"/>
        <v>0.14418352794973693</v>
      </c>
      <c r="AB62" s="42">
        <f t="shared" si="28"/>
        <v>0.48532042130915548</v>
      </c>
      <c r="AC62" s="42">
        <f t="shared" si="29"/>
        <v>2.5383164339272592E-3</v>
      </c>
      <c r="AD62" s="42">
        <f t="shared" si="30"/>
        <v>0.1023125636464568</v>
      </c>
      <c r="AE62" s="42">
        <f t="shared" si="31"/>
        <v>1.4388273322111211E-2</v>
      </c>
      <c r="AF62" s="42">
        <f t="shared" si="32"/>
        <v>3.8519809256806399E-3</v>
      </c>
      <c r="AG62" s="42">
        <f t="shared" si="33"/>
        <v>0.12327858422855147</v>
      </c>
      <c r="AH62" s="43">
        <f t="shared" si="17"/>
        <v>0.10513469696529802</v>
      </c>
      <c r="AI62" s="3"/>
      <c r="AJ62" s="41">
        <f t="shared" si="34"/>
        <v>0.68943107067578235</v>
      </c>
      <c r="AK62" s="47">
        <f t="shared" si="35"/>
        <v>1.7355071913720534</v>
      </c>
      <c r="AL62" s="43">
        <v>0.852822066567412</v>
      </c>
      <c r="AN62" s="41">
        <f t="shared" si="19"/>
        <v>-2.0586358939181073</v>
      </c>
      <c r="AO62" s="42">
        <f t="shared" si="36"/>
        <v>7.9571249864473357</v>
      </c>
      <c r="AP62" s="42">
        <f t="shared" si="21"/>
        <v>-0.48297062819550468</v>
      </c>
      <c r="AQ62" s="42">
        <f t="shared" si="22"/>
        <v>-1.9958118012837347</v>
      </c>
      <c r="AR62" s="43">
        <f t="shared" si="23"/>
        <v>7.4113302656174582</v>
      </c>
      <c r="AT62" s="41">
        <f t="shared" si="37"/>
        <v>0.68943107067578235</v>
      </c>
      <c r="AU62" s="42">
        <f t="shared" si="38"/>
        <v>1.626300838332766E-2</v>
      </c>
      <c r="AV62" s="43">
        <f t="shared" si="39"/>
        <v>0.29430592094089014</v>
      </c>
    </row>
    <row r="63" spans="2:51">
      <c r="B63" s="17">
        <v>337</v>
      </c>
      <c r="C63" s="18">
        <v>3995</v>
      </c>
      <c r="D63" s="67">
        <v>0.32</v>
      </c>
      <c r="F63" s="25"/>
      <c r="G63" s="26"/>
      <c r="H63" s="26"/>
      <c r="I63" s="26"/>
      <c r="J63" s="26"/>
      <c r="K63" s="26"/>
      <c r="L63" s="26"/>
      <c r="M63" s="26"/>
      <c r="N63" s="63"/>
      <c r="O63" s="72"/>
      <c r="P63" s="73"/>
      <c r="Q63" s="9"/>
      <c r="R63" s="31"/>
      <c r="S63" s="32"/>
      <c r="T63" s="4"/>
      <c r="U63" s="99" t="e">
        <f t="shared" si="14"/>
        <v>#DIV/0!</v>
      </c>
      <c r="V63" s="37" t="e">
        <f t="shared" ref="V63:V77" si="40">815.3+265.3*(G63/40.32)/(G63/40.32+N63/71.85)+15.37*G63+8.61*N63+6.646*(F63+J63)+39.16*D63</f>
        <v>#DIV/0!</v>
      </c>
      <c r="W63" s="38" t="e">
        <f t="shared" si="15"/>
        <v>#DIV/0!</v>
      </c>
      <c r="Y63" s="41" t="e">
        <f t="shared" si="25"/>
        <v>#DIV/0!</v>
      </c>
      <c r="Z63" s="42" t="e">
        <f t="shared" si="26"/>
        <v>#DIV/0!</v>
      </c>
      <c r="AA63" s="42" t="e">
        <f t="shared" si="27"/>
        <v>#DIV/0!</v>
      </c>
      <c r="AB63" s="42" t="e">
        <f t="shared" si="28"/>
        <v>#DIV/0!</v>
      </c>
      <c r="AC63" s="42" t="e">
        <f t="shared" si="29"/>
        <v>#DIV/0!</v>
      </c>
      <c r="AD63" s="42" t="e">
        <f t="shared" si="30"/>
        <v>#DIV/0!</v>
      </c>
      <c r="AE63" s="42" t="e">
        <f t="shared" si="31"/>
        <v>#DIV/0!</v>
      </c>
      <c r="AF63" s="42" t="e">
        <f t="shared" si="32"/>
        <v>#DIV/0!</v>
      </c>
      <c r="AG63" s="42" t="e">
        <f t="shared" si="33"/>
        <v>#DIV/0!</v>
      </c>
      <c r="AH63" s="43" t="e">
        <f t="shared" si="17"/>
        <v>#DIV/0!</v>
      </c>
      <c r="AI63" s="3"/>
      <c r="AJ63" s="41" t="e">
        <f t="shared" si="34"/>
        <v>#DIV/0!</v>
      </c>
      <c r="AK63" s="47">
        <f t="shared" si="35"/>
        <v>4.3059595283452063</v>
      </c>
      <c r="AL63" s="43" t="e">
        <f t="shared" ref="AL63:AL77" si="41">(N63-AK63*71.85/79.85)/N63</f>
        <v>#DIV/0!</v>
      </c>
      <c r="AN63" s="41" t="e">
        <f t="shared" si="19"/>
        <v>#DIV/0!</v>
      </c>
      <c r="AO63" s="42" t="e">
        <f t="shared" si="36"/>
        <v>#DIV/0!</v>
      </c>
      <c r="AP63" s="42" t="e">
        <f t="shared" si="21"/>
        <v>#DIV/0!</v>
      </c>
      <c r="AQ63" s="42" t="e">
        <f t="shared" si="22"/>
        <v>#DIV/0!</v>
      </c>
      <c r="AR63" s="43" t="e">
        <f t="shared" si="23"/>
        <v>#DIV/0!</v>
      </c>
      <c r="AT63" s="41" t="e">
        <f t="shared" si="37"/>
        <v>#DIV/0!</v>
      </c>
      <c r="AU63" s="42" t="e">
        <f t="shared" si="38"/>
        <v>#DIV/0!</v>
      </c>
      <c r="AV63" s="43" t="e">
        <f t="shared" si="39"/>
        <v>#DIV/0!</v>
      </c>
    </row>
    <row r="64" spans="2:51">
      <c r="B64" s="17">
        <v>338</v>
      </c>
      <c r="C64" s="18">
        <v>3995</v>
      </c>
      <c r="D64" s="67">
        <v>0.32</v>
      </c>
      <c r="F64" s="25"/>
      <c r="G64" s="26"/>
      <c r="H64" s="26"/>
      <c r="I64" s="26"/>
      <c r="J64" s="26"/>
      <c r="K64" s="26"/>
      <c r="L64" s="26"/>
      <c r="M64" s="26"/>
      <c r="N64" s="63"/>
      <c r="O64" s="72"/>
      <c r="P64" s="73"/>
      <c r="Q64" s="9"/>
      <c r="R64" s="31"/>
      <c r="S64" s="32"/>
      <c r="T64" s="4"/>
      <c r="U64" s="99" t="e">
        <f t="shared" si="14"/>
        <v>#DIV/0!</v>
      </c>
      <c r="V64" s="37" t="e">
        <f t="shared" si="40"/>
        <v>#DIV/0!</v>
      </c>
      <c r="W64" s="38" t="e">
        <f t="shared" si="15"/>
        <v>#DIV/0!</v>
      </c>
      <c r="Y64" s="41" t="e">
        <f t="shared" si="25"/>
        <v>#DIV/0!</v>
      </c>
      <c r="Z64" s="42" t="e">
        <f t="shared" si="26"/>
        <v>#DIV/0!</v>
      </c>
      <c r="AA64" s="42" t="e">
        <f t="shared" si="27"/>
        <v>#DIV/0!</v>
      </c>
      <c r="AB64" s="42" t="e">
        <f t="shared" si="28"/>
        <v>#DIV/0!</v>
      </c>
      <c r="AC64" s="42" t="e">
        <f t="shared" si="29"/>
        <v>#DIV/0!</v>
      </c>
      <c r="AD64" s="42" t="e">
        <f t="shared" si="30"/>
        <v>#DIV/0!</v>
      </c>
      <c r="AE64" s="42" t="e">
        <f t="shared" si="31"/>
        <v>#DIV/0!</v>
      </c>
      <c r="AF64" s="42" t="e">
        <f t="shared" si="32"/>
        <v>#DIV/0!</v>
      </c>
      <c r="AG64" s="42" t="e">
        <f t="shared" si="33"/>
        <v>#DIV/0!</v>
      </c>
      <c r="AH64" s="43" t="e">
        <f t="shared" si="17"/>
        <v>#DIV/0!</v>
      </c>
      <c r="AI64" s="3"/>
      <c r="AJ64" s="41" t="e">
        <f t="shared" si="34"/>
        <v>#DIV/0!</v>
      </c>
      <c r="AK64" s="47">
        <f t="shared" si="35"/>
        <v>4.3059595283452063</v>
      </c>
      <c r="AL64" s="43" t="e">
        <f t="shared" si="41"/>
        <v>#DIV/0!</v>
      </c>
      <c r="AN64" s="41" t="e">
        <f t="shared" si="19"/>
        <v>#DIV/0!</v>
      </c>
      <c r="AO64" s="42" t="e">
        <f t="shared" si="36"/>
        <v>#DIV/0!</v>
      </c>
      <c r="AP64" s="42" t="e">
        <f t="shared" si="21"/>
        <v>#DIV/0!</v>
      </c>
      <c r="AQ64" s="42" t="e">
        <f t="shared" si="22"/>
        <v>#DIV/0!</v>
      </c>
      <c r="AR64" s="43" t="e">
        <f t="shared" si="23"/>
        <v>#DIV/0!</v>
      </c>
      <c r="AT64" s="41" t="e">
        <f t="shared" si="37"/>
        <v>#DIV/0!</v>
      </c>
      <c r="AU64" s="42" t="e">
        <f t="shared" si="38"/>
        <v>#DIV/0!</v>
      </c>
      <c r="AV64" s="43" t="e">
        <f t="shared" si="39"/>
        <v>#DIV/0!</v>
      </c>
    </row>
    <row r="65" spans="2:51">
      <c r="B65" s="17">
        <v>339</v>
      </c>
      <c r="C65" s="18">
        <v>3995</v>
      </c>
      <c r="D65" s="67">
        <v>0.32</v>
      </c>
      <c r="F65" s="25"/>
      <c r="G65" s="26"/>
      <c r="H65" s="26"/>
      <c r="I65" s="26"/>
      <c r="J65" s="26"/>
      <c r="K65" s="26"/>
      <c r="L65" s="26"/>
      <c r="M65" s="26"/>
      <c r="N65" s="63"/>
      <c r="O65" s="72"/>
      <c r="P65" s="73"/>
      <c r="Q65" s="9"/>
      <c r="R65" s="31"/>
      <c r="S65" s="32"/>
      <c r="T65" s="4"/>
      <c r="U65" s="99" t="e">
        <f t="shared" si="14"/>
        <v>#DIV/0!</v>
      </c>
      <c r="V65" s="37" t="e">
        <f t="shared" si="40"/>
        <v>#DIV/0!</v>
      </c>
      <c r="W65" s="38" t="e">
        <f t="shared" si="15"/>
        <v>#DIV/0!</v>
      </c>
      <c r="Y65" s="41" t="e">
        <f t="shared" si="25"/>
        <v>#DIV/0!</v>
      </c>
      <c r="Z65" s="42" t="e">
        <f t="shared" si="26"/>
        <v>#DIV/0!</v>
      </c>
      <c r="AA65" s="42" t="e">
        <f t="shared" si="27"/>
        <v>#DIV/0!</v>
      </c>
      <c r="AB65" s="42" t="e">
        <f t="shared" si="28"/>
        <v>#DIV/0!</v>
      </c>
      <c r="AC65" s="42" t="e">
        <f t="shared" si="29"/>
        <v>#DIV/0!</v>
      </c>
      <c r="AD65" s="42" t="e">
        <f t="shared" si="30"/>
        <v>#DIV/0!</v>
      </c>
      <c r="AE65" s="42" t="e">
        <f t="shared" si="31"/>
        <v>#DIV/0!</v>
      </c>
      <c r="AF65" s="42" t="e">
        <f t="shared" si="32"/>
        <v>#DIV/0!</v>
      </c>
      <c r="AG65" s="42" t="e">
        <f t="shared" si="33"/>
        <v>#DIV/0!</v>
      </c>
      <c r="AH65" s="43" t="e">
        <f t="shared" si="17"/>
        <v>#DIV/0!</v>
      </c>
      <c r="AI65" s="3"/>
      <c r="AJ65" s="41" t="e">
        <f t="shared" si="34"/>
        <v>#DIV/0!</v>
      </c>
      <c r="AK65" s="47">
        <f t="shared" si="35"/>
        <v>4.3059595283452063</v>
      </c>
      <c r="AL65" s="43" t="e">
        <f t="shared" si="41"/>
        <v>#DIV/0!</v>
      </c>
      <c r="AN65" s="41" t="e">
        <f t="shared" si="19"/>
        <v>#DIV/0!</v>
      </c>
      <c r="AO65" s="42" t="e">
        <f t="shared" si="36"/>
        <v>#DIV/0!</v>
      </c>
      <c r="AP65" s="42" t="e">
        <f t="shared" si="21"/>
        <v>#DIV/0!</v>
      </c>
      <c r="AQ65" s="42" t="e">
        <f t="shared" si="22"/>
        <v>#DIV/0!</v>
      </c>
      <c r="AR65" s="43" t="e">
        <f t="shared" si="23"/>
        <v>#DIV/0!</v>
      </c>
      <c r="AT65" s="41" t="e">
        <f t="shared" si="37"/>
        <v>#DIV/0!</v>
      </c>
      <c r="AU65" s="42" t="e">
        <f t="shared" si="38"/>
        <v>#DIV/0!</v>
      </c>
      <c r="AV65" s="43" t="e">
        <f t="shared" si="39"/>
        <v>#DIV/0!</v>
      </c>
    </row>
    <row r="66" spans="2:51">
      <c r="B66" s="17">
        <v>341</v>
      </c>
      <c r="C66" s="18">
        <v>3995</v>
      </c>
      <c r="D66" s="67">
        <v>0.32</v>
      </c>
      <c r="F66" s="25"/>
      <c r="G66" s="26"/>
      <c r="H66" s="26"/>
      <c r="I66" s="26"/>
      <c r="J66" s="26"/>
      <c r="K66" s="26"/>
      <c r="L66" s="26"/>
      <c r="M66" s="26"/>
      <c r="N66" s="63"/>
      <c r="O66" s="72"/>
      <c r="P66" s="73"/>
      <c r="Q66" s="9"/>
      <c r="R66" s="31"/>
      <c r="S66" s="32"/>
      <c r="T66" s="4"/>
      <c r="U66" s="99" t="e">
        <f t="shared" si="14"/>
        <v>#DIV/0!</v>
      </c>
      <c r="V66" s="37" t="e">
        <f t="shared" si="40"/>
        <v>#DIV/0!</v>
      </c>
      <c r="W66" s="38" t="e">
        <f t="shared" si="15"/>
        <v>#DIV/0!</v>
      </c>
      <c r="Y66" s="41" t="e">
        <f t="shared" si="25"/>
        <v>#DIV/0!</v>
      </c>
      <c r="Z66" s="42" t="e">
        <f t="shared" si="26"/>
        <v>#DIV/0!</v>
      </c>
      <c r="AA66" s="42" t="e">
        <f t="shared" si="27"/>
        <v>#DIV/0!</v>
      </c>
      <c r="AB66" s="42" t="e">
        <f t="shared" si="28"/>
        <v>#DIV/0!</v>
      </c>
      <c r="AC66" s="42" t="e">
        <f t="shared" si="29"/>
        <v>#DIV/0!</v>
      </c>
      <c r="AD66" s="42" t="e">
        <f t="shared" si="30"/>
        <v>#DIV/0!</v>
      </c>
      <c r="AE66" s="42" t="e">
        <f t="shared" si="31"/>
        <v>#DIV/0!</v>
      </c>
      <c r="AF66" s="42" t="e">
        <f t="shared" si="32"/>
        <v>#DIV/0!</v>
      </c>
      <c r="AG66" s="42" t="e">
        <f t="shared" si="33"/>
        <v>#DIV/0!</v>
      </c>
      <c r="AH66" s="43" t="e">
        <f t="shared" si="17"/>
        <v>#DIV/0!</v>
      </c>
      <c r="AI66" s="3"/>
      <c r="AJ66" s="41" t="e">
        <f t="shared" si="34"/>
        <v>#DIV/0!</v>
      </c>
      <c r="AK66" s="47">
        <f t="shared" si="35"/>
        <v>4.3059595283452063</v>
      </c>
      <c r="AL66" s="43" t="e">
        <f t="shared" si="41"/>
        <v>#DIV/0!</v>
      </c>
      <c r="AN66" s="41" t="e">
        <f t="shared" si="19"/>
        <v>#DIV/0!</v>
      </c>
      <c r="AO66" s="42" t="e">
        <f t="shared" si="36"/>
        <v>#DIV/0!</v>
      </c>
      <c r="AP66" s="42" t="e">
        <f t="shared" si="21"/>
        <v>#DIV/0!</v>
      </c>
      <c r="AQ66" s="42" t="e">
        <f t="shared" si="22"/>
        <v>#DIV/0!</v>
      </c>
      <c r="AR66" s="43" t="e">
        <f t="shared" si="23"/>
        <v>#DIV/0!</v>
      </c>
      <c r="AT66" s="41" t="e">
        <f t="shared" si="37"/>
        <v>#DIV/0!</v>
      </c>
      <c r="AU66" s="42" t="e">
        <f t="shared" si="38"/>
        <v>#DIV/0!</v>
      </c>
      <c r="AV66" s="43" t="e">
        <f t="shared" si="39"/>
        <v>#DIV/0!</v>
      </c>
    </row>
    <row r="67" spans="2:51">
      <c r="B67" s="17">
        <v>372</v>
      </c>
      <c r="C67" s="18">
        <v>3995</v>
      </c>
      <c r="D67" s="67">
        <v>0.32</v>
      </c>
      <c r="F67" s="25"/>
      <c r="G67" s="26"/>
      <c r="H67" s="26"/>
      <c r="I67" s="26"/>
      <c r="J67" s="26"/>
      <c r="K67" s="26"/>
      <c r="L67" s="26"/>
      <c r="M67" s="26"/>
      <c r="N67" s="63"/>
      <c r="O67" s="72"/>
      <c r="P67" s="73"/>
      <c r="Q67" s="9"/>
      <c r="R67" s="31"/>
      <c r="S67" s="32"/>
      <c r="T67" s="4"/>
      <c r="U67" s="99" t="e">
        <f t="shared" si="14"/>
        <v>#DIV/0!</v>
      </c>
      <c r="V67" s="37" t="e">
        <f t="shared" si="40"/>
        <v>#DIV/0!</v>
      </c>
      <c r="W67" s="38" t="e">
        <f t="shared" si="15"/>
        <v>#DIV/0!</v>
      </c>
      <c r="Y67" s="41" t="e">
        <f t="shared" si="25"/>
        <v>#DIV/0!</v>
      </c>
      <c r="Z67" s="42" t="e">
        <f t="shared" si="26"/>
        <v>#DIV/0!</v>
      </c>
      <c r="AA67" s="42" t="e">
        <f t="shared" si="27"/>
        <v>#DIV/0!</v>
      </c>
      <c r="AB67" s="42" t="e">
        <f t="shared" si="28"/>
        <v>#DIV/0!</v>
      </c>
      <c r="AC67" s="42" t="e">
        <f t="shared" si="29"/>
        <v>#DIV/0!</v>
      </c>
      <c r="AD67" s="42" t="e">
        <f t="shared" si="30"/>
        <v>#DIV/0!</v>
      </c>
      <c r="AE67" s="42" t="e">
        <f t="shared" si="31"/>
        <v>#DIV/0!</v>
      </c>
      <c r="AF67" s="42" t="e">
        <f t="shared" si="32"/>
        <v>#DIV/0!</v>
      </c>
      <c r="AG67" s="42" t="e">
        <f t="shared" si="33"/>
        <v>#DIV/0!</v>
      </c>
      <c r="AH67" s="43" t="e">
        <f t="shared" si="17"/>
        <v>#DIV/0!</v>
      </c>
      <c r="AI67" s="3"/>
      <c r="AJ67" s="41" t="e">
        <f t="shared" si="34"/>
        <v>#DIV/0!</v>
      </c>
      <c r="AK67" s="47">
        <f t="shared" si="35"/>
        <v>4.3059595283452063</v>
      </c>
      <c r="AL67" s="43" t="e">
        <f t="shared" si="41"/>
        <v>#DIV/0!</v>
      </c>
      <c r="AN67" s="41" t="e">
        <f t="shared" si="19"/>
        <v>#DIV/0!</v>
      </c>
      <c r="AO67" s="42" t="e">
        <f t="shared" si="36"/>
        <v>#DIV/0!</v>
      </c>
      <c r="AP67" s="42" t="e">
        <f t="shared" si="21"/>
        <v>#DIV/0!</v>
      </c>
      <c r="AQ67" s="42" t="e">
        <f t="shared" si="22"/>
        <v>#DIV/0!</v>
      </c>
      <c r="AR67" s="43" t="e">
        <f t="shared" si="23"/>
        <v>#DIV/0!</v>
      </c>
      <c r="AT67" s="41" t="e">
        <f t="shared" si="37"/>
        <v>#DIV/0!</v>
      </c>
      <c r="AU67" s="42" t="e">
        <f t="shared" si="38"/>
        <v>#DIV/0!</v>
      </c>
      <c r="AV67" s="43" t="e">
        <f t="shared" si="39"/>
        <v>#DIV/0!</v>
      </c>
    </row>
    <row r="68" spans="2:51">
      <c r="B68" s="17">
        <v>373</v>
      </c>
      <c r="C68" s="18">
        <v>3995</v>
      </c>
      <c r="D68" s="67">
        <v>0.32</v>
      </c>
      <c r="F68" s="25"/>
      <c r="G68" s="26"/>
      <c r="H68" s="26"/>
      <c r="I68" s="26"/>
      <c r="J68" s="26"/>
      <c r="K68" s="26"/>
      <c r="L68" s="26"/>
      <c r="M68" s="26"/>
      <c r="N68" s="63"/>
      <c r="O68" s="72"/>
      <c r="P68" s="73"/>
      <c r="Q68" s="9"/>
      <c r="R68" s="31"/>
      <c r="S68" s="32"/>
      <c r="T68" s="4"/>
      <c r="U68" s="99" t="e">
        <f t="shared" si="14"/>
        <v>#DIV/0!</v>
      </c>
      <c r="V68" s="37" t="e">
        <f t="shared" si="40"/>
        <v>#DIV/0!</v>
      </c>
      <c r="W68" s="38" t="e">
        <f t="shared" si="15"/>
        <v>#DIV/0!</v>
      </c>
      <c r="Y68" s="41" t="e">
        <f t="shared" si="25"/>
        <v>#DIV/0!</v>
      </c>
      <c r="Z68" s="42" t="e">
        <f t="shared" si="26"/>
        <v>#DIV/0!</v>
      </c>
      <c r="AA68" s="42" t="e">
        <f t="shared" si="27"/>
        <v>#DIV/0!</v>
      </c>
      <c r="AB68" s="42" t="e">
        <f t="shared" si="28"/>
        <v>#DIV/0!</v>
      </c>
      <c r="AC68" s="42" t="e">
        <f t="shared" si="29"/>
        <v>#DIV/0!</v>
      </c>
      <c r="AD68" s="42" t="e">
        <f t="shared" si="30"/>
        <v>#DIV/0!</v>
      </c>
      <c r="AE68" s="42" t="e">
        <f t="shared" si="31"/>
        <v>#DIV/0!</v>
      </c>
      <c r="AF68" s="42" t="e">
        <f t="shared" si="32"/>
        <v>#DIV/0!</v>
      </c>
      <c r="AG68" s="42" t="e">
        <f t="shared" si="33"/>
        <v>#DIV/0!</v>
      </c>
      <c r="AH68" s="43" t="e">
        <f t="shared" si="17"/>
        <v>#DIV/0!</v>
      </c>
      <c r="AI68" s="3"/>
      <c r="AJ68" s="41" t="e">
        <f t="shared" si="34"/>
        <v>#DIV/0!</v>
      </c>
      <c r="AK68" s="47">
        <f t="shared" si="35"/>
        <v>4.3059595283452063</v>
      </c>
      <c r="AL68" s="43" t="e">
        <f t="shared" si="41"/>
        <v>#DIV/0!</v>
      </c>
      <c r="AN68" s="41" t="e">
        <f t="shared" si="19"/>
        <v>#DIV/0!</v>
      </c>
      <c r="AO68" s="42" t="e">
        <f t="shared" si="36"/>
        <v>#DIV/0!</v>
      </c>
      <c r="AP68" s="42" t="e">
        <f t="shared" si="21"/>
        <v>#DIV/0!</v>
      </c>
      <c r="AQ68" s="42" t="e">
        <f t="shared" si="22"/>
        <v>#DIV/0!</v>
      </c>
      <c r="AR68" s="43" t="e">
        <f t="shared" si="23"/>
        <v>#DIV/0!</v>
      </c>
      <c r="AT68" s="41" t="e">
        <f t="shared" si="37"/>
        <v>#DIV/0!</v>
      </c>
      <c r="AU68" s="42" t="e">
        <f t="shared" si="38"/>
        <v>#DIV/0!</v>
      </c>
      <c r="AV68" s="43" t="e">
        <f t="shared" si="39"/>
        <v>#DIV/0!</v>
      </c>
    </row>
    <row r="69" spans="2:51">
      <c r="B69" s="17">
        <v>374</v>
      </c>
      <c r="C69" s="18">
        <v>3995</v>
      </c>
      <c r="D69" s="67">
        <v>0.32</v>
      </c>
      <c r="F69" s="25"/>
      <c r="G69" s="26"/>
      <c r="H69" s="26"/>
      <c r="I69" s="26"/>
      <c r="J69" s="26"/>
      <c r="K69" s="26"/>
      <c r="L69" s="26"/>
      <c r="M69" s="26"/>
      <c r="N69" s="63"/>
      <c r="O69" s="72"/>
      <c r="P69" s="73"/>
      <c r="Q69" s="9"/>
      <c r="R69" s="31"/>
      <c r="S69" s="32"/>
      <c r="T69" s="4"/>
      <c r="U69" s="99" t="e">
        <f t="shared" si="14"/>
        <v>#DIV/0!</v>
      </c>
      <c r="V69" s="37" t="e">
        <f t="shared" si="40"/>
        <v>#DIV/0!</v>
      </c>
      <c r="W69" s="38" t="e">
        <f t="shared" si="15"/>
        <v>#DIV/0!</v>
      </c>
      <c r="Y69" s="41" t="e">
        <f t="shared" si="25"/>
        <v>#DIV/0!</v>
      </c>
      <c r="Z69" s="42" t="e">
        <f t="shared" si="26"/>
        <v>#DIV/0!</v>
      </c>
      <c r="AA69" s="42" t="e">
        <f t="shared" si="27"/>
        <v>#DIV/0!</v>
      </c>
      <c r="AB69" s="42" t="e">
        <f t="shared" si="28"/>
        <v>#DIV/0!</v>
      </c>
      <c r="AC69" s="42" t="e">
        <f t="shared" si="29"/>
        <v>#DIV/0!</v>
      </c>
      <c r="AD69" s="42" t="e">
        <f t="shared" si="30"/>
        <v>#DIV/0!</v>
      </c>
      <c r="AE69" s="42" t="e">
        <f t="shared" si="31"/>
        <v>#DIV/0!</v>
      </c>
      <c r="AF69" s="42" t="e">
        <f t="shared" si="32"/>
        <v>#DIV/0!</v>
      </c>
      <c r="AG69" s="42" t="e">
        <f t="shared" si="33"/>
        <v>#DIV/0!</v>
      </c>
      <c r="AH69" s="43" t="e">
        <f t="shared" si="17"/>
        <v>#DIV/0!</v>
      </c>
      <c r="AI69" s="3"/>
      <c r="AJ69" s="41" t="e">
        <f t="shared" si="34"/>
        <v>#DIV/0!</v>
      </c>
      <c r="AK69" s="47">
        <f t="shared" si="35"/>
        <v>4.3059595283452063</v>
      </c>
      <c r="AL69" s="43" t="e">
        <f t="shared" si="41"/>
        <v>#DIV/0!</v>
      </c>
      <c r="AN69" s="41" t="e">
        <f t="shared" si="19"/>
        <v>#DIV/0!</v>
      </c>
      <c r="AO69" s="42" t="e">
        <f t="shared" si="36"/>
        <v>#DIV/0!</v>
      </c>
      <c r="AP69" s="42" t="e">
        <f t="shared" si="21"/>
        <v>#DIV/0!</v>
      </c>
      <c r="AQ69" s="42" t="e">
        <f t="shared" si="22"/>
        <v>#DIV/0!</v>
      </c>
      <c r="AR69" s="43" t="e">
        <f t="shared" si="23"/>
        <v>#DIV/0!</v>
      </c>
      <c r="AT69" s="41" t="e">
        <f t="shared" si="37"/>
        <v>#DIV/0!</v>
      </c>
      <c r="AU69" s="42" t="e">
        <f t="shared" si="38"/>
        <v>#DIV/0!</v>
      </c>
      <c r="AV69" s="43" t="e">
        <f t="shared" si="39"/>
        <v>#DIV/0!</v>
      </c>
    </row>
    <row r="70" spans="2:51">
      <c r="B70" s="17">
        <v>375</v>
      </c>
      <c r="C70" s="18">
        <v>3995</v>
      </c>
      <c r="D70" s="67">
        <v>0.32</v>
      </c>
      <c r="F70" s="25"/>
      <c r="G70" s="26"/>
      <c r="H70" s="26"/>
      <c r="I70" s="26"/>
      <c r="J70" s="26"/>
      <c r="K70" s="26"/>
      <c r="L70" s="26"/>
      <c r="M70" s="26"/>
      <c r="N70" s="63"/>
      <c r="O70" s="72"/>
      <c r="P70" s="73"/>
      <c r="Q70" s="9"/>
      <c r="R70" s="31"/>
      <c r="S70" s="32"/>
      <c r="T70" s="4"/>
      <c r="U70" s="99" t="e">
        <f t="shared" si="14"/>
        <v>#DIV/0!</v>
      </c>
      <c r="V70" s="37" t="e">
        <f t="shared" si="40"/>
        <v>#DIV/0!</v>
      </c>
      <c r="W70" s="38" t="e">
        <f t="shared" si="15"/>
        <v>#DIV/0!</v>
      </c>
      <c r="Y70" s="41" t="e">
        <f t="shared" si="25"/>
        <v>#DIV/0!</v>
      </c>
      <c r="Z70" s="42" t="e">
        <f t="shared" si="26"/>
        <v>#DIV/0!</v>
      </c>
      <c r="AA70" s="42" t="e">
        <f t="shared" si="27"/>
        <v>#DIV/0!</v>
      </c>
      <c r="AB70" s="42" t="e">
        <f t="shared" si="28"/>
        <v>#DIV/0!</v>
      </c>
      <c r="AC70" s="42" t="e">
        <f t="shared" si="29"/>
        <v>#DIV/0!</v>
      </c>
      <c r="AD70" s="42" t="e">
        <f t="shared" si="30"/>
        <v>#DIV/0!</v>
      </c>
      <c r="AE70" s="42" t="e">
        <f t="shared" si="31"/>
        <v>#DIV/0!</v>
      </c>
      <c r="AF70" s="42" t="e">
        <f t="shared" si="32"/>
        <v>#DIV/0!</v>
      </c>
      <c r="AG70" s="42" t="e">
        <f t="shared" si="33"/>
        <v>#DIV/0!</v>
      </c>
      <c r="AH70" s="43" t="e">
        <f t="shared" si="17"/>
        <v>#DIV/0!</v>
      </c>
      <c r="AI70" s="3"/>
      <c r="AJ70" s="41" t="e">
        <f t="shared" si="34"/>
        <v>#DIV/0!</v>
      </c>
      <c r="AK70" s="47">
        <f t="shared" si="35"/>
        <v>4.3059595283452063</v>
      </c>
      <c r="AL70" s="43" t="e">
        <f t="shared" si="41"/>
        <v>#DIV/0!</v>
      </c>
      <c r="AN70" s="41" t="e">
        <f t="shared" si="19"/>
        <v>#DIV/0!</v>
      </c>
      <c r="AO70" s="42" t="e">
        <f t="shared" si="36"/>
        <v>#DIV/0!</v>
      </c>
      <c r="AP70" s="42" t="e">
        <f t="shared" si="21"/>
        <v>#DIV/0!</v>
      </c>
      <c r="AQ70" s="42" t="e">
        <f t="shared" si="22"/>
        <v>#DIV/0!</v>
      </c>
      <c r="AR70" s="43" t="e">
        <f t="shared" si="23"/>
        <v>#DIV/0!</v>
      </c>
      <c r="AT70" s="41" t="e">
        <f t="shared" si="37"/>
        <v>#DIV/0!</v>
      </c>
      <c r="AU70" s="42" t="e">
        <f t="shared" si="38"/>
        <v>#DIV/0!</v>
      </c>
      <c r="AV70" s="43" t="e">
        <f t="shared" si="39"/>
        <v>#DIV/0!</v>
      </c>
    </row>
    <row r="71" spans="2:51">
      <c r="B71" s="17">
        <v>376</v>
      </c>
      <c r="C71" s="18">
        <v>3995</v>
      </c>
      <c r="D71" s="67">
        <v>0.32</v>
      </c>
      <c r="F71" s="25"/>
      <c r="G71" s="26"/>
      <c r="H71" s="26"/>
      <c r="I71" s="26"/>
      <c r="J71" s="26"/>
      <c r="K71" s="26"/>
      <c r="L71" s="26"/>
      <c r="M71" s="26"/>
      <c r="N71" s="63"/>
      <c r="O71" s="72"/>
      <c r="P71" s="73"/>
      <c r="Q71" s="9"/>
      <c r="R71" s="31"/>
      <c r="S71" s="32"/>
      <c r="T71" s="4"/>
      <c r="U71" s="99" t="e">
        <f t="shared" si="14"/>
        <v>#DIV/0!</v>
      </c>
      <c r="V71" s="37" t="e">
        <f t="shared" si="40"/>
        <v>#DIV/0!</v>
      </c>
      <c r="W71" s="38" t="e">
        <f t="shared" si="15"/>
        <v>#DIV/0!</v>
      </c>
      <c r="Y71" s="41" t="e">
        <f t="shared" si="25"/>
        <v>#DIV/0!</v>
      </c>
      <c r="Z71" s="42" t="e">
        <f t="shared" si="26"/>
        <v>#DIV/0!</v>
      </c>
      <c r="AA71" s="42" t="e">
        <f t="shared" si="27"/>
        <v>#DIV/0!</v>
      </c>
      <c r="AB71" s="42" t="e">
        <f t="shared" si="28"/>
        <v>#DIV/0!</v>
      </c>
      <c r="AC71" s="42" t="e">
        <f t="shared" si="29"/>
        <v>#DIV/0!</v>
      </c>
      <c r="AD71" s="42" t="e">
        <f t="shared" si="30"/>
        <v>#DIV/0!</v>
      </c>
      <c r="AE71" s="42" t="e">
        <f t="shared" si="31"/>
        <v>#DIV/0!</v>
      </c>
      <c r="AF71" s="42" t="e">
        <f t="shared" si="32"/>
        <v>#DIV/0!</v>
      </c>
      <c r="AG71" s="42" t="e">
        <f t="shared" si="33"/>
        <v>#DIV/0!</v>
      </c>
      <c r="AH71" s="43" t="e">
        <f t="shared" si="17"/>
        <v>#DIV/0!</v>
      </c>
      <c r="AI71" s="3"/>
      <c r="AJ71" s="41" t="e">
        <f t="shared" si="34"/>
        <v>#DIV/0!</v>
      </c>
      <c r="AK71" s="47">
        <f t="shared" si="35"/>
        <v>4.3059595283452063</v>
      </c>
      <c r="AL71" s="43" t="e">
        <f t="shared" si="41"/>
        <v>#DIV/0!</v>
      </c>
      <c r="AN71" s="41" t="e">
        <f t="shared" si="19"/>
        <v>#DIV/0!</v>
      </c>
      <c r="AO71" s="42" t="e">
        <f t="shared" si="36"/>
        <v>#DIV/0!</v>
      </c>
      <c r="AP71" s="42" t="e">
        <f t="shared" si="21"/>
        <v>#DIV/0!</v>
      </c>
      <c r="AQ71" s="42" t="e">
        <f t="shared" si="22"/>
        <v>#DIV/0!</v>
      </c>
      <c r="AR71" s="43" t="e">
        <f t="shared" si="23"/>
        <v>#DIV/0!</v>
      </c>
      <c r="AT71" s="41" t="e">
        <f t="shared" si="37"/>
        <v>#DIV/0!</v>
      </c>
      <c r="AU71" s="42" t="e">
        <f t="shared" si="38"/>
        <v>#DIV/0!</v>
      </c>
      <c r="AV71" s="43" t="e">
        <f t="shared" si="39"/>
        <v>#DIV/0!</v>
      </c>
    </row>
    <row r="72" spans="2:51">
      <c r="B72" s="17">
        <v>377</v>
      </c>
      <c r="C72" s="18">
        <v>3995</v>
      </c>
      <c r="D72" s="67">
        <v>0.32</v>
      </c>
      <c r="F72" s="25"/>
      <c r="G72" s="26"/>
      <c r="H72" s="26"/>
      <c r="I72" s="26"/>
      <c r="J72" s="26"/>
      <c r="K72" s="26"/>
      <c r="L72" s="26"/>
      <c r="M72" s="26"/>
      <c r="N72" s="63"/>
      <c r="O72" s="72"/>
      <c r="P72" s="73"/>
      <c r="Q72" s="9"/>
      <c r="R72" s="31"/>
      <c r="S72" s="32"/>
      <c r="T72" s="4"/>
      <c r="U72" s="99" t="e">
        <f t="shared" si="14"/>
        <v>#DIV/0!</v>
      </c>
      <c r="V72" s="37" t="e">
        <f t="shared" si="40"/>
        <v>#DIV/0!</v>
      </c>
      <c r="W72" s="38" t="e">
        <f t="shared" si="15"/>
        <v>#DIV/0!</v>
      </c>
      <c r="Y72" s="41" t="e">
        <f t="shared" si="25"/>
        <v>#DIV/0!</v>
      </c>
      <c r="Z72" s="42" t="e">
        <f t="shared" si="26"/>
        <v>#DIV/0!</v>
      </c>
      <c r="AA72" s="42" t="e">
        <f t="shared" si="27"/>
        <v>#DIV/0!</v>
      </c>
      <c r="AB72" s="42" t="e">
        <f t="shared" si="28"/>
        <v>#DIV/0!</v>
      </c>
      <c r="AC72" s="42" t="e">
        <f t="shared" si="29"/>
        <v>#DIV/0!</v>
      </c>
      <c r="AD72" s="42" t="e">
        <f t="shared" si="30"/>
        <v>#DIV/0!</v>
      </c>
      <c r="AE72" s="42" t="e">
        <f t="shared" si="31"/>
        <v>#DIV/0!</v>
      </c>
      <c r="AF72" s="42" t="e">
        <f t="shared" si="32"/>
        <v>#DIV/0!</v>
      </c>
      <c r="AG72" s="42" t="e">
        <f t="shared" si="33"/>
        <v>#DIV/0!</v>
      </c>
      <c r="AH72" s="43" t="e">
        <f t="shared" si="17"/>
        <v>#DIV/0!</v>
      </c>
      <c r="AI72" s="3"/>
      <c r="AJ72" s="41" t="e">
        <f t="shared" si="34"/>
        <v>#DIV/0!</v>
      </c>
      <c r="AK72" s="47">
        <f t="shared" si="35"/>
        <v>4.3059595283452063</v>
      </c>
      <c r="AL72" s="43" t="e">
        <f t="shared" si="41"/>
        <v>#DIV/0!</v>
      </c>
      <c r="AN72" s="41" t="e">
        <f t="shared" si="19"/>
        <v>#DIV/0!</v>
      </c>
      <c r="AO72" s="42" t="e">
        <f t="shared" si="36"/>
        <v>#DIV/0!</v>
      </c>
      <c r="AP72" s="42" t="e">
        <f t="shared" si="21"/>
        <v>#DIV/0!</v>
      </c>
      <c r="AQ72" s="42" t="e">
        <f t="shared" si="22"/>
        <v>#DIV/0!</v>
      </c>
      <c r="AR72" s="43" t="e">
        <f t="shared" si="23"/>
        <v>#DIV/0!</v>
      </c>
      <c r="AT72" s="41" t="e">
        <f t="shared" si="37"/>
        <v>#DIV/0!</v>
      </c>
      <c r="AU72" s="42" t="e">
        <f t="shared" si="38"/>
        <v>#DIV/0!</v>
      </c>
      <c r="AV72" s="43" t="e">
        <f t="shared" si="39"/>
        <v>#DIV/0!</v>
      </c>
    </row>
    <row r="73" spans="2:51">
      <c r="B73" s="17">
        <v>378</v>
      </c>
      <c r="C73" s="18">
        <v>3995</v>
      </c>
      <c r="D73" s="67">
        <v>0.32</v>
      </c>
      <c r="F73" s="25"/>
      <c r="G73" s="26"/>
      <c r="H73" s="26"/>
      <c r="I73" s="26"/>
      <c r="J73" s="26"/>
      <c r="K73" s="26"/>
      <c r="L73" s="26"/>
      <c r="M73" s="26"/>
      <c r="N73" s="63"/>
      <c r="O73" s="72"/>
      <c r="P73" s="73"/>
      <c r="Q73" s="9"/>
      <c r="R73" s="31"/>
      <c r="S73" s="32"/>
      <c r="T73" s="4"/>
      <c r="U73" s="99" t="e">
        <f t="shared" si="14"/>
        <v>#DIV/0!</v>
      </c>
      <c r="V73" s="37" t="e">
        <f t="shared" si="40"/>
        <v>#DIV/0!</v>
      </c>
      <c r="W73" s="38" t="e">
        <f t="shared" si="15"/>
        <v>#DIV/0!</v>
      </c>
      <c r="Y73" s="41" t="e">
        <f t="shared" si="25"/>
        <v>#DIV/0!</v>
      </c>
      <c r="Z73" s="42" t="e">
        <f t="shared" si="26"/>
        <v>#DIV/0!</v>
      </c>
      <c r="AA73" s="42" t="e">
        <f t="shared" si="27"/>
        <v>#DIV/0!</v>
      </c>
      <c r="AB73" s="42" t="e">
        <f t="shared" si="28"/>
        <v>#DIV/0!</v>
      </c>
      <c r="AC73" s="42" t="e">
        <f t="shared" si="29"/>
        <v>#DIV/0!</v>
      </c>
      <c r="AD73" s="42" t="e">
        <f t="shared" si="30"/>
        <v>#DIV/0!</v>
      </c>
      <c r="AE73" s="42" t="e">
        <f t="shared" si="31"/>
        <v>#DIV/0!</v>
      </c>
      <c r="AF73" s="42" t="e">
        <f t="shared" si="32"/>
        <v>#DIV/0!</v>
      </c>
      <c r="AG73" s="42" t="e">
        <f t="shared" si="33"/>
        <v>#DIV/0!</v>
      </c>
      <c r="AH73" s="43" t="e">
        <f t="shared" si="17"/>
        <v>#DIV/0!</v>
      </c>
      <c r="AI73" s="3"/>
      <c r="AJ73" s="41" t="e">
        <f t="shared" si="34"/>
        <v>#DIV/0!</v>
      </c>
      <c r="AK73" s="47">
        <f t="shared" si="35"/>
        <v>4.3059595283452063</v>
      </c>
      <c r="AL73" s="43" t="e">
        <f t="shared" si="41"/>
        <v>#DIV/0!</v>
      </c>
      <c r="AN73" s="41" t="e">
        <f t="shared" si="19"/>
        <v>#DIV/0!</v>
      </c>
      <c r="AO73" s="42" t="e">
        <f t="shared" si="36"/>
        <v>#DIV/0!</v>
      </c>
      <c r="AP73" s="42" t="e">
        <f t="shared" si="21"/>
        <v>#DIV/0!</v>
      </c>
      <c r="AQ73" s="42" t="e">
        <f t="shared" si="22"/>
        <v>#DIV/0!</v>
      </c>
      <c r="AR73" s="43" t="e">
        <f t="shared" si="23"/>
        <v>#DIV/0!</v>
      </c>
      <c r="AT73" s="41" t="e">
        <f t="shared" si="37"/>
        <v>#DIV/0!</v>
      </c>
      <c r="AU73" s="42" t="e">
        <f t="shared" si="38"/>
        <v>#DIV/0!</v>
      </c>
      <c r="AV73" s="43" t="e">
        <f t="shared" si="39"/>
        <v>#DIV/0!</v>
      </c>
    </row>
    <row r="74" spans="2:51">
      <c r="B74" s="17">
        <v>380</v>
      </c>
      <c r="C74" s="18">
        <v>3995</v>
      </c>
      <c r="D74" s="67">
        <v>0.32</v>
      </c>
      <c r="F74" s="25"/>
      <c r="G74" s="26"/>
      <c r="H74" s="26"/>
      <c r="I74" s="26"/>
      <c r="J74" s="26"/>
      <c r="K74" s="26"/>
      <c r="L74" s="26"/>
      <c r="M74" s="26"/>
      <c r="N74" s="63"/>
      <c r="O74" s="72"/>
      <c r="P74" s="73"/>
      <c r="Q74" s="9"/>
      <c r="R74" s="31"/>
      <c r="S74" s="32"/>
      <c r="T74" s="4"/>
      <c r="U74" s="99" t="e">
        <f t="shared" si="14"/>
        <v>#DIV/0!</v>
      </c>
      <c r="V74" s="37" t="e">
        <f t="shared" si="40"/>
        <v>#DIV/0!</v>
      </c>
      <c r="W74" s="38" t="e">
        <f t="shared" si="15"/>
        <v>#DIV/0!</v>
      </c>
      <c r="Y74" s="41" t="e">
        <f t="shared" si="25"/>
        <v>#DIV/0!</v>
      </c>
      <c r="Z74" s="42" t="e">
        <f t="shared" si="26"/>
        <v>#DIV/0!</v>
      </c>
      <c r="AA74" s="42" t="e">
        <f t="shared" si="27"/>
        <v>#DIV/0!</v>
      </c>
      <c r="AB74" s="42" t="e">
        <f t="shared" si="28"/>
        <v>#DIV/0!</v>
      </c>
      <c r="AC74" s="42" t="e">
        <f t="shared" si="29"/>
        <v>#DIV/0!</v>
      </c>
      <c r="AD74" s="42" t="e">
        <f t="shared" si="30"/>
        <v>#DIV/0!</v>
      </c>
      <c r="AE74" s="42" t="e">
        <f t="shared" si="31"/>
        <v>#DIV/0!</v>
      </c>
      <c r="AF74" s="42" t="e">
        <f t="shared" si="32"/>
        <v>#DIV/0!</v>
      </c>
      <c r="AG74" s="42" t="e">
        <f t="shared" si="33"/>
        <v>#DIV/0!</v>
      </c>
      <c r="AH74" s="43" t="e">
        <f t="shared" si="17"/>
        <v>#DIV/0!</v>
      </c>
      <c r="AI74" s="3"/>
      <c r="AJ74" s="41" t="e">
        <f t="shared" si="34"/>
        <v>#DIV/0!</v>
      </c>
      <c r="AK74" s="47">
        <f t="shared" si="35"/>
        <v>4.3059595283452063</v>
      </c>
      <c r="AL74" s="43" t="e">
        <f t="shared" si="41"/>
        <v>#DIV/0!</v>
      </c>
      <c r="AN74" s="41" t="e">
        <f t="shared" si="19"/>
        <v>#DIV/0!</v>
      </c>
      <c r="AO74" s="42" t="e">
        <f t="shared" si="36"/>
        <v>#DIV/0!</v>
      </c>
      <c r="AP74" s="42" t="e">
        <f t="shared" si="21"/>
        <v>#DIV/0!</v>
      </c>
      <c r="AQ74" s="42" t="e">
        <f t="shared" si="22"/>
        <v>#DIV/0!</v>
      </c>
      <c r="AR74" s="43" t="e">
        <f t="shared" si="23"/>
        <v>#DIV/0!</v>
      </c>
      <c r="AT74" s="41" t="e">
        <f t="shared" si="37"/>
        <v>#DIV/0!</v>
      </c>
      <c r="AU74" s="42" t="e">
        <f t="shared" si="38"/>
        <v>#DIV/0!</v>
      </c>
      <c r="AV74" s="43" t="e">
        <f t="shared" si="39"/>
        <v>#DIV/0!</v>
      </c>
    </row>
    <row r="75" spans="2:51">
      <c r="B75" s="17">
        <v>381</v>
      </c>
      <c r="C75" s="18">
        <v>3995</v>
      </c>
      <c r="D75" s="67">
        <v>0.32</v>
      </c>
      <c r="F75" s="25"/>
      <c r="G75" s="26"/>
      <c r="H75" s="26"/>
      <c r="I75" s="26"/>
      <c r="J75" s="26"/>
      <c r="K75" s="26"/>
      <c r="L75" s="26"/>
      <c r="M75" s="26"/>
      <c r="N75" s="63"/>
      <c r="O75" s="72"/>
      <c r="P75" s="73"/>
      <c r="Q75" s="9"/>
      <c r="R75" s="31"/>
      <c r="S75" s="32"/>
      <c r="T75" s="4"/>
      <c r="U75" s="99" t="e">
        <f t="shared" si="14"/>
        <v>#DIV/0!</v>
      </c>
      <c r="V75" s="37" t="e">
        <f t="shared" si="40"/>
        <v>#DIV/0!</v>
      </c>
      <c r="W75" s="38" t="e">
        <f t="shared" si="15"/>
        <v>#DIV/0!</v>
      </c>
      <c r="Y75" s="41" t="e">
        <f t="shared" si="25"/>
        <v>#DIV/0!</v>
      </c>
      <c r="Z75" s="42" t="e">
        <f t="shared" si="26"/>
        <v>#DIV/0!</v>
      </c>
      <c r="AA75" s="42" t="e">
        <f t="shared" si="27"/>
        <v>#DIV/0!</v>
      </c>
      <c r="AB75" s="42" t="e">
        <f t="shared" si="28"/>
        <v>#DIV/0!</v>
      </c>
      <c r="AC75" s="42" t="e">
        <f t="shared" si="29"/>
        <v>#DIV/0!</v>
      </c>
      <c r="AD75" s="42" t="e">
        <f t="shared" si="30"/>
        <v>#DIV/0!</v>
      </c>
      <c r="AE75" s="42" t="e">
        <f t="shared" si="31"/>
        <v>#DIV/0!</v>
      </c>
      <c r="AF75" s="42" t="e">
        <f t="shared" si="32"/>
        <v>#DIV/0!</v>
      </c>
      <c r="AG75" s="42" t="e">
        <f t="shared" si="33"/>
        <v>#DIV/0!</v>
      </c>
      <c r="AH75" s="43" t="e">
        <f t="shared" si="17"/>
        <v>#DIV/0!</v>
      </c>
      <c r="AI75" s="3"/>
      <c r="AJ75" s="41" t="e">
        <f t="shared" si="34"/>
        <v>#DIV/0!</v>
      </c>
      <c r="AK75" s="47">
        <f t="shared" si="35"/>
        <v>4.3059595283452063</v>
      </c>
      <c r="AL75" s="43" t="e">
        <f t="shared" si="41"/>
        <v>#DIV/0!</v>
      </c>
      <c r="AN75" s="41" t="e">
        <f t="shared" si="19"/>
        <v>#DIV/0!</v>
      </c>
      <c r="AO75" s="42" t="e">
        <f t="shared" si="36"/>
        <v>#DIV/0!</v>
      </c>
      <c r="AP75" s="42" t="e">
        <f t="shared" si="21"/>
        <v>#DIV/0!</v>
      </c>
      <c r="AQ75" s="42" t="e">
        <f t="shared" si="22"/>
        <v>#DIV/0!</v>
      </c>
      <c r="AR75" s="43" t="e">
        <f t="shared" si="23"/>
        <v>#DIV/0!</v>
      </c>
      <c r="AT75" s="41" t="e">
        <f t="shared" si="37"/>
        <v>#DIV/0!</v>
      </c>
      <c r="AU75" s="42" t="e">
        <f t="shared" si="38"/>
        <v>#DIV/0!</v>
      </c>
      <c r="AV75" s="43" t="e">
        <f t="shared" si="39"/>
        <v>#DIV/0!</v>
      </c>
    </row>
    <row r="76" spans="2:51">
      <c r="B76" s="17">
        <v>382</v>
      </c>
      <c r="C76" s="18">
        <v>3995</v>
      </c>
      <c r="D76" s="67">
        <v>0.32</v>
      </c>
      <c r="F76" s="25"/>
      <c r="G76" s="26"/>
      <c r="H76" s="26"/>
      <c r="I76" s="26"/>
      <c r="J76" s="26"/>
      <c r="K76" s="26"/>
      <c r="L76" s="26"/>
      <c r="M76" s="26"/>
      <c r="N76" s="63"/>
      <c r="O76" s="72"/>
      <c r="P76" s="73"/>
      <c r="Q76" s="9"/>
      <c r="R76" s="31"/>
      <c r="S76" s="32"/>
      <c r="T76" s="4"/>
      <c r="U76" s="99" t="e">
        <f t="shared" si="14"/>
        <v>#DIV/0!</v>
      </c>
      <c r="V76" s="37" t="e">
        <f t="shared" si="40"/>
        <v>#DIV/0!</v>
      </c>
      <c r="W76" s="38" t="e">
        <f t="shared" si="15"/>
        <v>#DIV/0!</v>
      </c>
      <c r="Y76" s="41" t="e">
        <f t="shared" si="25"/>
        <v>#DIV/0!</v>
      </c>
      <c r="Z76" s="42" t="e">
        <f t="shared" si="26"/>
        <v>#DIV/0!</v>
      </c>
      <c r="AA76" s="42" t="e">
        <f t="shared" si="27"/>
        <v>#DIV/0!</v>
      </c>
      <c r="AB76" s="42" t="e">
        <f t="shared" si="28"/>
        <v>#DIV/0!</v>
      </c>
      <c r="AC76" s="42" t="e">
        <f t="shared" si="29"/>
        <v>#DIV/0!</v>
      </c>
      <c r="AD76" s="42" t="e">
        <f t="shared" si="30"/>
        <v>#DIV/0!</v>
      </c>
      <c r="AE76" s="42" t="e">
        <f t="shared" si="31"/>
        <v>#DIV/0!</v>
      </c>
      <c r="AF76" s="42" t="e">
        <f t="shared" si="32"/>
        <v>#DIV/0!</v>
      </c>
      <c r="AG76" s="42" t="e">
        <f t="shared" si="33"/>
        <v>#DIV/0!</v>
      </c>
      <c r="AH76" s="43" t="e">
        <f t="shared" si="17"/>
        <v>#DIV/0!</v>
      </c>
      <c r="AI76" s="3"/>
      <c r="AJ76" s="41" t="e">
        <f t="shared" si="34"/>
        <v>#DIV/0!</v>
      </c>
      <c r="AK76" s="47">
        <f t="shared" si="35"/>
        <v>4.3059595283452063</v>
      </c>
      <c r="AL76" s="43" t="e">
        <f t="shared" si="41"/>
        <v>#DIV/0!</v>
      </c>
      <c r="AN76" s="41" t="e">
        <f t="shared" si="19"/>
        <v>#DIV/0!</v>
      </c>
      <c r="AO76" s="42" t="e">
        <f t="shared" si="36"/>
        <v>#DIV/0!</v>
      </c>
      <c r="AP76" s="42" t="e">
        <f t="shared" si="21"/>
        <v>#DIV/0!</v>
      </c>
      <c r="AQ76" s="42" t="e">
        <f t="shared" si="22"/>
        <v>#DIV/0!</v>
      </c>
      <c r="AR76" s="43" t="e">
        <f t="shared" si="23"/>
        <v>#DIV/0!</v>
      </c>
      <c r="AT76" s="41" t="e">
        <f t="shared" si="37"/>
        <v>#DIV/0!</v>
      </c>
      <c r="AU76" s="42" t="e">
        <f t="shared" si="38"/>
        <v>#DIV/0!</v>
      </c>
      <c r="AV76" s="43" t="e">
        <f t="shared" si="39"/>
        <v>#DIV/0!</v>
      </c>
    </row>
    <row r="77" spans="2:51">
      <c r="B77" s="17">
        <v>383</v>
      </c>
      <c r="C77" s="18">
        <v>3995</v>
      </c>
      <c r="D77" s="67">
        <v>0.32</v>
      </c>
      <c r="F77" s="25"/>
      <c r="G77" s="26"/>
      <c r="H77" s="26"/>
      <c r="I77" s="26"/>
      <c r="J77" s="26"/>
      <c r="K77" s="26"/>
      <c r="L77" s="26"/>
      <c r="M77" s="26"/>
      <c r="N77" s="63"/>
      <c r="O77" s="72"/>
      <c r="P77" s="73"/>
      <c r="Q77" s="9"/>
      <c r="R77" s="31"/>
      <c r="S77" s="32"/>
      <c r="T77" s="4"/>
      <c r="U77" s="99" t="e">
        <f t="shared" si="14"/>
        <v>#DIV/0!</v>
      </c>
      <c r="V77" s="37" t="e">
        <f t="shared" si="40"/>
        <v>#DIV/0!</v>
      </c>
      <c r="W77" s="38" t="e">
        <f t="shared" si="15"/>
        <v>#DIV/0!</v>
      </c>
      <c r="Y77" s="41" t="e">
        <f t="shared" si="25"/>
        <v>#DIV/0!</v>
      </c>
      <c r="Z77" s="42" t="e">
        <f t="shared" si="26"/>
        <v>#DIV/0!</v>
      </c>
      <c r="AA77" s="42" t="e">
        <f t="shared" si="27"/>
        <v>#DIV/0!</v>
      </c>
      <c r="AB77" s="42" t="e">
        <f t="shared" si="28"/>
        <v>#DIV/0!</v>
      </c>
      <c r="AC77" s="42" t="e">
        <f t="shared" si="29"/>
        <v>#DIV/0!</v>
      </c>
      <c r="AD77" s="42" t="e">
        <f t="shared" si="30"/>
        <v>#DIV/0!</v>
      </c>
      <c r="AE77" s="42" t="e">
        <f t="shared" si="31"/>
        <v>#DIV/0!</v>
      </c>
      <c r="AF77" s="42" t="e">
        <f t="shared" si="32"/>
        <v>#DIV/0!</v>
      </c>
      <c r="AG77" s="42" t="e">
        <f t="shared" si="33"/>
        <v>#DIV/0!</v>
      </c>
      <c r="AH77" s="43" t="e">
        <f t="shared" si="17"/>
        <v>#DIV/0!</v>
      </c>
      <c r="AI77" s="3"/>
      <c r="AJ77" s="41" t="e">
        <f t="shared" si="34"/>
        <v>#DIV/0!</v>
      </c>
      <c r="AK77" s="47">
        <f t="shared" si="35"/>
        <v>4.3059595283452063</v>
      </c>
      <c r="AL77" s="43" t="e">
        <f t="shared" si="41"/>
        <v>#DIV/0!</v>
      </c>
      <c r="AN77" s="41" t="e">
        <f t="shared" si="19"/>
        <v>#DIV/0!</v>
      </c>
      <c r="AO77" s="42" t="e">
        <f t="shared" si="36"/>
        <v>#DIV/0!</v>
      </c>
      <c r="AP77" s="42" t="e">
        <f t="shared" si="21"/>
        <v>#DIV/0!</v>
      </c>
      <c r="AQ77" s="42" t="e">
        <f t="shared" si="22"/>
        <v>#DIV/0!</v>
      </c>
      <c r="AR77" s="43" t="e">
        <f t="shared" si="23"/>
        <v>#DIV/0!</v>
      </c>
      <c r="AT77" s="41" t="e">
        <f t="shared" si="37"/>
        <v>#DIV/0!</v>
      </c>
      <c r="AU77" s="42" t="e">
        <f t="shared" si="38"/>
        <v>#DIV/0!</v>
      </c>
      <c r="AV77" s="43" t="e">
        <f t="shared" si="39"/>
        <v>#DIV/0!</v>
      </c>
    </row>
    <row r="78" spans="2:51">
      <c r="B78" s="17">
        <v>384</v>
      </c>
      <c r="C78" s="18">
        <v>3995</v>
      </c>
      <c r="D78" s="67">
        <v>0.32</v>
      </c>
      <c r="F78" s="25"/>
      <c r="G78" s="26"/>
      <c r="H78" s="26"/>
      <c r="I78" s="26"/>
      <c r="J78" s="26"/>
      <c r="K78" s="26"/>
      <c r="L78" s="26"/>
      <c r="M78" s="26"/>
      <c r="N78" s="63"/>
      <c r="O78" s="72"/>
      <c r="P78" s="73"/>
      <c r="Q78" s="9"/>
      <c r="R78" s="31"/>
      <c r="S78" s="32"/>
      <c r="T78" s="4"/>
      <c r="U78" s="99" t="e">
        <f t="shared" si="14"/>
        <v>#DIV/0!</v>
      </c>
      <c r="V78" s="37" t="e">
        <f t="shared" ref="V78:V109" si="42">815.3+265.3*(G78/40.32)/(G78/40.32+N78/71.85)+15.37*G78+8.61*N78+6.646*(F78+J78)+39.16*D78</f>
        <v>#DIV/0!</v>
      </c>
      <c r="W78" s="38" t="e">
        <f t="shared" si="15"/>
        <v>#DIV/0!</v>
      </c>
      <c r="Y78" s="41" t="e">
        <f t="shared" ref="Y78:Y109" si="43">(F78/30.99)/($I78/60.08+$L78/79.9+$H78/50.98+$N78/71.85+$G78/40.32+$K78/56.08+$F78/30.99+$J78/47.1+$M78/70.94)</f>
        <v>#DIV/0!</v>
      </c>
      <c r="Z78" s="42" t="e">
        <f t="shared" ref="Z78:Z109" si="44">(G78/40.32)/($I78/60.08+$L78/79.9+$H78/50.98+$N78/71.85+$G78/40.32+$K78/56.08+$F78/30.99+$J78/47.1+$M78/70.94)</f>
        <v>#DIV/0!</v>
      </c>
      <c r="AA78" s="42" t="e">
        <f t="shared" ref="AA78:AA109" si="45">(H78/50.98)/($I78/60.08+$L78/79.9+$H78/50.98+$N78/71.85+$G78/40.32+$K78/56.08+$F78/30.99+$J78/47.1+$M78/70.94)</f>
        <v>#DIV/0!</v>
      </c>
      <c r="AB78" s="42" t="e">
        <f t="shared" ref="AB78:AB109" si="46">(I78/60.08)/($I78/60.08+$L78/79.9+$H78/50.98+$N78/71.85+$G78/40.32+$K78/56.08+$F78/30.99+$J78/47.1+$M78/70.94)</f>
        <v>#DIV/0!</v>
      </c>
      <c r="AC78" s="42" t="e">
        <f t="shared" ref="AC78:AC109" si="47">(J78/47.1)/($I78/60.08+$L78/79.9+$H78/50.98+$N78/71.85+$G78/40.32+$K78/56.08+$F78/30.99+$J78/47.1+$M78/70.94)</f>
        <v>#DIV/0!</v>
      </c>
      <c r="AD78" s="42" t="e">
        <f t="shared" ref="AD78:AD109" si="48">(K78/56.08)/($I78/60.08+$L78/79.9+$H78/50.98+$N78/71.85+$G78/40.32+$K78/56.08+$F78/30.99+$J78/47.1+$M78/70.94)</f>
        <v>#DIV/0!</v>
      </c>
      <c r="AE78" s="42" t="e">
        <f t="shared" ref="AE78:AE109" si="49">(L78/79.9)/($I78/60.08+$L78/79.9+$H78/50.98+$N78/71.85+$G78/40.32+$K78/56.08+$F78/30.99+$J78/47.1+$M78/70.94)</f>
        <v>#DIV/0!</v>
      </c>
      <c r="AF78" s="42" t="e">
        <f t="shared" ref="AF78:AF109" si="50">(M78/70.94)/($I78/60.08+$L78/79.9+$H78/50.98+$N78/71.85+$G78/40.32+$K78/56.08+$F78/30.99+$J78/47.1+$M78/70.94)</f>
        <v>#DIV/0!</v>
      </c>
      <c r="AG78" s="42" t="e">
        <f t="shared" ref="AG78:AG109" si="51">(N78/71.85)/($I78/60.08+$L78/79.9+$H78/50.98+$N78/71.85+$G78/40.32+$K78/56.08+$F78/30.99+$J78/47.1+$M78/70.94)</f>
        <v>#DIV/0!</v>
      </c>
      <c r="AH78" s="43" t="e">
        <f t="shared" si="17"/>
        <v>#DIV/0!</v>
      </c>
      <c r="AI78" s="3"/>
      <c r="AJ78" s="41" t="e">
        <f t="shared" ref="AJ78:AJ109" si="52">1/(1+(O78/(N78*AL78))*0.013+(P78/(N78*AL78))*0.025)</f>
        <v>#DIV/0!</v>
      </c>
      <c r="AK78" s="47">
        <f t="shared" ref="AK78:AK109" si="53">EXP(1.46-0.177*G78)</f>
        <v>4.3059595283452063</v>
      </c>
      <c r="AL78" s="43" t="e">
        <f t="shared" ref="AL78:AL109" si="54">(N78-AK78*71.85/79.85)/N78</f>
        <v>#DIV/0!</v>
      </c>
      <c r="AN78" s="41" t="e">
        <f t="shared" si="19"/>
        <v>#DIV/0!</v>
      </c>
      <c r="AO78" s="42" t="e">
        <f t="shared" ref="AO78:AO109" si="55">(137778-91.666*W78+8.474*W78*LN(W78))/(8.31441*W78)+(-291*D78+351*ERF(D78))/W78</f>
        <v>#DIV/0!</v>
      </c>
      <c r="AP78" s="42" t="e">
        <f t="shared" si="21"/>
        <v>#DIV/0!</v>
      </c>
      <c r="AQ78" s="42" t="e">
        <f t="shared" si="22"/>
        <v>#DIV/0!</v>
      </c>
      <c r="AR78" s="43" t="e">
        <f t="shared" si="23"/>
        <v>#DIV/0!</v>
      </c>
      <c r="AT78" s="41" t="e">
        <f t="shared" ref="AT78:AT109" si="56">1/(1+(O78/(N78*AL78))*0.013+(P78/(N78*AL78))*0.025)</f>
        <v>#DIV/0!</v>
      </c>
      <c r="AU78" s="42" t="e">
        <f t="shared" ref="AU78:AU109" si="57">(O78/(N78*AL78))*0.013*AT78</f>
        <v>#DIV/0!</v>
      </c>
      <c r="AV78" s="43" t="e">
        <f t="shared" ref="AV78:AV109" si="58">(P78/(N78*AL78))*0.025*AT78</f>
        <v>#DIV/0!</v>
      </c>
    </row>
    <row r="79" spans="2:51">
      <c r="B79" s="17">
        <v>385</v>
      </c>
      <c r="C79" s="18">
        <v>3995</v>
      </c>
      <c r="D79" s="67">
        <v>0.32</v>
      </c>
      <c r="F79" s="25"/>
      <c r="G79" s="26"/>
      <c r="H79" s="26"/>
      <c r="I79" s="26"/>
      <c r="J79" s="26"/>
      <c r="K79" s="26"/>
      <c r="L79" s="26"/>
      <c r="M79" s="26"/>
      <c r="N79" s="63"/>
      <c r="O79" s="72"/>
      <c r="P79" s="73"/>
      <c r="Q79" s="9"/>
      <c r="R79" s="31"/>
      <c r="S79" s="32"/>
      <c r="T79" s="4"/>
      <c r="U79" s="99" t="e">
        <f t="shared" ref="U79:U142" si="59">EXP(AR79)</f>
        <v>#DIV/0!</v>
      </c>
      <c r="V79" s="37" t="e">
        <f t="shared" si="42"/>
        <v>#DIV/0!</v>
      </c>
      <c r="W79" s="38" t="e">
        <f t="shared" ref="W79:W142" si="60">(V79+273)</f>
        <v>#DIV/0!</v>
      </c>
      <c r="Y79" s="41" t="e">
        <f t="shared" si="43"/>
        <v>#DIV/0!</v>
      </c>
      <c r="Z79" s="42" t="e">
        <f t="shared" si="44"/>
        <v>#DIV/0!</v>
      </c>
      <c r="AA79" s="42" t="e">
        <f t="shared" si="45"/>
        <v>#DIV/0!</v>
      </c>
      <c r="AB79" s="42" t="e">
        <f t="shared" si="46"/>
        <v>#DIV/0!</v>
      </c>
      <c r="AC79" s="42" t="e">
        <f t="shared" si="47"/>
        <v>#DIV/0!</v>
      </c>
      <c r="AD79" s="42" t="e">
        <f t="shared" si="48"/>
        <v>#DIV/0!</v>
      </c>
      <c r="AE79" s="42" t="e">
        <f t="shared" si="49"/>
        <v>#DIV/0!</v>
      </c>
      <c r="AF79" s="42" t="e">
        <f t="shared" si="50"/>
        <v>#DIV/0!</v>
      </c>
      <c r="AG79" s="42" t="e">
        <f t="shared" si="51"/>
        <v>#DIV/0!</v>
      </c>
      <c r="AH79" s="43" t="e">
        <f t="shared" ref="AH79:AH142" si="61">AG79*AL79</f>
        <v>#DIV/0!</v>
      </c>
      <c r="AI79" s="3"/>
      <c r="AJ79" s="41" t="e">
        <f t="shared" si="52"/>
        <v>#DIV/0!</v>
      </c>
      <c r="AK79" s="47">
        <f t="shared" si="53"/>
        <v>4.3059595283452063</v>
      </c>
      <c r="AL79" s="43" t="e">
        <f t="shared" si="54"/>
        <v>#DIV/0!</v>
      </c>
      <c r="AN79" s="41" t="e">
        <f t="shared" ref="AN79:AN142" si="62">8.77-23590/W79+(1673/W79)*(6.7*(Y79+AC79)+4.9*Z79+8.1*AD79+8.9*(AG79+AF79)+5*AE79+1.8*AA79-22.2*AE79*(AG79+AF79)+7.2*(AG79*AB79))-2.06*ERF(-7.2*(AG79+AF79))</f>
        <v>#DIV/0!</v>
      </c>
      <c r="AO79" s="42" t="e">
        <f t="shared" si="55"/>
        <v>#DIV/0!</v>
      </c>
      <c r="AP79" s="42" t="e">
        <f t="shared" ref="AP79:AP142" si="63">LN(AJ79*(1-AH79))</f>
        <v>#DIV/0!</v>
      </c>
      <c r="AQ79" s="42" t="e">
        <f t="shared" ref="AQ79:AQ142" si="64">LN(AH79)+(((1-AH79)^2)*(28870-14710*Z79+1960*AD79+43300*Y79+95380*AC79-76880*AE79)+(1-AH79)*(-62190*AB79+31520*AB79*AB79))/(8.31441*W79)</f>
        <v>#DIV/0!</v>
      </c>
      <c r="AR79" s="43" t="e">
        <f t="shared" ref="AR79:AR142" si="65">AN79+AO79+AP79-AQ79</f>
        <v>#DIV/0!</v>
      </c>
      <c r="AT79" s="41" t="e">
        <f t="shared" si="56"/>
        <v>#DIV/0!</v>
      </c>
      <c r="AU79" s="42" t="e">
        <f t="shared" si="57"/>
        <v>#DIV/0!</v>
      </c>
      <c r="AV79" s="43" t="e">
        <f t="shared" si="58"/>
        <v>#DIV/0!</v>
      </c>
    </row>
    <row r="80" spans="2:51">
      <c r="B80" s="17">
        <v>386</v>
      </c>
      <c r="C80" s="18">
        <v>3995</v>
      </c>
      <c r="D80" s="67">
        <v>0.32</v>
      </c>
      <c r="F80" s="25"/>
      <c r="G80" s="26"/>
      <c r="H80" s="26"/>
      <c r="I80" s="26"/>
      <c r="J80" s="26"/>
      <c r="K80" s="26"/>
      <c r="L80" s="26"/>
      <c r="M80" s="26"/>
      <c r="N80" s="63"/>
      <c r="O80" s="72"/>
      <c r="P80" s="73"/>
      <c r="Q80" s="9"/>
      <c r="R80" s="31"/>
      <c r="S80" s="32"/>
      <c r="T80"/>
      <c r="U80" s="99" t="e">
        <f t="shared" si="59"/>
        <v>#DIV/0!</v>
      </c>
      <c r="V80" s="37" t="e">
        <f t="shared" si="42"/>
        <v>#DIV/0!</v>
      </c>
      <c r="W80" s="38" t="e">
        <f t="shared" si="60"/>
        <v>#DIV/0!</v>
      </c>
      <c r="Y80" s="41" t="e">
        <f t="shared" si="43"/>
        <v>#DIV/0!</v>
      </c>
      <c r="Z80" s="42" t="e">
        <f t="shared" si="44"/>
        <v>#DIV/0!</v>
      </c>
      <c r="AA80" s="42" t="e">
        <f t="shared" si="45"/>
        <v>#DIV/0!</v>
      </c>
      <c r="AB80" s="42" t="e">
        <f t="shared" si="46"/>
        <v>#DIV/0!</v>
      </c>
      <c r="AC80" s="42" t="e">
        <f t="shared" si="47"/>
        <v>#DIV/0!</v>
      </c>
      <c r="AD80" s="42" t="e">
        <f t="shared" si="48"/>
        <v>#DIV/0!</v>
      </c>
      <c r="AE80" s="42" t="e">
        <f t="shared" si="49"/>
        <v>#DIV/0!</v>
      </c>
      <c r="AF80" s="42" t="e">
        <f t="shared" si="50"/>
        <v>#DIV/0!</v>
      </c>
      <c r="AG80" s="42" t="e">
        <f t="shared" si="51"/>
        <v>#DIV/0!</v>
      </c>
      <c r="AH80" s="43" t="e">
        <f t="shared" si="61"/>
        <v>#DIV/0!</v>
      </c>
      <c r="AI80" s="3"/>
      <c r="AJ80" s="41" t="e">
        <f t="shared" si="52"/>
        <v>#DIV/0!</v>
      </c>
      <c r="AK80" s="47">
        <f t="shared" si="53"/>
        <v>4.3059595283452063</v>
      </c>
      <c r="AL80" s="43" t="e">
        <f t="shared" si="54"/>
        <v>#DIV/0!</v>
      </c>
      <c r="AN80" s="41" t="e">
        <f t="shared" si="62"/>
        <v>#DIV/0!</v>
      </c>
      <c r="AO80" s="42" t="e">
        <f t="shared" si="55"/>
        <v>#DIV/0!</v>
      </c>
      <c r="AP80" s="42" t="e">
        <f t="shared" si="63"/>
        <v>#DIV/0!</v>
      </c>
      <c r="AQ80" s="42" t="e">
        <f t="shared" si="64"/>
        <v>#DIV/0!</v>
      </c>
      <c r="AR80" s="43" t="e">
        <f t="shared" si="65"/>
        <v>#DIV/0!</v>
      </c>
      <c r="AT80" s="41" t="e">
        <f t="shared" si="56"/>
        <v>#DIV/0!</v>
      </c>
      <c r="AU80" s="42" t="e">
        <f t="shared" si="57"/>
        <v>#DIV/0!</v>
      </c>
      <c r="AV80" s="43" t="e">
        <f t="shared" si="58"/>
        <v>#DIV/0!</v>
      </c>
      <c r="AW80"/>
      <c r="AX80"/>
      <c r="AY80"/>
    </row>
    <row r="81" spans="2:51">
      <c r="B81" s="17">
        <v>387</v>
      </c>
      <c r="C81" s="18">
        <v>3995</v>
      </c>
      <c r="D81" s="67">
        <v>0.32</v>
      </c>
      <c r="F81" s="25"/>
      <c r="G81" s="26"/>
      <c r="H81" s="26"/>
      <c r="I81" s="26"/>
      <c r="J81" s="26"/>
      <c r="K81" s="26"/>
      <c r="L81" s="26"/>
      <c r="M81" s="26"/>
      <c r="N81" s="63"/>
      <c r="O81" s="72"/>
      <c r="P81" s="73"/>
      <c r="Q81" s="9"/>
      <c r="R81" s="31"/>
      <c r="S81" s="32"/>
      <c r="T81" s="4"/>
      <c r="U81" s="99" t="e">
        <f t="shared" si="59"/>
        <v>#DIV/0!</v>
      </c>
      <c r="V81" s="37" t="e">
        <f t="shared" si="42"/>
        <v>#DIV/0!</v>
      </c>
      <c r="W81" s="38" t="e">
        <f t="shared" si="60"/>
        <v>#DIV/0!</v>
      </c>
      <c r="Y81" s="41" t="e">
        <f t="shared" si="43"/>
        <v>#DIV/0!</v>
      </c>
      <c r="Z81" s="42" t="e">
        <f t="shared" si="44"/>
        <v>#DIV/0!</v>
      </c>
      <c r="AA81" s="42" t="e">
        <f t="shared" si="45"/>
        <v>#DIV/0!</v>
      </c>
      <c r="AB81" s="42" t="e">
        <f t="shared" si="46"/>
        <v>#DIV/0!</v>
      </c>
      <c r="AC81" s="42" t="e">
        <f t="shared" si="47"/>
        <v>#DIV/0!</v>
      </c>
      <c r="AD81" s="42" t="e">
        <f t="shared" si="48"/>
        <v>#DIV/0!</v>
      </c>
      <c r="AE81" s="42" t="e">
        <f t="shared" si="49"/>
        <v>#DIV/0!</v>
      </c>
      <c r="AF81" s="42" t="e">
        <f t="shared" si="50"/>
        <v>#DIV/0!</v>
      </c>
      <c r="AG81" s="42" t="e">
        <f t="shared" si="51"/>
        <v>#DIV/0!</v>
      </c>
      <c r="AH81" s="43" t="e">
        <f t="shared" si="61"/>
        <v>#DIV/0!</v>
      </c>
      <c r="AI81" s="3"/>
      <c r="AJ81" s="41" t="e">
        <f t="shared" si="52"/>
        <v>#DIV/0!</v>
      </c>
      <c r="AK81" s="47">
        <f t="shared" si="53"/>
        <v>4.3059595283452063</v>
      </c>
      <c r="AL81" s="43" t="e">
        <f t="shared" si="54"/>
        <v>#DIV/0!</v>
      </c>
      <c r="AN81" s="41" t="e">
        <f t="shared" si="62"/>
        <v>#DIV/0!</v>
      </c>
      <c r="AO81" s="42" t="e">
        <f t="shared" si="55"/>
        <v>#DIV/0!</v>
      </c>
      <c r="AP81" s="42" t="e">
        <f t="shared" si="63"/>
        <v>#DIV/0!</v>
      </c>
      <c r="AQ81" s="42" t="e">
        <f t="shared" si="64"/>
        <v>#DIV/0!</v>
      </c>
      <c r="AR81" s="43" t="e">
        <f t="shared" si="65"/>
        <v>#DIV/0!</v>
      </c>
      <c r="AT81" s="41" t="e">
        <f t="shared" si="56"/>
        <v>#DIV/0!</v>
      </c>
      <c r="AU81" s="42" t="e">
        <f t="shared" si="57"/>
        <v>#DIV/0!</v>
      </c>
      <c r="AV81" s="43" t="e">
        <f t="shared" si="58"/>
        <v>#DIV/0!</v>
      </c>
    </row>
    <row r="82" spans="2:51">
      <c r="B82" s="17">
        <v>388</v>
      </c>
      <c r="C82" s="18">
        <v>4392</v>
      </c>
      <c r="D82" s="67">
        <v>0.32</v>
      </c>
      <c r="F82" s="25"/>
      <c r="G82" s="26"/>
      <c r="H82" s="26"/>
      <c r="I82" s="26"/>
      <c r="J82" s="26"/>
      <c r="K82" s="26"/>
      <c r="L82" s="26"/>
      <c r="M82" s="26"/>
      <c r="N82" s="63"/>
      <c r="O82" s="72"/>
      <c r="P82" s="73"/>
      <c r="Q82" s="9"/>
      <c r="R82" s="31"/>
      <c r="S82" s="32"/>
      <c r="T82"/>
      <c r="U82" s="99" t="e">
        <f t="shared" si="59"/>
        <v>#DIV/0!</v>
      </c>
      <c r="V82" s="37" t="e">
        <f t="shared" si="42"/>
        <v>#DIV/0!</v>
      </c>
      <c r="W82" s="38" t="e">
        <f t="shared" si="60"/>
        <v>#DIV/0!</v>
      </c>
      <c r="Y82" s="41" t="e">
        <f t="shared" si="43"/>
        <v>#DIV/0!</v>
      </c>
      <c r="Z82" s="42" t="e">
        <f t="shared" si="44"/>
        <v>#DIV/0!</v>
      </c>
      <c r="AA82" s="42" t="e">
        <f t="shared" si="45"/>
        <v>#DIV/0!</v>
      </c>
      <c r="AB82" s="42" t="e">
        <f t="shared" si="46"/>
        <v>#DIV/0!</v>
      </c>
      <c r="AC82" s="42" t="e">
        <f t="shared" si="47"/>
        <v>#DIV/0!</v>
      </c>
      <c r="AD82" s="42" t="e">
        <f t="shared" si="48"/>
        <v>#DIV/0!</v>
      </c>
      <c r="AE82" s="42" t="e">
        <f t="shared" si="49"/>
        <v>#DIV/0!</v>
      </c>
      <c r="AF82" s="42" t="e">
        <f t="shared" si="50"/>
        <v>#DIV/0!</v>
      </c>
      <c r="AG82" s="42" t="e">
        <f t="shared" si="51"/>
        <v>#DIV/0!</v>
      </c>
      <c r="AH82" s="43" t="e">
        <f t="shared" si="61"/>
        <v>#DIV/0!</v>
      </c>
      <c r="AI82" s="3"/>
      <c r="AJ82" s="41" t="e">
        <f t="shared" si="52"/>
        <v>#DIV/0!</v>
      </c>
      <c r="AK82" s="47">
        <f t="shared" si="53"/>
        <v>4.3059595283452063</v>
      </c>
      <c r="AL82" s="43" t="e">
        <f t="shared" si="54"/>
        <v>#DIV/0!</v>
      </c>
      <c r="AN82" s="41" t="e">
        <f t="shared" si="62"/>
        <v>#DIV/0!</v>
      </c>
      <c r="AO82" s="42" t="e">
        <f t="shared" si="55"/>
        <v>#DIV/0!</v>
      </c>
      <c r="AP82" s="42" t="e">
        <f t="shared" si="63"/>
        <v>#DIV/0!</v>
      </c>
      <c r="AQ82" s="42" t="e">
        <f t="shared" si="64"/>
        <v>#DIV/0!</v>
      </c>
      <c r="AR82" s="43" t="e">
        <f t="shared" si="65"/>
        <v>#DIV/0!</v>
      </c>
      <c r="AT82" s="41" t="e">
        <f t="shared" si="56"/>
        <v>#DIV/0!</v>
      </c>
      <c r="AU82" s="42" t="e">
        <f t="shared" si="57"/>
        <v>#DIV/0!</v>
      </c>
      <c r="AV82" s="43" t="e">
        <f t="shared" si="58"/>
        <v>#DIV/0!</v>
      </c>
      <c r="AW82"/>
      <c r="AX82"/>
      <c r="AY82"/>
    </row>
    <row r="83" spans="2:51">
      <c r="B83" s="17">
        <v>389</v>
      </c>
      <c r="C83" s="18">
        <v>4392</v>
      </c>
      <c r="D83" s="67">
        <v>0.32</v>
      </c>
      <c r="F83" s="25"/>
      <c r="G83" s="26"/>
      <c r="H83" s="26"/>
      <c r="I83" s="26"/>
      <c r="J83" s="26"/>
      <c r="K83" s="26"/>
      <c r="L83" s="26"/>
      <c r="M83" s="26"/>
      <c r="N83" s="63"/>
      <c r="O83" s="72"/>
      <c r="P83" s="73"/>
      <c r="Q83" s="9"/>
      <c r="R83" s="31"/>
      <c r="S83" s="32"/>
      <c r="T83" s="4"/>
      <c r="U83" s="99" t="e">
        <f t="shared" si="59"/>
        <v>#DIV/0!</v>
      </c>
      <c r="V83" s="37" t="e">
        <f t="shared" si="42"/>
        <v>#DIV/0!</v>
      </c>
      <c r="W83" s="38" t="e">
        <f t="shared" si="60"/>
        <v>#DIV/0!</v>
      </c>
      <c r="Y83" s="41" t="e">
        <f t="shared" si="43"/>
        <v>#DIV/0!</v>
      </c>
      <c r="Z83" s="42" t="e">
        <f t="shared" si="44"/>
        <v>#DIV/0!</v>
      </c>
      <c r="AA83" s="42" t="e">
        <f t="shared" si="45"/>
        <v>#DIV/0!</v>
      </c>
      <c r="AB83" s="42" t="e">
        <f t="shared" si="46"/>
        <v>#DIV/0!</v>
      </c>
      <c r="AC83" s="42" t="e">
        <f t="shared" si="47"/>
        <v>#DIV/0!</v>
      </c>
      <c r="AD83" s="42" t="e">
        <f t="shared" si="48"/>
        <v>#DIV/0!</v>
      </c>
      <c r="AE83" s="42" t="e">
        <f t="shared" si="49"/>
        <v>#DIV/0!</v>
      </c>
      <c r="AF83" s="42" t="e">
        <f t="shared" si="50"/>
        <v>#DIV/0!</v>
      </c>
      <c r="AG83" s="42" t="e">
        <f t="shared" si="51"/>
        <v>#DIV/0!</v>
      </c>
      <c r="AH83" s="43" t="e">
        <f t="shared" si="61"/>
        <v>#DIV/0!</v>
      </c>
      <c r="AI83" s="3"/>
      <c r="AJ83" s="41" t="e">
        <f t="shared" si="52"/>
        <v>#DIV/0!</v>
      </c>
      <c r="AK83" s="47">
        <f t="shared" si="53"/>
        <v>4.3059595283452063</v>
      </c>
      <c r="AL83" s="43" t="e">
        <f t="shared" si="54"/>
        <v>#DIV/0!</v>
      </c>
      <c r="AN83" s="41" t="e">
        <f t="shared" si="62"/>
        <v>#DIV/0!</v>
      </c>
      <c r="AO83" s="42" t="e">
        <f t="shared" si="55"/>
        <v>#DIV/0!</v>
      </c>
      <c r="AP83" s="42" t="e">
        <f t="shared" si="63"/>
        <v>#DIV/0!</v>
      </c>
      <c r="AQ83" s="42" t="e">
        <f t="shared" si="64"/>
        <v>#DIV/0!</v>
      </c>
      <c r="AR83" s="43" t="e">
        <f t="shared" si="65"/>
        <v>#DIV/0!</v>
      </c>
      <c r="AT83" s="41" t="e">
        <f t="shared" si="56"/>
        <v>#DIV/0!</v>
      </c>
      <c r="AU83" s="42" t="e">
        <f t="shared" si="57"/>
        <v>#DIV/0!</v>
      </c>
      <c r="AV83" s="43" t="e">
        <f t="shared" si="58"/>
        <v>#DIV/0!</v>
      </c>
    </row>
    <row r="84" spans="2:51" s="5" customFormat="1">
      <c r="B84" s="17">
        <v>390</v>
      </c>
      <c r="C84" s="18">
        <v>2560</v>
      </c>
      <c r="D84" s="67">
        <v>0.32</v>
      </c>
      <c r="F84" s="25"/>
      <c r="G84" s="26"/>
      <c r="H84" s="26"/>
      <c r="I84" s="26"/>
      <c r="J84" s="26"/>
      <c r="K84" s="26"/>
      <c r="L84" s="26"/>
      <c r="M84" s="26"/>
      <c r="N84" s="63"/>
      <c r="O84" s="72"/>
      <c r="P84" s="73"/>
      <c r="Q84" s="9"/>
      <c r="R84" s="31"/>
      <c r="S84" s="32"/>
      <c r="T84" s="4"/>
      <c r="U84" s="99" t="e">
        <f t="shared" si="59"/>
        <v>#DIV/0!</v>
      </c>
      <c r="V84" s="37" t="e">
        <f t="shared" si="42"/>
        <v>#DIV/0!</v>
      </c>
      <c r="W84" s="38" t="e">
        <f t="shared" si="60"/>
        <v>#DIV/0!</v>
      </c>
      <c r="Y84" s="41" t="e">
        <f t="shared" si="43"/>
        <v>#DIV/0!</v>
      </c>
      <c r="Z84" s="42" t="e">
        <f t="shared" si="44"/>
        <v>#DIV/0!</v>
      </c>
      <c r="AA84" s="42" t="e">
        <f t="shared" si="45"/>
        <v>#DIV/0!</v>
      </c>
      <c r="AB84" s="42" t="e">
        <f t="shared" si="46"/>
        <v>#DIV/0!</v>
      </c>
      <c r="AC84" s="42" t="e">
        <f t="shared" si="47"/>
        <v>#DIV/0!</v>
      </c>
      <c r="AD84" s="42" t="e">
        <f t="shared" si="48"/>
        <v>#DIV/0!</v>
      </c>
      <c r="AE84" s="42" t="e">
        <f t="shared" si="49"/>
        <v>#DIV/0!</v>
      </c>
      <c r="AF84" s="42" t="e">
        <f t="shared" si="50"/>
        <v>#DIV/0!</v>
      </c>
      <c r="AG84" s="42" t="e">
        <f t="shared" si="51"/>
        <v>#DIV/0!</v>
      </c>
      <c r="AH84" s="43" t="e">
        <f t="shared" si="61"/>
        <v>#DIV/0!</v>
      </c>
      <c r="AI84" s="6"/>
      <c r="AJ84" s="41" t="e">
        <f t="shared" si="52"/>
        <v>#DIV/0!</v>
      </c>
      <c r="AK84" s="47">
        <f t="shared" si="53"/>
        <v>4.3059595283452063</v>
      </c>
      <c r="AL84" s="43" t="e">
        <f t="shared" si="54"/>
        <v>#DIV/0!</v>
      </c>
      <c r="AN84" s="41" t="e">
        <f t="shared" si="62"/>
        <v>#DIV/0!</v>
      </c>
      <c r="AO84" s="42" t="e">
        <f t="shared" si="55"/>
        <v>#DIV/0!</v>
      </c>
      <c r="AP84" s="42" t="e">
        <f t="shared" si="63"/>
        <v>#DIV/0!</v>
      </c>
      <c r="AQ84" s="42" t="e">
        <f t="shared" si="64"/>
        <v>#DIV/0!</v>
      </c>
      <c r="AR84" s="43" t="e">
        <f t="shared" si="65"/>
        <v>#DIV/0!</v>
      </c>
      <c r="AT84" s="41" t="e">
        <f t="shared" si="56"/>
        <v>#DIV/0!</v>
      </c>
      <c r="AU84" s="42" t="e">
        <f t="shared" si="57"/>
        <v>#DIV/0!</v>
      </c>
      <c r="AV84" s="43" t="e">
        <f t="shared" si="58"/>
        <v>#DIV/0!</v>
      </c>
      <c r="AW84" s="6"/>
      <c r="AX84" s="6"/>
      <c r="AY84" s="6"/>
    </row>
    <row r="85" spans="2:51">
      <c r="B85" s="17">
        <v>391</v>
      </c>
      <c r="C85" s="18">
        <v>2560</v>
      </c>
      <c r="D85" s="67">
        <v>0.32</v>
      </c>
      <c r="F85" s="25"/>
      <c r="G85" s="26"/>
      <c r="H85" s="26"/>
      <c r="I85" s="26"/>
      <c r="J85" s="26"/>
      <c r="K85" s="26"/>
      <c r="L85" s="26"/>
      <c r="M85" s="26"/>
      <c r="N85" s="63"/>
      <c r="O85" s="72"/>
      <c r="P85" s="73"/>
      <c r="Q85" s="9"/>
      <c r="R85" s="31"/>
      <c r="S85" s="32"/>
      <c r="T85" s="4"/>
      <c r="U85" s="99" t="e">
        <f t="shared" si="59"/>
        <v>#DIV/0!</v>
      </c>
      <c r="V85" s="37" t="e">
        <f t="shared" si="42"/>
        <v>#DIV/0!</v>
      </c>
      <c r="W85" s="38" t="e">
        <f t="shared" si="60"/>
        <v>#DIV/0!</v>
      </c>
      <c r="Y85" s="41" t="e">
        <f t="shared" si="43"/>
        <v>#DIV/0!</v>
      </c>
      <c r="Z85" s="42" t="e">
        <f t="shared" si="44"/>
        <v>#DIV/0!</v>
      </c>
      <c r="AA85" s="42" t="e">
        <f t="shared" si="45"/>
        <v>#DIV/0!</v>
      </c>
      <c r="AB85" s="42" t="e">
        <f t="shared" si="46"/>
        <v>#DIV/0!</v>
      </c>
      <c r="AC85" s="42" t="e">
        <f t="shared" si="47"/>
        <v>#DIV/0!</v>
      </c>
      <c r="AD85" s="42" t="e">
        <f t="shared" si="48"/>
        <v>#DIV/0!</v>
      </c>
      <c r="AE85" s="42" t="e">
        <f t="shared" si="49"/>
        <v>#DIV/0!</v>
      </c>
      <c r="AF85" s="42" t="e">
        <f t="shared" si="50"/>
        <v>#DIV/0!</v>
      </c>
      <c r="AG85" s="42" t="e">
        <f t="shared" si="51"/>
        <v>#DIV/0!</v>
      </c>
      <c r="AH85" s="43" t="e">
        <f t="shared" si="61"/>
        <v>#DIV/0!</v>
      </c>
      <c r="AI85" s="3"/>
      <c r="AJ85" s="41" t="e">
        <f t="shared" si="52"/>
        <v>#DIV/0!</v>
      </c>
      <c r="AK85" s="47">
        <f t="shared" si="53"/>
        <v>4.3059595283452063</v>
      </c>
      <c r="AL85" s="43" t="e">
        <f t="shared" si="54"/>
        <v>#DIV/0!</v>
      </c>
      <c r="AN85" s="41" t="e">
        <f t="shared" si="62"/>
        <v>#DIV/0!</v>
      </c>
      <c r="AO85" s="42" t="e">
        <f t="shared" si="55"/>
        <v>#DIV/0!</v>
      </c>
      <c r="AP85" s="42" t="e">
        <f t="shared" si="63"/>
        <v>#DIV/0!</v>
      </c>
      <c r="AQ85" s="42" t="e">
        <f t="shared" si="64"/>
        <v>#DIV/0!</v>
      </c>
      <c r="AR85" s="43" t="e">
        <f t="shared" si="65"/>
        <v>#DIV/0!</v>
      </c>
      <c r="AT85" s="41" t="e">
        <f t="shared" si="56"/>
        <v>#DIV/0!</v>
      </c>
      <c r="AU85" s="42" t="e">
        <f t="shared" si="57"/>
        <v>#DIV/0!</v>
      </c>
      <c r="AV85" s="43" t="e">
        <f t="shared" si="58"/>
        <v>#DIV/0!</v>
      </c>
    </row>
    <row r="86" spans="2:51">
      <c r="B86" s="17">
        <v>612</v>
      </c>
      <c r="C86" s="18">
        <v>4018</v>
      </c>
      <c r="D86" s="67">
        <v>0.32</v>
      </c>
      <c r="F86" s="25"/>
      <c r="G86" s="26"/>
      <c r="H86" s="26"/>
      <c r="I86" s="26"/>
      <c r="J86" s="26"/>
      <c r="K86" s="26"/>
      <c r="L86" s="26"/>
      <c r="M86" s="26"/>
      <c r="N86" s="63"/>
      <c r="O86" s="72"/>
      <c r="P86" s="73"/>
      <c r="Q86" s="9"/>
      <c r="R86" s="31"/>
      <c r="S86" s="32"/>
      <c r="T86" s="4"/>
      <c r="U86" s="99" t="e">
        <f t="shared" si="59"/>
        <v>#DIV/0!</v>
      </c>
      <c r="V86" s="37" t="e">
        <f t="shared" si="42"/>
        <v>#DIV/0!</v>
      </c>
      <c r="W86" s="38" t="e">
        <f t="shared" si="60"/>
        <v>#DIV/0!</v>
      </c>
      <c r="Y86" s="41" t="e">
        <f t="shared" si="43"/>
        <v>#DIV/0!</v>
      </c>
      <c r="Z86" s="42" t="e">
        <f t="shared" si="44"/>
        <v>#DIV/0!</v>
      </c>
      <c r="AA86" s="42" t="e">
        <f t="shared" si="45"/>
        <v>#DIV/0!</v>
      </c>
      <c r="AB86" s="42" t="e">
        <f t="shared" si="46"/>
        <v>#DIV/0!</v>
      </c>
      <c r="AC86" s="42" t="e">
        <f t="shared" si="47"/>
        <v>#DIV/0!</v>
      </c>
      <c r="AD86" s="42" t="e">
        <f t="shared" si="48"/>
        <v>#DIV/0!</v>
      </c>
      <c r="AE86" s="42" t="e">
        <f t="shared" si="49"/>
        <v>#DIV/0!</v>
      </c>
      <c r="AF86" s="42" t="e">
        <f t="shared" si="50"/>
        <v>#DIV/0!</v>
      </c>
      <c r="AG86" s="42" t="e">
        <f t="shared" si="51"/>
        <v>#DIV/0!</v>
      </c>
      <c r="AH86" s="43" t="e">
        <f t="shared" si="61"/>
        <v>#DIV/0!</v>
      </c>
      <c r="AI86" s="3"/>
      <c r="AJ86" s="41" t="e">
        <f t="shared" si="52"/>
        <v>#DIV/0!</v>
      </c>
      <c r="AK86" s="47">
        <f t="shared" si="53"/>
        <v>4.3059595283452063</v>
      </c>
      <c r="AL86" s="43" t="e">
        <f t="shared" si="54"/>
        <v>#DIV/0!</v>
      </c>
      <c r="AN86" s="41" t="e">
        <f t="shared" si="62"/>
        <v>#DIV/0!</v>
      </c>
      <c r="AO86" s="42" t="e">
        <f t="shared" si="55"/>
        <v>#DIV/0!</v>
      </c>
      <c r="AP86" s="42" t="e">
        <f t="shared" si="63"/>
        <v>#DIV/0!</v>
      </c>
      <c r="AQ86" s="42" t="e">
        <f t="shared" si="64"/>
        <v>#DIV/0!</v>
      </c>
      <c r="AR86" s="43" t="e">
        <f t="shared" si="65"/>
        <v>#DIV/0!</v>
      </c>
      <c r="AT86" s="41" t="e">
        <f t="shared" si="56"/>
        <v>#DIV/0!</v>
      </c>
      <c r="AU86" s="42" t="e">
        <f t="shared" si="57"/>
        <v>#DIV/0!</v>
      </c>
      <c r="AV86" s="43" t="e">
        <f t="shared" si="58"/>
        <v>#DIV/0!</v>
      </c>
    </row>
    <row r="87" spans="2:51" s="5" customFormat="1">
      <c r="B87" s="17">
        <v>614</v>
      </c>
      <c r="C87" s="18">
        <v>4758</v>
      </c>
      <c r="D87" s="67">
        <v>0.32</v>
      </c>
      <c r="F87" s="25"/>
      <c r="G87" s="26"/>
      <c r="H87" s="26"/>
      <c r="I87" s="26"/>
      <c r="J87" s="26"/>
      <c r="K87" s="26"/>
      <c r="L87" s="26"/>
      <c r="M87" s="26"/>
      <c r="N87" s="63"/>
      <c r="O87" s="72"/>
      <c r="P87" s="73"/>
      <c r="Q87" s="9"/>
      <c r="R87" s="31"/>
      <c r="S87" s="32"/>
      <c r="T87" s="4"/>
      <c r="U87" s="99" t="e">
        <f t="shared" si="59"/>
        <v>#DIV/0!</v>
      </c>
      <c r="V87" s="37" t="e">
        <f t="shared" si="42"/>
        <v>#DIV/0!</v>
      </c>
      <c r="W87" s="38" t="e">
        <f t="shared" si="60"/>
        <v>#DIV/0!</v>
      </c>
      <c r="Y87" s="41" t="e">
        <f t="shared" si="43"/>
        <v>#DIV/0!</v>
      </c>
      <c r="Z87" s="42" t="e">
        <f t="shared" si="44"/>
        <v>#DIV/0!</v>
      </c>
      <c r="AA87" s="42" t="e">
        <f t="shared" si="45"/>
        <v>#DIV/0!</v>
      </c>
      <c r="AB87" s="42" t="e">
        <f t="shared" si="46"/>
        <v>#DIV/0!</v>
      </c>
      <c r="AC87" s="42" t="e">
        <f t="shared" si="47"/>
        <v>#DIV/0!</v>
      </c>
      <c r="AD87" s="42" t="e">
        <f t="shared" si="48"/>
        <v>#DIV/0!</v>
      </c>
      <c r="AE87" s="42" t="e">
        <f t="shared" si="49"/>
        <v>#DIV/0!</v>
      </c>
      <c r="AF87" s="42" t="e">
        <f t="shared" si="50"/>
        <v>#DIV/0!</v>
      </c>
      <c r="AG87" s="42" t="e">
        <f t="shared" si="51"/>
        <v>#DIV/0!</v>
      </c>
      <c r="AH87" s="43" t="e">
        <f t="shared" si="61"/>
        <v>#DIV/0!</v>
      </c>
      <c r="AI87" s="6"/>
      <c r="AJ87" s="41" t="e">
        <f t="shared" si="52"/>
        <v>#DIV/0!</v>
      </c>
      <c r="AK87" s="47">
        <f t="shared" si="53"/>
        <v>4.3059595283452063</v>
      </c>
      <c r="AL87" s="43" t="e">
        <f t="shared" si="54"/>
        <v>#DIV/0!</v>
      </c>
      <c r="AN87" s="41" t="e">
        <f t="shared" si="62"/>
        <v>#DIV/0!</v>
      </c>
      <c r="AO87" s="42" t="e">
        <f t="shared" si="55"/>
        <v>#DIV/0!</v>
      </c>
      <c r="AP87" s="42" t="e">
        <f t="shared" si="63"/>
        <v>#DIV/0!</v>
      </c>
      <c r="AQ87" s="42" t="e">
        <f t="shared" si="64"/>
        <v>#DIV/0!</v>
      </c>
      <c r="AR87" s="43" t="e">
        <f t="shared" si="65"/>
        <v>#DIV/0!</v>
      </c>
      <c r="AT87" s="41" t="e">
        <f t="shared" si="56"/>
        <v>#DIV/0!</v>
      </c>
      <c r="AU87" s="42" t="e">
        <f t="shared" si="57"/>
        <v>#DIV/0!</v>
      </c>
      <c r="AV87" s="43" t="e">
        <f t="shared" si="58"/>
        <v>#DIV/0!</v>
      </c>
      <c r="AW87" s="6"/>
      <c r="AX87" s="6"/>
      <c r="AY87" s="6"/>
    </row>
    <row r="88" spans="2:51">
      <c r="B88" s="17">
        <v>617</v>
      </c>
      <c r="C88" s="18">
        <v>3273</v>
      </c>
      <c r="D88" s="67">
        <v>0.32</v>
      </c>
      <c r="F88" s="25"/>
      <c r="G88" s="26"/>
      <c r="H88" s="26"/>
      <c r="I88" s="26"/>
      <c r="J88" s="26"/>
      <c r="K88" s="26"/>
      <c r="L88" s="26"/>
      <c r="M88" s="26"/>
      <c r="N88" s="63"/>
      <c r="O88" s="72"/>
      <c r="P88" s="73"/>
      <c r="Q88" s="9"/>
      <c r="R88" s="31"/>
      <c r="S88" s="32"/>
      <c r="T88" s="4"/>
      <c r="U88" s="99" t="e">
        <f t="shared" si="59"/>
        <v>#DIV/0!</v>
      </c>
      <c r="V88" s="37" t="e">
        <f t="shared" si="42"/>
        <v>#DIV/0!</v>
      </c>
      <c r="W88" s="38" t="e">
        <f t="shared" si="60"/>
        <v>#DIV/0!</v>
      </c>
      <c r="Y88" s="41" t="e">
        <f t="shared" si="43"/>
        <v>#DIV/0!</v>
      </c>
      <c r="Z88" s="42" t="e">
        <f t="shared" si="44"/>
        <v>#DIV/0!</v>
      </c>
      <c r="AA88" s="42" t="e">
        <f t="shared" si="45"/>
        <v>#DIV/0!</v>
      </c>
      <c r="AB88" s="42" t="e">
        <f t="shared" si="46"/>
        <v>#DIV/0!</v>
      </c>
      <c r="AC88" s="42" t="e">
        <f t="shared" si="47"/>
        <v>#DIV/0!</v>
      </c>
      <c r="AD88" s="42" t="e">
        <f t="shared" si="48"/>
        <v>#DIV/0!</v>
      </c>
      <c r="AE88" s="42" t="e">
        <f t="shared" si="49"/>
        <v>#DIV/0!</v>
      </c>
      <c r="AF88" s="42" t="e">
        <f t="shared" si="50"/>
        <v>#DIV/0!</v>
      </c>
      <c r="AG88" s="42" t="e">
        <f t="shared" si="51"/>
        <v>#DIV/0!</v>
      </c>
      <c r="AH88" s="43" t="e">
        <f t="shared" si="61"/>
        <v>#DIV/0!</v>
      </c>
      <c r="AI88" s="3"/>
      <c r="AJ88" s="41" t="e">
        <f t="shared" si="52"/>
        <v>#DIV/0!</v>
      </c>
      <c r="AK88" s="47">
        <f t="shared" si="53"/>
        <v>4.3059595283452063</v>
      </c>
      <c r="AL88" s="43" t="e">
        <f t="shared" si="54"/>
        <v>#DIV/0!</v>
      </c>
      <c r="AN88" s="41" t="e">
        <f t="shared" si="62"/>
        <v>#DIV/0!</v>
      </c>
      <c r="AO88" s="42" t="e">
        <f t="shared" si="55"/>
        <v>#DIV/0!</v>
      </c>
      <c r="AP88" s="42" t="e">
        <f t="shared" si="63"/>
        <v>#DIV/0!</v>
      </c>
      <c r="AQ88" s="42" t="e">
        <f t="shared" si="64"/>
        <v>#DIV/0!</v>
      </c>
      <c r="AR88" s="43" t="e">
        <f t="shared" si="65"/>
        <v>#DIV/0!</v>
      </c>
      <c r="AT88" s="41" t="e">
        <f t="shared" si="56"/>
        <v>#DIV/0!</v>
      </c>
      <c r="AU88" s="42" t="e">
        <f t="shared" si="57"/>
        <v>#DIV/0!</v>
      </c>
      <c r="AV88" s="43" t="e">
        <f t="shared" si="58"/>
        <v>#DIV/0!</v>
      </c>
    </row>
    <row r="89" spans="2:51">
      <c r="B89" s="17">
        <v>618</v>
      </c>
      <c r="C89" s="18">
        <v>4682</v>
      </c>
      <c r="D89" s="67">
        <v>0.32</v>
      </c>
      <c r="F89" s="25"/>
      <c r="G89" s="26"/>
      <c r="H89" s="26"/>
      <c r="I89" s="26"/>
      <c r="J89" s="26"/>
      <c r="K89" s="26"/>
      <c r="L89" s="26"/>
      <c r="M89" s="26"/>
      <c r="N89" s="63"/>
      <c r="O89" s="72"/>
      <c r="P89" s="73"/>
      <c r="Q89" s="9"/>
      <c r="R89" s="31"/>
      <c r="S89" s="32"/>
      <c r="T89" s="4"/>
      <c r="U89" s="99" t="e">
        <f t="shared" si="59"/>
        <v>#DIV/0!</v>
      </c>
      <c r="V89" s="37" t="e">
        <f t="shared" si="42"/>
        <v>#DIV/0!</v>
      </c>
      <c r="W89" s="38" t="e">
        <f t="shared" si="60"/>
        <v>#DIV/0!</v>
      </c>
      <c r="Y89" s="41" t="e">
        <f t="shared" si="43"/>
        <v>#DIV/0!</v>
      </c>
      <c r="Z89" s="42" t="e">
        <f t="shared" si="44"/>
        <v>#DIV/0!</v>
      </c>
      <c r="AA89" s="42" t="e">
        <f t="shared" si="45"/>
        <v>#DIV/0!</v>
      </c>
      <c r="AB89" s="42" t="e">
        <f t="shared" si="46"/>
        <v>#DIV/0!</v>
      </c>
      <c r="AC89" s="42" t="e">
        <f t="shared" si="47"/>
        <v>#DIV/0!</v>
      </c>
      <c r="AD89" s="42" t="e">
        <f t="shared" si="48"/>
        <v>#DIV/0!</v>
      </c>
      <c r="AE89" s="42" t="e">
        <f t="shared" si="49"/>
        <v>#DIV/0!</v>
      </c>
      <c r="AF89" s="42" t="e">
        <f t="shared" si="50"/>
        <v>#DIV/0!</v>
      </c>
      <c r="AG89" s="42" t="e">
        <f t="shared" si="51"/>
        <v>#DIV/0!</v>
      </c>
      <c r="AH89" s="43" t="e">
        <f t="shared" si="61"/>
        <v>#DIV/0!</v>
      </c>
      <c r="AI89" s="3"/>
      <c r="AJ89" s="41" t="e">
        <f t="shared" si="52"/>
        <v>#DIV/0!</v>
      </c>
      <c r="AK89" s="47">
        <f t="shared" si="53"/>
        <v>4.3059595283452063</v>
      </c>
      <c r="AL89" s="43" t="e">
        <f t="shared" si="54"/>
        <v>#DIV/0!</v>
      </c>
      <c r="AN89" s="41" t="e">
        <f t="shared" si="62"/>
        <v>#DIV/0!</v>
      </c>
      <c r="AO89" s="42" t="e">
        <f t="shared" si="55"/>
        <v>#DIV/0!</v>
      </c>
      <c r="AP89" s="42" t="e">
        <f t="shared" si="63"/>
        <v>#DIV/0!</v>
      </c>
      <c r="AQ89" s="42" t="e">
        <f t="shared" si="64"/>
        <v>#DIV/0!</v>
      </c>
      <c r="AR89" s="43" t="e">
        <f t="shared" si="65"/>
        <v>#DIV/0!</v>
      </c>
      <c r="AT89" s="41" t="e">
        <f t="shared" si="56"/>
        <v>#DIV/0!</v>
      </c>
      <c r="AU89" s="42" t="e">
        <f t="shared" si="57"/>
        <v>#DIV/0!</v>
      </c>
      <c r="AV89" s="43" t="e">
        <f t="shared" si="58"/>
        <v>#DIV/0!</v>
      </c>
    </row>
    <row r="90" spans="2:51">
      <c r="B90" s="17">
        <v>619</v>
      </c>
      <c r="C90" s="18">
        <v>4990</v>
      </c>
      <c r="D90" s="67">
        <v>0.32</v>
      </c>
      <c r="F90" s="25"/>
      <c r="G90" s="26"/>
      <c r="H90" s="26"/>
      <c r="I90" s="26"/>
      <c r="J90" s="26"/>
      <c r="K90" s="26"/>
      <c r="L90" s="26"/>
      <c r="M90" s="26"/>
      <c r="N90" s="63"/>
      <c r="O90" s="72"/>
      <c r="P90" s="73"/>
      <c r="Q90" s="9"/>
      <c r="R90" s="31"/>
      <c r="S90" s="32"/>
      <c r="T90"/>
      <c r="U90" s="99" t="e">
        <f t="shared" si="59"/>
        <v>#DIV/0!</v>
      </c>
      <c r="V90" s="37" t="e">
        <f t="shared" si="42"/>
        <v>#DIV/0!</v>
      </c>
      <c r="W90" s="38" t="e">
        <f t="shared" si="60"/>
        <v>#DIV/0!</v>
      </c>
      <c r="Y90" s="41" t="e">
        <f t="shared" si="43"/>
        <v>#DIV/0!</v>
      </c>
      <c r="Z90" s="42" t="e">
        <f t="shared" si="44"/>
        <v>#DIV/0!</v>
      </c>
      <c r="AA90" s="42" t="e">
        <f t="shared" si="45"/>
        <v>#DIV/0!</v>
      </c>
      <c r="AB90" s="42" t="e">
        <f t="shared" si="46"/>
        <v>#DIV/0!</v>
      </c>
      <c r="AC90" s="42" t="e">
        <f t="shared" si="47"/>
        <v>#DIV/0!</v>
      </c>
      <c r="AD90" s="42" t="e">
        <f t="shared" si="48"/>
        <v>#DIV/0!</v>
      </c>
      <c r="AE90" s="42" t="e">
        <f t="shared" si="49"/>
        <v>#DIV/0!</v>
      </c>
      <c r="AF90" s="42" t="e">
        <f t="shared" si="50"/>
        <v>#DIV/0!</v>
      </c>
      <c r="AG90" s="42" t="e">
        <f t="shared" si="51"/>
        <v>#DIV/0!</v>
      </c>
      <c r="AH90" s="43" t="e">
        <f t="shared" si="61"/>
        <v>#DIV/0!</v>
      </c>
      <c r="AI90" s="3"/>
      <c r="AJ90" s="41" t="e">
        <f t="shared" si="52"/>
        <v>#DIV/0!</v>
      </c>
      <c r="AK90" s="47">
        <f t="shared" si="53"/>
        <v>4.3059595283452063</v>
      </c>
      <c r="AL90" s="43" t="e">
        <f t="shared" si="54"/>
        <v>#DIV/0!</v>
      </c>
      <c r="AN90" s="41" t="e">
        <f t="shared" si="62"/>
        <v>#DIV/0!</v>
      </c>
      <c r="AO90" s="42" t="e">
        <f t="shared" si="55"/>
        <v>#DIV/0!</v>
      </c>
      <c r="AP90" s="42" t="e">
        <f t="shared" si="63"/>
        <v>#DIV/0!</v>
      </c>
      <c r="AQ90" s="42" t="e">
        <f t="shared" si="64"/>
        <v>#DIV/0!</v>
      </c>
      <c r="AR90" s="43" t="e">
        <f t="shared" si="65"/>
        <v>#DIV/0!</v>
      </c>
      <c r="AT90" s="41" t="e">
        <f t="shared" si="56"/>
        <v>#DIV/0!</v>
      </c>
      <c r="AU90" s="42" t="e">
        <f t="shared" si="57"/>
        <v>#DIV/0!</v>
      </c>
      <c r="AV90" s="43" t="e">
        <f t="shared" si="58"/>
        <v>#DIV/0!</v>
      </c>
      <c r="AW90"/>
      <c r="AX90"/>
      <c r="AY90"/>
    </row>
    <row r="91" spans="2:51">
      <c r="B91" s="17">
        <v>620</v>
      </c>
      <c r="C91" s="18">
        <v>4399</v>
      </c>
      <c r="D91" s="67">
        <v>0.32</v>
      </c>
      <c r="F91" s="25"/>
      <c r="G91" s="26"/>
      <c r="H91" s="26"/>
      <c r="I91" s="26"/>
      <c r="J91" s="26"/>
      <c r="K91" s="26"/>
      <c r="L91" s="26"/>
      <c r="M91" s="26"/>
      <c r="N91" s="63"/>
      <c r="O91" s="72"/>
      <c r="P91" s="73"/>
      <c r="Q91" s="9"/>
      <c r="R91" s="31"/>
      <c r="S91" s="32"/>
      <c r="T91"/>
      <c r="U91" s="99" t="e">
        <f t="shared" si="59"/>
        <v>#DIV/0!</v>
      </c>
      <c r="V91" s="37" t="e">
        <f t="shared" si="42"/>
        <v>#DIV/0!</v>
      </c>
      <c r="W91" s="38" t="e">
        <f t="shared" si="60"/>
        <v>#DIV/0!</v>
      </c>
      <c r="Y91" s="41" t="e">
        <f t="shared" si="43"/>
        <v>#DIV/0!</v>
      </c>
      <c r="Z91" s="42" t="e">
        <f t="shared" si="44"/>
        <v>#DIV/0!</v>
      </c>
      <c r="AA91" s="42" t="e">
        <f t="shared" si="45"/>
        <v>#DIV/0!</v>
      </c>
      <c r="AB91" s="42" t="e">
        <f t="shared" si="46"/>
        <v>#DIV/0!</v>
      </c>
      <c r="AC91" s="42" t="e">
        <f t="shared" si="47"/>
        <v>#DIV/0!</v>
      </c>
      <c r="AD91" s="42" t="e">
        <f t="shared" si="48"/>
        <v>#DIV/0!</v>
      </c>
      <c r="AE91" s="42" t="e">
        <f t="shared" si="49"/>
        <v>#DIV/0!</v>
      </c>
      <c r="AF91" s="42" t="e">
        <f t="shared" si="50"/>
        <v>#DIV/0!</v>
      </c>
      <c r="AG91" s="42" t="e">
        <f t="shared" si="51"/>
        <v>#DIV/0!</v>
      </c>
      <c r="AH91" s="43" t="e">
        <f t="shared" si="61"/>
        <v>#DIV/0!</v>
      </c>
      <c r="AI91" s="3"/>
      <c r="AJ91" s="41" t="e">
        <f t="shared" si="52"/>
        <v>#DIV/0!</v>
      </c>
      <c r="AK91" s="47">
        <f t="shared" si="53"/>
        <v>4.3059595283452063</v>
      </c>
      <c r="AL91" s="43" t="e">
        <f t="shared" si="54"/>
        <v>#DIV/0!</v>
      </c>
      <c r="AN91" s="41" t="e">
        <f t="shared" si="62"/>
        <v>#DIV/0!</v>
      </c>
      <c r="AO91" s="42" t="e">
        <f t="shared" si="55"/>
        <v>#DIV/0!</v>
      </c>
      <c r="AP91" s="42" t="e">
        <f t="shared" si="63"/>
        <v>#DIV/0!</v>
      </c>
      <c r="AQ91" s="42" t="e">
        <f t="shared" si="64"/>
        <v>#DIV/0!</v>
      </c>
      <c r="AR91" s="43" t="e">
        <f t="shared" si="65"/>
        <v>#DIV/0!</v>
      </c>
      <c r="AT91" s="41" t="e">
        <f t="shared" si="56"/>
        <v>#DIV/0!</v>
      </c>
      <c r="AU91" s="42" t="e">
        <f t="shared" si="57"/>
        <v>#DIV/0!</v>
      </c>
      <c r="AV91" s="43" t="e">
        <f t="shared" si="58"/>
        <v>#DIV/0!</v>
      </c>
      <c r="AW91"/>
      <c r="AX91"/>
      <c r="AY91"/>
    </row>
    <row r="92" spans="2:51">
      <c r="B92" s="17">
        <v>621</v>
      </c>
      <c r="C92" s="18">
        <v>5251</v>
      </c>
      <c r="D92" s="67">
        <v>0.32</v>
      </c>
      <c r="F92" s="25"/>
      <c r="G92" s="26"/>
      <c r="H92" s="26"/>
      <c r="I92" s="26"/>
      <c r="J92" s="26"/>
      <c r="K92" s="26"/>
      <c r="L92" s="26"/>
      <c r="M92" s="26"/>
      <c r="N92" s="63"/>
      <c r="O92" s="72"/>
      <c r="P92" s="73"/>
      <c r="Q92" s="9"/>
      <c r="R92" s="31"/>
      <c r="S92" s="32"/>
      <c r="T92"/>
      <c r="U92" s="99" t="e">
        <f t="shared" si="59"/>
        <v>#DIV/0!</v>
      </c>
      <c r="V92" s="37" t="e">
        <f t="shared" si="42"/>
        <v>#DIV/0!</v>
      </c>
      <c r="W92" s="38" t="e">
        <f t="shared" si="60"/>
        <v>#DIV/0!</v>
      </c>
      <c r="Y92" s="41" t="e">
        <f t="shared" si="43"/>
        <v>#DIV/0!</v>
      </c>
      <c r="Z92" s="42" t="e">
        <f t="shared" si="44"/>
        <v>#DIV/0!</v>
      </c>
      <c r="AA92" s="42" t="e">
        <f t="shared" si="45"/>
        <v>#DIV/0!</v>
      </c>
      <c r="AB92" s="42" t="e">
        <f t="shared" si="46"/>
        <v>#DIV/0!</v>
      </c>
      <c r="AC92" s="42" t="e">
        <f t="shared" si="47"/>
        <v>#DIV/0!</v>
      </c>
      <c r="AD92" s="42" t="e">
        <f t="shared" si="48"/>
        <v>#DIV/0!</v>
      </c>
      <c r="AE92" s="42" t="e">
        <f t="shared" si="49"/>
        <v>#DIV/0!</v>
      </c>
      <c r="AF92" s="42" t="e">
        <f t="shared" si="50"/>
        <v>#DIV/0!</v>
      </c>
      <c r="AG92" s="42" t="e">
        <f t="shared" si="51"/>
        <v>#DIV/0!</v>
      </c>
      <c r="AH92" s="43" t="e">
        <f t="shared" si="61"/>
        <v>#DIV/0!</v>
      </c>
      <c r="AI92" s="3"/>
      <c r="AJ92" s="41" t="e">
        <f t="shared" si="52"/>
        <v>#DIV/0!</v>
      </c>
      <c r="AK92" s="47">
        <f t="shared" si="53"/>
        <v>4.3059595283452063</v>
      </c>
      <c r="AL92" s="43" t="e">
        <f t="shared" si="54"/>
        <v>#DIV/0!</v>
      </c>
      <c r="AN92" s="41" t="e">
        <f t="shared" si="62"/>
        <v>#DIV/0!</v>
      </c>
      <c r="AO92" s="42" t="e">
        <f t="shared" si="55"/>
        <v>#DIV/0!</v>
      </c>
      <c r="AP92" s="42" t="e">
        <f t="shared" si="63"/>
        <v>#DIV/0!</v>
      </c>
      <c r="AQ92" s="42" t="e">
        <f t="shared" si="64"/>
        <v>#DIV/0!</v>
      </c>
      <c r="AR92" s="43" t="e">
        <f t="shared" si="65"/>
        <v>#DIV/0!</v>
      </c>
      <c r="AT92" s="41" t="e">
        <f t="shared" si="56"/>
        <v>#DIV/0!</v>
      </c>
      <c r="AU92" s="42" t="e">
        <f t="shared" si="57"/>
        <v>#DIV/0!</v>
      </c>
      <c r="AV92" s="43" t="e">
        <f t="shared" si="58"/>
        <v>#DIV/0!</v>
      </c>
      <c r="AW92"/>
      <c r="AX92"/>
      <c r="AY92"/>
    </row>
    <row r="93" spans="2:51">
      <c r="B93" s="17">
        <v>622</v>
      </c>
      <c r="C93" s="18">
        <v>5251</v>
      </c>
      <c r="D93" s="67">
        <v>0.32</v>
      </c>
      <c r="F93" s="25"/>
      <c r="G93" s="26"/>
      <c r="H93" s="26"/>
      <c r="I93" s="26"/>
      <c r="J93" s="26"/>
      <c r="K93" s="26"/>
      <c r="L93" s="26"/>
      <c r="M93" s="26"/>
      <c r="N93" s="63"/>
      <c r="O93" s="72"/>
      <c r="P93" s="73"/>
      <c r="Q93" s="9"/>
      <c r="R93" s="31"/>
      <c r="S93" s="32"/>
      <c r="T93"/>
      <c r="U93" s="99" t="e">
        <f t="shared" si="59"/>
        <v>#DIV/0!</v>
      </c>
      <c r="V93" s="37" t="e">
        <f t="shared" si="42"/>
        <v>#DIV/0!</v>
      </c>
      <c r="W93" s="38" t="e">
        <f t="shared" si="60"/>
        <v>#DIV/0!</v>
      </c>
      <c r="Y93" s="41" t="e">
        <f t="shared" si="43"/>
        <v>#DIV/0!</v>
      </c>
      <c r="Z93" s="42" t="e">
        <f t="shared" si="44"/>
        <v>#DIV/0!</v>
      </c>
      <c r="AA93" s="42" t="e">
        <f t="shared" si="45"/>
        <v>#DIV/0!</v>
      </c>
      <c r="AB93" s="42" t="e">
        <f t="shared" si="46"/>
        <v>#DIV/0!</v>
      </c>
      <c r="AC93" s="42" t="e">
        <f t="shared" si="47"/>
        <v>#DIV/0!</v>
      </c>
      <c r="AD93" s="42" t="e">
        <f t="shared" si="48"/>
        <v>#DIV/0!</v>
      </c>
      <c r="AE93" s="42" t="e">
        <f t="shared" si="49"/>
        <v>#DIV/0!</v>
      </c>
      <c r="AF93" s="42" t="e">
        <f t="shared" si="50"/>
        <v>#DIV/0!</v>
      </c>
      <c r="AG93" s="42" t="e">
        <f t="shared" si="51"/>
        <v>#DIV/0!</v>
      </c>
      <c r="AH93" s="43" t="e">
        <f t="shared" si="61"/>
        <v>#DIV/0!</v>
      </c>
      <c r="AI93" s="3"/>
      <c r="AJ93" s="41" t="e">
        <f t="shared" si="52"/>
        <v>#DIV/0!</v>
      </c>
      <c r="AK93" s="47">
        <f t="shared" si="53"/>
        <v>4.3059595283452063</v>
      </c>
      <c r="AL93" s="43" t="e">
        <f t="shared" si="54"/>
        <v>#DIV/0!</v>
      </c>
      <c r="AN93" s="41" t="e">
        <f t="shared" si="62"/>
        <v>#DIV/0!</v>
      </c>
      <c r="AO93" s="42" t="e">
        <f t="shared" si="55"/>
        <v>#DIV/0!</v>
      </c>
      <c r="AP93" s="42" t="e">
        <f t="shared" si="63"/>
        <v>#DIV/0!</v>
      </c>
      <c r="AQ93" s="42" t="e">
        <f t="shared" si="64"/>
        <v>#DIV/0!</v>
      </c>
      <c r="AR93" s="43" t="e">
        <f t="shared" si="65"/>
        <v>#DIV/0!</v>
      </c>
      <c r="AT93" s="41" t="e">
        <f t="shared" si="56"/>
        <v>#DIV/0!</v>
      </c>
      <c r="AU93" s="42" t="e">
        <f t="shared" si="57"/>
        <v>#DIV/0!</v>
      </c>
      <c r="AV93" s="43" t="e">
        <f t="shared" si="58"/>
        <v>#DIV/0!</v>
      </c>
      <c r="AW93"/>
      <c r="AX93"/>
      <c r="AY93"/>
    </row>
    <row r="94" spans="2:51">
      <c r="B94" s="17">
        <v>623</v>
      </c>
      <c r="C94" s="18">
        <v>5251</v>
      </c>
      <c r="D94" s="67">
        <v>0.32</v>
      </c>
      <c r="F94" s="25"/>
      <c r="G94" s="26"/>
      <c r="H94" s="26"/>
      <c r="I94" s="26"/>
      <c r="J94" s="26"/>
      <c r="K94" s="26"/>
      <c r="L94" s="26"/>
      <c r="M94" s="26"/>
      <c r="N94" s="63"/>
      <c r="O94" s="72"/>
      <c r="P94" s="73"/>
      <c r="Q94" s="9"/>
      <c r="R94" s="31"/>
      <c r="S94" s="32"/>
      <c r="T94"/>
      <c r="U94" s="99" t="e">
        <f t="shared" si="59"/>
        <v>#DIV/0!</v>
      </c>
      <c r="V94" s="37" t="e">
        <f t="shared" si="42"/>
        <v>#DIV/0!</v>
      </c>
      <c r="W94" s="38" t="e">
        <f t="shared" si="60"/>
        <v>#DIV/0!</v>
      </c>
      <c r="Y94" s="41" t="e">
        <f t="shared" si="43"/>
        <v>#DIV/0!</v>
      </c>
      <c r="Z94" s="42" t="e">
        <f t="shared" si="44"/>
        <v>#DIV/0!</v>
      </c>
      <c r="AA94" s="42" t="e">
        <f t="shared" si="45"/>
        <v>#DIV/0!</v>
      </c>
      <c r="AB94" s="42" t="e">
        <f t="shared" si="46"/>
        <v>#DIV/0!</v>
      </c>
      <c r="AC94" s="42" t="e">
        <f t="shared" si="47"/>
        <v>#DIV/0!</v>
      </c>
      <c r="AD94" s="42" t="e">
        <f t="shared" si="48"/>
        <v>#DIV/0!</v>
      </c>
      <c r="AE94" s="42" t="e">
        <f t="shared" si="49"/>
        <v>#DIV/0!</v>
      </c>
      <c r="AF94" s="42" t="e">
        <f t="shared" si="50"/>
        <v>#DIV/0!</v>
      </c>
      <c r="AG94" s="42" t="e">
        <f t="shared" si="51"/>
        <v>#DIV/0!</v>
      </c>
      <c r="AH94" s="43" t="e">
        <f t="shared" si="61"/>
        <v>#DIV/0!</v>
      </c>
      <c r="AI94" s="3"/>
      <c r="AJ94" s="41" t="e">
        <f t="shared" si="52"/>
        <v>#DIV/0!</v>
      </c>
      <c r="AK94" s="47">
        <f t="shared" si="53"/>
        <v>4.3059595283452063</v>
      </c>
      <c r="AL94" s="43" t="e">
        <f t="shared" si="54"/>
        <v>#DIV/0!</v>
      </c>
      <c r="AN94" s="41" t="e">
        <f t="shared" si="62"/>
        <v>#DIV/0!</v>
      </c>
      <c r="AO94" s="42" t="e">
        <f t="shared" si="55"/>
        <v>#DIV/0!</v>
      </c>
      <c r="AP94" s="42" t="e">
        <f t="shared" si="63"/>
        <v>#DIV/0!</v>
      </c>
      <c r="AQ94" s="42" t="e">
        <f t="shared" si="64"/>
        <v>#DIV/0!</v>
      </c>
      <c r="AR94" s="43" t="e">
        <f t="shared" si="65"/>
        <v>#DIV/0!</v>
      </c>
      <c r="AT94" s="41" t="e">
        <f t="shared" si="56"/>
        <v>#DIV/0!</v>
      </c>
      <c r="AU94" s="42" t="e">
        <f t="shared" si="57"/>
        <v>#DIV/0!</v>
      </c>
      <c r="AV94" s="43" t="e">
        <f t="shared" si="58"/>
        <v>#DIV/0!</v>
      </c>
      <c r="AW94"/>
      <c r="AX94"/>
      <c r="AY94"/>
    </row>
    <row r="95" spans="2:51">
      <c r="B95" s="17">
        <v>624</v>
      </c>
      <c r="C95" s="18">
        <v>5251</v>
      </c>
      <c r="D95" s="67">
        <v>0.32</v>
      </c>
      <c r="F95" s="25"/>
      <c r="G95" s="26"/>
      <c r="H95" s="26"/>
      <c r="I95" s="26"/>
      <c r="J95" s="26"/>
      <c r="K95" s="26"/>
      <c r="L95" s="26"/>
      <c r="M95" s="26"/>
      <c r="N95" s="63"/>
      <c r="O95" s="72"/>
      <c r="P95" s="73"/>
      <c r="Q95" s="9"/>
      <c r="R95" s="31"/>
      <c r="S95" s="32"/>
      <c r="T95" s="4"/>
      <c r="U95" s="99" t="e">
        <f t="shared" si="59"/>
        <v>#DIV/0!</v>
      </c>
      <c r="V95" s="37" t="e">
        <f t="shared" si="42"/>
        <v>#DIV/0!</v>
      </c>
      <c r="W95" s="38" t="e">
        <f t="shared" si="60"/>
        <v>#DIV/0!</v>
      </c>
      <c r="Y95" s="41" t="e">
        <f t="shared" si="43"/>
        <v>#DIV/0!</v>
      </c>
      <c r="Z95" s="42" t="e">
        <f t="shared" si="44"/>
        <v>#DIV/0!</v>
      </c>
      <c r="AA95" s="42" t="e">
        <f t="shared" si="45"/>
        <v>#DIV/0!</v>
      </c>
      <c r="AB95" s="42" t="e">
        <f t="shared" si="46"/>
        <v>#DIV/0!</v>
      </c>
      <c r="AC95" s="42" t="e">
        <f t="shared" si="47"/>
        <v>#DIV/0!</v>
      </c>
      <c r="AD95" s="42" t="e">
        <f t="shared" si="48"/>
        <v>#DIV/0!</v>
      </c>
      <c r="AE95" s="42" t="e">
        <f t="shared" si="49"/>
        <v>#DIV/0!</v>
      </c>
      <c r="AF95" s="42" t="e">
        <f t="shared" si="50"/>
        <v>#DIV/0!</v>
      </c>
      <c r="AG95" s="42" t="e">
        <f t="shared" si="51"/>
        <v>#DIV/0!</v>
      </c>
      <c r="AH95" s="43" t="e">
        <f t="shared" si="61"/>
        <v>#DIV/0!</v>
      </c>
      <c r="AI95" s="3"/>
      <c r="AJ95" s="41" t="e">
        <f t="shared" si="52"/>
        <v>#DIV/0!</v>
      </c>
      <c r="AK95" s="47">
        <f t="shared" si="53"/>
        <v>4.3059595283452063</v>
      </c>
      <c r="AL95" s="43" t="e">
        <f t="shared" si="54"/>
        <v>#DIV/0!</v>
      </c>
      <c r="AN95" s="41" t="e">
        <f t="shared" si="62"/>
        <v>#DIV/0!</v>
      </c>
      <c r="AO95" s="42" t="e">
        <f t="shared" si="55"/>
        <v>#DIV/0!</v>
      </c>
      <c r="AP95" s="42" t="e">
        <f t="shared" si="63"/>
        <v>#DIV/0!</v>
      </c>
      <c r="AQ95" s="42" t="e">
        <f t="shared" si="64"/>
        <v>#DIV/0!</v>
      </c>
      <c r="AR95" s="43" t="e">
        <f t="shared" si="65"/>
        <v>#DIV/0!</v>
      </c>
      <c r="AT95" s="41" t="e">
        <f t="shared" si="56"/>
        <v>#DIV/0!</v>
      </c>
      <c r="AU95" s="42" t="e">
        <f t="shared" si="57"/>
        <v>#DIV/0!</v>
      </c>
      <c r="AV95" s="43" t="e">
        <f t="shared" si="58"/>
        <v>#DIV/0!</v>
      </c>
    </row>
    <row r="96" spans="2:51">
      <c r="B96" s="17">
        <v>625</v>
      </c>
      <c r="C96" s="18">
        <v>5251</v>
      </c>
      <c r="D96" s="67">
        <v>0.32</v>
      </c>
      <c r="F96" s="25"/>
      <c r="G96" s="26"/>
      <c r="H96" s="26"/>
      <c r="I96" s="26"/>
      <c r="J96" s="26"/>
      <c r="K96" s="26"/>
      <c r="L96" s="26"/>
      <c r="M96" s="26"/>
      <c r="N96" s="63"/>
      <c r="O96" s="72"/>
      <c r="P96" s="73"/>
      <c r="Q96" s="9"/>
      <c r="R96" s="31"/>
      <c r="S96" s="32"/>
      <c r="T96" s="4"/>
      <c r="U96" s="99" t="e">
        <f t="shared" si="59"/>
        <v>#DIV/0!</v>
      </c>
      <c r="V96" s="37" t="e">
        <f t="shared" si="42"/>
        <v>#DIV/0!</v>
      </c>
      <c r="W96" s="38" t="e">
        <f t="shared" si="60"/>
        <v>#DIV/0!</v>
      </c>
      <c r="Y96" s="41" t="e">
        <f t="shared" si="43"/>
        <v>#DIV/0!</v>
      </c>
      <c r="Z96" s="42" t="e">
        <f t="shared" si="44"/>
        <v>#DIV/0!</v>
      </c>
      <c r="AA96" s="42" t="e">
        <f t="shared" si="45"/>
        <v>#DIV/0!</v>
      </c>
      <c r="AB96" s="42" t="e">
        <f t="shared" si="46"/>
        <v>#DIV/0!</v>
      </c>
      <c r="AC96" s="42" t="e">
        <f t="shared" si="47"/>
        <v>#DIV/0!</v>
      </c>
      <c r="AD96" s="42" t="e">
        <f t="shared" si="48"/>
        <v>#DIV/0!</v>
      </c>
      <c r="AE96" s="42" t="e">
        <f t="shared" si="49"/>
        <v>#DIV/0!</v>
      </c>
      <c r="AF96" s="42" t="e">
        <f t="shared" si="50"/>
        <v>#DIV/0!</v>
      </c>
      <c r="AG96" s="42" t="e">
        <f t="shared" si="51"/>
        <v>#DIV/0!</v>
      </c>
      <c r="AH96" s="43" t="e">
        <f t="shared" si="61"/>
        <v>#DIV/0!</v>
      </c>
      <c r="AI96" s="3"/>
      <c r="AJ96" s="41" t="e">
        <f t="shared" si="52"/>
        <v>#DIV/0!</v>
      </c>
      <c r="AK96" s="47">
        <f t="shared" si="53"/>
        <v>4.3059595283452063</v>
      </c>
      <c r="AL96" s="43" t="e">
        <f t="shared" si="54"/>
        <v>#DIV/0!</v>
      </c>
      <c r="AN96" s="41" t="e">
        <f t="shared" si="62"/>
        <v>#DIV/0!</v>
      </c>
      <c r="AO96" s="42" t="e">
        <f t="shared" si="55"/>
        <v>#DIV/0!</v>
      </c>
      <c r="AP96" s="42" t="e">
        <f t="shared" si="63"/>
        <v>#DIV/0!</v>
      </c>
      <c r="AQ96" s="42" t="e">
        <f t="shared" si="64"/>
        <v>#DIV/0!</v>
      </c>
      <c r="AR96" s="43" t="e">
        <f t="shared" si="65"/>
        <v>#DIV/0!</v>
      </c>
      <c r="AT96" s="41" t="e">
        <f t="shared" si="56"/>
        <v>#DIV/0!</v>
      </c>
      <c r="AU96" s="42" t="e">
        <f t="shared" si="57"/>
        <v>#DIV/0!</v>
      </c>
      <c r="AV96" s="43" t="e">
        <f t="shared" si="58"/>
        <v>#DIV/0!</v>
      </c>
    </row>
    <row r="97" spans="2:51">
      <c r="B97" s="17">
        <v>626</v>
      </c>
      <c r="C97" s="18">
        <v>5251</v>
      </c>
      <c r="D97" s="67">
        <v>0.32</v>
      </c>
      <c r="F97" s="25"/>
      <c r="G97" s="26"/>
      <c r="H97" s="26"/>
      <c r="I97" s="26"/>
      <c r="J97" s="26"/>
      <c r="K97" s="26"/>
      <c r="L97" s="26"/>
      <c r="M97" s="26"/>
      <c r="N97" s="63"/>
      <c r="O97" s="72"/>
      <c r="P97" s="73"/>
      <c r="Q97" s="9"/>
      <c r="R97" s="31"/>
      <c r="S97" s="32"/>
      <c r="T97" s="4"/>
      <c r="U97" s="99" t="e">
        <f t="shared" si="59"/>
        <v>#DIV/0!</v>
      </c>
      <c r="V97" s="37" t="e">
        <f t="shared" si="42"/>
        <v>#DIV/0!</v>
      </c>
      <c r="W97" s="38" t="e">
        <f t="shared" si="60"/>
        <v>#DIV/0!</v>
      </c>
      <c r="Y97" s="41" t="e">
        <f t="shared" si="43"/>
        <v>#DIV/0!</v>
      </c>
      <c r="Z97" s="42" t="e">
        <f t="shared" si="44"/>
        <v>#DIV/0!</v>
      </c>
      <c r="AA97" s="42" t="e">
        <f t="shared" si="45"/>
        <v>#DIV/0!</v>
      </c>
      <c r="AB97" s="42" t="e">
        <f t="shared" si="46"/>
        <v>#DIV/0!</v>
      </c>
      <c r="AC97" s="42" t="e">
        <f t="shared" si="47"/>
        <v>#DIV/0!</v>
      </c>
      <c r="AD97" s="42" t="e">
        <f t="shared" si="48"/>
        <v>#DIV/0!</v>
      </c>
      <c r="AE97" s="42" t="e">
        <f t="shared" si="49"/>
        <v>#DIV/0!</v>
      </c>
      <c r="AF97" s="42" t="e">
        <f t="shared" si="50"/>
        <v>#DIV/0!</v>
      </c>
      <c r="AG97" s="42" t="e">
        <f t="shared" si="51"/>
        <v>#DIV/0!</v>
      </c>
      <c r="AH97" s="43" t="e">
        <f t="shared" si="61"/>
        <v>#DIV/0!</v>
      </c>
      <c r="AI97" s="3"/>
      <c r="AJ97" s="41" t="e">
        <f t="shared" si="52"/>
        <v>#DIV/0!</v>
      </c>
      <c r="AK97" s="47">
        <f t="shared" si="53"/>
        <v>4.3059595283452063</v>
      </c>
      <c r="AL97" s="43" t="e">
        <f t="shared" si="54"/>
        <v>#DIV/0!</v>
      </c>
      <c r="AN97" s="41" t="e">
        <f t="shared" si="62"/>
        <v>#DIV/0!</v>
      </c>
      <c r="AO97" s="42" t="e">
        <f t="shared" si="55"/>
        <v>#DIV/0!</v>
      </c>
      <c r="AP97" s="42" t="e">
        <f t="shared" si="63"/>
        <v>#DIV/0!</v>
      </c>
      <c r="AQ97" s="42" t="e">
        <f t="shared" si="64"/>
        <v>#DIV/0!</v>
      </c>
      <c r="AR97" s="43" t="e">
        <f t="shared" si="65"/>
        <v>#DIV/0!</v>
      </c>
      <c r="AT97" s="41" t="e">
        <f t="shared" si="56"/>
        <v>#DIV/0!</v>
      </c>
      <c r="AU97" s="42" t="e">
        <f t="shared" si="57"/>
        <v>#DIV/0!</v>
      </c>
      <c r="AV97" s="43" t="e">
        <f t="shared" si="58"/>
        <v>#DIV/0!</v>
      </c>
    </row>
    <row r="98" spans="2:51">
      <c r="B98" s="17">
        <v>627</v>
      </c>
      <c r="C98" s="18">
        <v>5251</v>
      </c>
      <c r="D98" s="67">
        <v>0.32</v>
      </c>
      <c r="F98" s="25"/>
      <c r="G98" s="26"/>
      <c r="H98" s="26"/>
      <c r="I98" s="26"/>
      <c r="J98" s="26"/>
      <c r="K98" s="26"/>
      <c r="L98" s="26"/>
      <c r="M98" s="26"/>
      <c r="N98" s="63"/>
      <c r="O98" s="72"/>
      <c r="P98" s="73"/>
      <c r="Q98" s="9"/>
      <c r="R98" s="31"/>
      <c r="S98" s="32"/>
      <c r="T98"/>
      <c r="U98" s="99" t="e">
        <f t="shared" si="59"/>
        <v>#DIV/0!</v>
      </c>
      <c r="V98" s="37" t="e">
        <f t="shared" si="42"/>
        <v>#DIV/0!</v>
      </c>
      <c r="W98" s="38" t="e">
        <f t="shared" si="60"/>
        <v>#DIV/0!</v>
      </c>
      <c r="Y98" s="41" t="e">
        <f t="shared" si="43"/>
        <v>#DIV/0!</v>
      </c>
      <c r="Z98" s="42" t="e">
        <f t="shared" si="44"/>
        <v>#DIV/0!</v>
      </c>
      <c r="AA98" s="42" t="e">
        <f t="shared" si="45"/>
        <v>#DIV/0!</v>
      </c>
      <c r="AB98" s="42" t="e">
        <f t="shared" si="46"/>
        <v>#DIV/0!</v>
      </c>
      <c r="AC98" s="42" t="e">
        <f t="shared" si="47"/>
        <v>#DIV/0!</v>
      </c>
      <c r="AD98" s="42" t="e">
        <f t="shared" si="48"/>
        <v>#DIV/0!</v>
      </c>
      <c r="AE98" s="42" t="e">
        <f t="shared" si="49"/>
        <v>#DIV/0!</v>
      </c>
      <c r="AF98" s="42" t="e">
        <f t="shared" si="50"/>
        <v>#DIV/0!</v>
      </c>
      <c r="AG98" s="42" t="e">
        <f t="shared" si="51"/>
        <v>#DIV/0!</v>
      </c>
      <c r="AH98" s="43" t="e">
        <f t="shared" si="61"/>
        <v>#DIV/0!</v>
      </c>
      <c r="AI98" s="3"/>
      <c r="AJ98" s="41" t="e">
        <f t="shared" si="52"/>
        <v>#DIV/0!</v>
      </c>
      <c r="AK98" s="47">
        <f t="shared" si="53"/>
        <v>4.3059595283452063</v>
      </c>
      <c r="AL98" s="43" t="e">
        <f t="shared" si="54"/>
        <v>#DIV/0!</v>
      </c>
      <c r="AN98" s="41" t="e">
        <f t="shared" si="62"/>
        <v>#DIV/0!</v>
      </c>
      <c r="AO98" s="42" t="e">
        <f t="shared" si="55"/>
        <v>#DIV/0!</v>
      </c>
      <c r="AP98" s="42" t="e">
        <f t="shared" si="63"/>
        <v>#DIV/0!</v>
      </c>
      <c r="AQ98" s="42" t="e">
        <f t="shared" si="64"/>
        <v>#DIV/0!</v>
      </c>
      <c r="AR98" s="43" t="e">
        <f t="shared" si="65"/>
        <v>#DIV/0!</v>
      </c>
      <c r="AT98" s="41" t="e">
        <f t="shared" si="56"/>
        <v>#DIV/0!</v>
      </c>
      <c r="AU98" s="42" t="e">
        <f t="shared" si="57"/>
        <v>#DIV/0!</v>
      </c>
      <c r="AV98" s="43" t="e">
        <f t="shared" si="58"/>
        <v>#DIV/0!</v>
      </c>
      <c r="AW98"/>
      <c r="AX98"/>
      <c r="AY98"/>
    </row>
    <row r="99" spans="2:51">
      <c r="B99" s="17">
        <v>628</v>
      </c>
      <c r="C99" s="18">
        <v>4545</v>
      </c>
      <c r="D99" s="67">
        <v>0.32</v>
      </c>
      <c r="F99" s="25"/>
      <c r="G99" s="26"/>
      <c r="H99" s="26"/>
      <c r="I99" s="26"/>
      <c r="J99" s="26"/>
      <c r="K99" s="26"/>
      <c r="L99" s="26"/>
      <c r="M99" s="26"/>
      <c r="N99" s="63"/>
      <c r="O99" s="72"/>
      <c r="P99" s="73"/>
      <c r="Q99" s="9"/>
      <c r="R99" s="31"/>
      <c r="S99" s="32"/>
      <c r="T99"/>
      <c r="U99" s="99" t="e">
        <f t="shared" si="59"/>
        <v>#DIV/0!</v>
      </c>
      <c r="V99" s="37" t="e">
        <f t="shared" si="42"/>
        <v>#DIV/0!</v>
      </c>
      <c r="W99" s="38" t="e">
        <f t="shared" si="60"/>
        <v>#DIV/0!</v>
      </c>
      <c r="Y99" s="41" t="e">
        <f t="shared" si="43"/>
        <v>#DIV/0!</v>
      </c>
      <c r="Z99" s="42" t="e">
        <f t="shared" si="44"/>
        <v>#DIV/0!</v>
      </c>
      <c r="AA99" s="42" t="e">
        <f t="shared" si="45"/>
        <v>#DIV/0!</v>
      </c>
      <c r="AB99" s="42" t="e">
        <f t="shared" si="46"/>
        <v>#DIV/0!</v>
      </c>
      <c r="AC99" s="42" t="e">
        <f t="shared" si="47"/>
        <v>#DIV/0!</v>
      </c>
      <c r="AD99" s="42" t="e">
        <f t="shared" si="48"/>
        <v>#DIV/0!</v>
      </c>
      <c r="AE99" s="42" t="e">
        <f t="shared" si="49"/>
        <v>#DIV/0!</v>
      </c>
      <c r="AF99" s="42" t="e">
        <f t="shared" si="50"/>
        <v>#DIV/0!</v>
      </c>
      <c r="AG99" s="42" t="e">
        <f t="shared" si="51"/>
        <v>#DIV/0!</v>
      </c>
      <c r="AH99" s="43" t="e">
        <f t="shared" si="61"/>
        <v>#DIV/0!</v>
      </c>
      <c r="AI99" s="3"/>
      <c r="AJ99" s="41" t="e">
        <f t="shared" si="52"/>
        <v>#DIV/0!</v>
      </c>
      <c r="AK99" s="47">
        <f t="shared" si="53"/>
        <v>4.3059595283452063</v>
      </c>
      <c r="AL99" s="43" t="e">
        <f t="shared" si="54"/>
        <v>#DIV/0!</v>
      </c>
      <c r="AN99" s="41" t="e">
        <f t="shared" si="62"/>
        <v>#DIV/0!</v>
      </c>
      <c r="AO99" s="42" t="e">
        <f t="shared" si="55"/>
        <v>#DIV/0!</v>
      </c>
      <c r="AP99" s="42" t="e">
        <f t="shared" si="63"/>
        <v>#DIV/0!</v>
      </c>
      <c r="AQ99" s="42" t="e">
        <f t="shared" si="64"/>
        <v>#DIV/0!</v>
      </c>
      <c r="AR99" s="43" t="e">
        <f t="shared" si="65"/>
        <v>#DIV/0!</v>
      </c>
      <c r="AT99" s="41" t="e">
        <f t="shared" si="56"/>
        <v>#DIV/0!</v>
      </c>
      <c r="AU99" s="42" t="e">
        <f t="shared" si="57"/>
        <v>#DIV/0!</v>
      </c>
      <c r="AV99" s="43" t="e">
        <f t="shared" si="58"/>
        <v>#DIV/0!</v>
      </c>
      <c r="AW99"/>
      <c r="AX99"/>
      <c r="AY99"/>
    </row>
    <row r="100" spans="2:51">
      <c r="B100" s="17">
        <v>629</v>
      </c>
      <c r="C100" s="18">
        <v>4545</v>
      </c>
      <c r="D100" s="67">
        <v>0.32</v>
      </c>
      <c r="F100" s="25"/>
      <c r="G100" s="26"/>
      <c r="H100" s="26"/>
      <c r="I100" s="26"/>
      <c r="J100" s="26"/>
      <c r="K100" s="26"/>
      <c r="L100" s="26"/>
      <c r="M100" s="26"/>
      <c r="N100" s="63"/>
      <c r="O100" s="72"/>
      <c r="P100" s="73"/>
      <c r="Q100" s="9"/>
      <c r="R100" s="31"/>
      <c r="S100" s="32"/>
      <c r="T100"/>
      <c r="U100" s="99" t="e">
        <f t="shared" si="59"/>
        <v>#DIV/0!</v>
      </c>
      <c r="V100" s="37" t="e">
        <f t="shared" si="42"/>
        <v>#DIV/0!</v>
      </c>
      <c r="W100" s="38" t="e">
        <f t="shared" si="60"/>
        <v>#DIV/0!</v>
      </c>
      <c r="Y100" s="41" t="e">
        <f t="shared" si="43"/>
        <v>#DIV/0!</v>
      </c>
      <c r="Z100" s="42" t="e">
        <f t="shared" si="44"/>
        <v>#DIV/0!</v>
      </c>
      <c r="AA100" s="42" t="e">
        <f t="shared" si="45"/>
        <v>#DIV/0!</v>
      </c>
      <c r="AB100" s="42" t="e">
        <f t="shared" si="46"/>
        <v>#DIV/0!</v>
      </c>
      <c r="AC100" s="42" t="e">
        <f t="shared" si="47"/>
        <v>#DIV/0!</v>
      </c>
      <c r="AD100" s="42" t="e">
        <f t="shared" si="48"/>
        <v>#DIV/0!</v>
      </c>
      <c r="AE100" s="42" t="e">
        <f t="shared" si="49"/>
        <v>#DIV/0!</v>
      </c>
      <c r="AF100" s="42" t="e">
        <f t="shared" si="50"/>
        <v>#DIV/0!</v>
      </c>
      <c r="AG100" s="42" t="e">
        <f t="shared" si="51"/>
        <v>#DIV/0!</v>
      </c>
      <c r="AH100" s="43" t="e">
        <f t="shared" si="61"/>
        <v>#DIV/0!</v>
      </c>
      <c r="AI100" s="3"/>
      <c r="AJ100" s="41" t="e">
        <f t="shared" si="52"/>
        <v>#DIV/0!</v>
      </c>
      <c r="AK100" s="47">
        <f t="shared" si="53"/>
        <v>4.3059595283452063</v>
      </c>
      <c r="AL100" s="43" t="e">
        <f t="shared" si="54"/>
        <v>#DIV/0!</v>
      </c>
      <c r="AN100" s="41" t="e">
        <f t="shared" si="62"/>
        <v>#DIV/0!</v>
      </c>
      <c r="AO100" s="42" t="e">
        <f t="shared" si="55"/>
        <v>#DIV/0!</v>
      </c>
      <c r="AP100" s="42" t="e">
        <f t="shared" si="63"/>
        <v>#DIV/0!</v>
      </c>
      <c r="AQ100" s="42" t="e">
        <f t="shared" si="64"/>
        <v>#DIV/0!</v>
      </c>
      <c r="AR100" s="43" t="e">
        <f t="shared" si="65"/>
        <v>#DIV/0!</v>
      </c>
      <c r="AT100" s="41" t="e">
        <f t="shared" si="56"/>
        <v>#DIV/0!</v>
      </c>
      <c r="AU100" s="42" t="e">
        <f t="shared" si="57"/>
        <v>#DIV/0!</v>
      </c>
      <c r="AV100" s="43" t="e">
        <f t="shared" si="58"/>
        <v>#DIV/0!</v>
      </c>
      <c r="AW100"/>
      <c r="AX100"/>
      <c r="AY100"/>
    </row>
    <row r="101" spans="2:51">
      <c r="B101" s="17">
        <v>631</v>
      </c>
      <c r="C101" s="18">
        <v>4545</v>
      </c>
      <c r="D101" s="67">
        <v>0.32</v>
      </c>
      <c r="F101" s="25"/>
      <c r="G101" s="26"/>
      <c r="H101" s="26"/>
      <c r="I101" s="26"/>
      <c r="J101" s="26"/>
      <c r="K101" s="26"/>
      <c r="L101" s="26"/>
      <c r="M101" s="26"/>
      <c r="N101" s="63"/>
      <c r="O101" s="72"/>
      <c r="P101" s="73"/>
      <c r="Q101" s="9"/>
      <c r="R101" s="31"/>
      <c r="S101" s="32"/>
      <c r="T101"/>
      <c r="U101" s="99" t="e">
        <f t="shared" si="59"/>
        <v>#DIV/0!</v>
      </c>
      <c r="V101" s="37" t="e">
        <f t="shared" si="42"/>
        <v>#DIV/0!</v>
      </c>
      <c r="W101" s="38" t="e">
        <f t="shared" si="60"/>
        <v>#DIV/0!</v>
      </c>
      <c r="Y101" s="41" t="e">
        <f t="shared" si="43"/>
        <v>#DIV/0!</v>
      </c>
      <c r="Z101" s="42" t="e">
        <f t="shared" si="44"/>
        <v>#DIV/0!</v>
      </c>
      <c r="AA101" s="42" t="e">
        <f t="shared" si="45"/>
        <v>#DIV/0!</v>
      </c>
      <c r="AB101" s="42" t="e">
        <f t="shared" si="46"/>
        <v>#DIV/0!</v>
      </c>
      <c r="AC101" s="42" t="e">
        <f t="shared" si="47"/>
        <v>#DIV/0!</v>
      </c>
      <c r="AD101" s="42" t="e">
        <f t="shared" si="48"/>
        <v>#DIV/0!</v>
      </c>
      <c r="AE101" s="42" t="e">
        <f t="shared" si="49"/>
        <v>#DIV/0!</v>
      </c>
      <c r="AF101" s="42" t="e">
        <f t="shared" si="50"/>
        <v>#DIV/0!</v>
      </c>
      <c r="AG101" s="42" t="e">
        <f t="shared" si="51"/>
        <v>#DIV/0!</v>
      </c>
      <c r="AH101" s="43" t="e">
        <f t="shared" si="61"/>
        <v>#DIV/0!</v>
      </c>
      <c r="AI101" s="3"/>
      <c r="AJ101" s="41" t="e">
        <f t="shared" si="52"/>
        <v>#DIV/0!</v>
      </c>
      <c r="AK101" s="47">
        <f t="shared" si="53"/>
        <v>4.3059595283452063</v>
      </c>
      <c r="AL101" s="43" t="e">
        <f t="shared" si="54"/>
        <v>#DIV/0!</v>
      </c>
      <c r="AN101" s="41" t="e">
        <f t="shared" si="62"/>
        <v>#DIV/0!</v>
      </c>
      <c r="AO101" s="42" t="e">
        <f t="shared" si="55"/>
        <v>#DIV/0!</v>
      </c>
      <c r="AP101" s="42" t="e">
        <f t="shared" si="63"/>
        <v>#DIV/0!</v>
      </c>
      <c r="AQ101" s="42" t="e">
        <f t="shared" si="64"/>
        <v>#DIV/0!</v>
      </c>
      <c r="AR101" s="43" t="e">
        <f t="shared" si="65"/>
        <v>#DIV/0!</v>
      </c>
      <c r="AT101" s="41" t="e">
        <f t="shared" si="56"/>
        <v>#DIV/0!</v>
      </c>
      <c r="AU101" s="42" t="e">
        <f t="shared" si="57"/>
        <v>#DIV/0!</v>
      </c>
      <c r="AV101" s="43" t="e">
        <f t="shared" si="58"/>
        <v>#DIV/0!</v>
      </c>
      <c r="AW101"/>
      <c r="AX101"/>
      <c r="AY101"/>
    </row>
    <row r="102" spans="2:51">
      <c r="B102" s="17">
        <v>662</v>
      </c>
      <c r="C102" s="18">
        <v>5321</v>
      </c>
      <c r="D102" s="67">
        <v>0.32</v>
      </c>
      <c r="F102" s="25"/>
      <c r="G102" s="26"/>
      <c r="H102" s="26"/>
      <c r="I102" s="26"/>
      <c r="J102" s="26"/>
      <c r="K102" s="26"/>
      <c r="L102" s="26"/>
      <c r="M102" s="26"/>
      <c r="N102" s="63"/>
      <c r="O102" s="72"/>
      <c r="P102" s="73"/>
      <c r="Q102" s="9"/>
      <c r="R102" s="31"/>
      <c r="S102" s="32"/>
      <c r="T102"/>
      <c r="U102" s="99" t="e">
        <f t="shared" si="59"/>
        <v>#DIV/0!</v>
      </c>
      <c r="V102" s="37" t="e">
        <f t="shared" si="42"/>
        <v>#DIV/0!</v>
      </c>
      <c r="W102" s="38" t="e">
        <f t="shared" si="60"/>
        <v>#DIV/0!</v>
      </c>
      <c r="Y102" s="41" t="e">
        <f t="shared" si="43"/>
        <v>#DIV/0!</v>
      </c>
      <c r="Z102" s="42" t="e">
        <f t="shared" si="44"/>
        <v>#DIV/0!</v>
      </c>
      <c r="AA102" s="42" t="e">
        <f t="shared" si="45"/>
        <v>#DIV/0!</v>
      </c>
      <c r="AB102" s="42" t="e">
        <f t="shared" si="46"/>
        <v>#DIV/0!</v>
      </c>
      <c r="AC102" s="42" t="e">
        <f t="shared" si="47"/>
        <v>#DIV/0!</v>
      </c>
      <c r="AD102" s="42" t="e">
        <f t="shared" si="48"/>
        <v>#DIV/0!</v>
      </c>
      <c r="AE102" s="42" t="e">
        <f t="shared" si="49"/>
        <v>#DIV/0!</v>
      </c>
      <c r="AF102" s="42" t="e">
        <f t="shared" si="50"/>
        <v>#DIV/0!</v>
      </c>
      <c r="AG102" s="42" t="e">
        <f t="shared" si="51"/>
        <v>#DIV/0!</v>
      </c>
      <c r="AH102" s="43" t="e">
        <f t="shared" si="61"/>
        <v>#DIV/0!</v>
      </c>
      <c r="AI102" s="3"/>
      <c r="AJ102" s="41" t="e">
        <f t="shared" si="52"/>
        <v>#DIV/0!</v>
      </c>
      <c r="AK102" s="47">
        <f t="shared" si="53"/>
        <v>4.3059595283452063</v>
      </c>
      <c r="AL102" s="43" t="e">
        <f t="shared" si="54"/>
        <v>#DIV/0!</v>
      </c>
      <c r="AN102" s="41" t="e">
        <f t="shared" si="62"/>
        <v>#DIV/0!</v>
      </c>
      <c r="AO102" s="42" t="e">
        <f t="shared" si="55"/>
        <v>#DIV/0!</v>
      </c>
      <c r="AP102" s="42" t="e">
        <f t="shared" si="63"/>
        <v>#DIV/0!</v>
      </c>
      <c r="AQ102" s="42" t="e">
        <f t="shared" si="64"/>
        <v>#DIV/0!</v>
      </c>
      <c r="AR102" s="43" t="e">
        <f t="shared" si="65"/>
        <v>#DIV/0!</v>
      </c>
      <c r="AT102" s="41" t="e">
        <f t="shared" si="56"/>
        <v>#DIV/0!</v>
      </c>
      <c r="AU102" s="42" t="e">
        <f t="shared" si="57"/>
        <v>#DIV/0!</v>
      </c>
      <c r="AV102" s="43" t="e">
        <f t="shared" si="58"/>
        <v>#DIV/0!</v>
      </c>
      <c r="AW102"/>
      <c r="AX102"/>
      <c r="AY102"/>
    </row>
    <row r="103" spans="2:51">
      <c r="B103" s="17">
        <v>663</v>
      </c>
      <c r="C103" s="18">
        <v>5321</v>
      </c>
      <c r="D103" s="67">
        <v>0.32</v>
      </c>
      <c r="F103" s="25"/>
      <c r="G103" s="26"/>
      <c r="H103" s="26"/>
      <c r="I103" s="26"/>
      <c r="J103" s="26"/>
      <c r="K103" s="26"/>
      <c r="L103" s="26"/>
      <c r="M103" s="26"/>
      <c r="N103" s="63"/>
      <c r="O103" s="72"/>
      <c r="P103" s="73"/>
      <c r="Q103" s="9"/>
      <c r="R103" s="31"/>
      <c r="S103" s="32"/>
      <c r="T103"/>
      <c r="U103" s="99" t="e">
        <f t="shared" si="59"/>
        <v>#DIV/0!</v>
      </c>
      <c r="V103" s="37" t="e">
        <f t="shared" si="42"/>
        <v>#DIV/0!</v>
      </c>
      <c r="W103" s="38" t="e">
        <f t="shared" si="60"/>
        <v>#DIV/0!</v>
      </c>
      <c r="Y103" s="41" t="e">
        <f t="shared" si="43"/>
        <v>#DIV/0!</v>
      </c>
      <c r="Z103" s="42" t="e">
        <f t="shared" si="44"/>
        <v>#DIV/0!</v>
      </c>
      <c r="AA103" s="42" t="e">
        <f t="shared" si="45"/>
        <v>#DIV/0!</v>
      </c>
      <c r="AB103" s="42" t="e">
        <f t="shared" si="46"/>
        <v>#DIV/0!</v>
      </c>
      <c r="AC103" s="42" t="e">
        <f t="shared" si="47"/>
        <v>#DIV/0!</v>
      </c>
      <c r="AD103" s="42" t="e">
        <f t="shared" si="48"/>
        <v>#DIV/0!</v>
      </c>
      <c r="AE103" s="42" t="e">
        <f t="shared" si="49"/>
        <v>#DIV/0!</v>
      </c>
      <c r="AF103" s="42" t="e">
        <f t="shared" si="50"/>
        <v>#DIV/0!</v>
      </c>
      <c r="AG103" s="42" t="e">
        <f t="shared" si="51"/>
        <v>#DIV/0!</v>
      </c>
      <c r="AH103" s="43" t="e">
        <f t="shared" si="61"/>
        <v>#DIV/0!</v>
      </c>
      <c r="AI103" s="3"/>
      <c r="AJ103" s="41" t="e">
        <f t="shared" si="52"/>
        <v>#DIV/0!</v>
      </c>
      <c r="AK103" s="47">
        <f t="shared" si="53"/>
        <v>4.3059595283452063</v>
      </c>
      <c r="AL103" s="43" t="e">
        <f t="shared" si="54"/>
        <v>#DIV/0!</v>
      </c>
      <c r="AN103" s="41" t="e">
        <f t="shared" si="62"/>
        <v>#DIV/0!</v>
      </c>
      <c r="AO103" s="42" t="e">
        <f t="shared" si="55"/>
        <v>#DIV/0!</v>
      </c>
      <c r="AP103" s="42" t="e">
        <f t="shared" si="63"/>
        <v>#DIV/0!</v>
      </c>
      <c r="AQ103" s="42" t="e">
        <f t="shared" si="64"/>
        <v>#DIV/0!</v>
      </c>
      <c r="AR103" s="43" t="e">
        <f t="shared" si="65"/>
        <v>#DIV/0!</v>
      </c>
      <c r="AT103" s="41" t="e">
        <f t="shared" si="56"/>
        <v>#DIV/0!</v>
      </c>
      <c r="AU103" s="42" t="e">
        <f t="shared" si="57"/>
        <v>#DIV/0!</v>
      </c>
      <c r="AV103" s="43" t="e">
        <f t="shared" si="58"/>
        <v>#DIV/0!</v>
      </c>
      <c r="AW103"/>
      <c r="AX103"/>
      <c r="AY103"/>
    </row>
    <row r="104" spans="2:51">
      <c r="B104" s="17">
        <v>664</v>
      </c>
      <c r="C104" s="18">
        <v>5321</v>
      </c>
      <c r="D104" s="67">
        <v>0.32</v>
      </c>
      <c r="F104" s="25"/>
      <c r="G104" s="26"/>
      <c r="H104" s="26"/>
      <c r="I104" s="26"/>
      <c r="J104" s="26"/>
      <c r="K104" s="26"/>
      <c r="L104" s="26"/>
      <c r="M104" s="26"/>
      <c r="N104" s="63"/>
      <c r="O104" s="72"/>
      <c r="P104" s="73"/>
      <c r="Q104" s="9"/>
      <c r="R104" s="31"/>
      <c r="S104" s="32"/>
      <c r="T104"/>
      <c r="U104" s="99" t="e">
        <f t="shared" si="59"/>
        <v>#DIV/0!</v>
      </c>
      <c r="V104" s="37" t="e">
        <f t="shared" si="42"/>
        <v>#DIV/0!</v>
      </c>
      <c r="W104" s="38" t="e">
        <f t="shared" si="60"/>
        <v>#DIV/0!</v>
      </c>
      <c r="Y104" s="41" t="e">
        <f t="shared" si="43"/>
        <v>#DIV/0!</v>
      </c>
      <c r="Z104" s="42" t="e">
        <f t="shared" si="44"/>
        <v>#DIV/0!</v>
      </c>
      <c r="AA104" s="42" t="e">
        <f t="shared" si="45"/>
        <v>#DIV/0!</v>
      </c>
      <c r="AB104" s="42" t="e">
        <f t="shared" si="46"/>
        <v>#DIV/0!</v>
      </c>
      <c r="AC104" s="42" t="e">
        <f t="shared" si="47"/>
        <v>#DIV/0!</v>
      </c>
      <c r="AD104" s="42" t="e">
        <f t="shared" si="48"/>
        <v>#DIV/0!</v>
      </c>
      <c r="AE104" s="42" t="e">
        <f t="shared" si="49"/>
        <v>#DIV/0!</v>
      </c>
      <c r="AF104" s="42" t="e">
        <f t="shared" si="50"/>
        <v>#DIV/0!</v>
      </c>
      <c r="AG104" s="42" t="e">
        <f t="shared" si="51"/>
        <v>#DIV/0!</v>
      </c>
      <c r="AH104" s="43" t="e">
        <f t="shared" si="61"/>
        <v>#DIV/0!</v>
      </c>
      <c r="AI104" s="3"/>
      <c r="AJ104" s="41" t="e">
        <f t="shared" si="52"/>
        <v>#DIV/0!</v>
      </c>
      <c r="AK104" s="47">
        <f t="shared" si="53"/>
        <v>4.3059595283452063</v>
      </c>
      <c r="AL104" s="43" t="e">
        <f t="shared" si="54"/>
        <v>#DIV/0!</v>
      </c>
      <c r="AN104" s="41" t="e">
        <f t="shared" si="62"/>
        <v>#DIV/0!</v>
      </c>
      <c r="AO104" s="42" t="e">
        <f t="shared" si="55"/>
        <v>#DIV/0!</v>
      </c>
      <c r="AP104" s="42" t="e">
        <f t="shared" si="63"/>
        <v>#DIV/0!</v>
      </c>
      <c r="AQ104" s="42" t="e">
        <f t="shared" si="64"/>
        <v>#DIV/0!</v>
      </c>
      <c r="AR104" s="43" t="e">
        <f t="shared" si="65"/>
        <v>#DIV/0!</v>
      </c>
      <c r="AT104" s="41" t="e">
        <f t="shared" si="56"/>
        <v>#DIV/0!</v>
      </c>
      <c r="AU104" s="42" t="e">
        <f t="shared" si="57"/>
        <v>#DIV/0!</v>
      </c>
      <c r="AV104" s="43" t="e">
        <f t="shared" si="58"/>
        <v>#DIV/0!</v>
      </c>
      <c r="AW104"/>
      <c r="AX104"/>
      <c r="AY104"/>
    </row>
    <row r="105" spans="2:51">
      <c r="B105" s="17">
        <v>665</v>
      </c>
      <c r="C105" s="18">
        <v>5321</v>
      </c>
      <c r="D105" s="67">
        <v>0.32</v>
      </c>
      <c r="F105" s="25"/>
      <c r="G105" s="26"/>
      <c r="H105" s="26"/>
      <c r="I105" s="26"/>
      <c r="J105" s="26"/>
      <c r="K105" s="26"/>
      <c r="L105" s="26"/>
      <c r="M105" s="26"/>
      <c r="N105" s="63"/>
      <c r="O105" s="72"/>
      <c r="P105" s="73"/>
      <c r="Q105" s="9"/>
      <c r="R105" s="31"/>
      <c r="S105" s="32"/>
      <c r="T105"/>
      <c r="U105" s="99" t="e">
        <f t="shared" si="59"/>
        <v>#DIV/0!</v>
      </c>
      <c r="V105" s="37" t="e">
        <f t="shared" si="42"/>
        <v>#DIV/0!</v>
      </c>
      <c r="W105" s="38" t="e">
        <f t="shared" si="60"/>
        <v>#DIV/0!</v>
      </c>
      <c r="Y105" s="41" t="e">
        <f t="shared" si="43"/>
        <v>#DIV/0!</v>
      </c>
      <c r="Z105" s="42" t="e">
        <f t="shared" si="44"/>
        <v>#DIV/0!</v>
      </c>
      <c r="AA105" s="42" t="e">
        <f t="shared" si="45"/>
        <v>#DIV/0!</v>
      </c>
      <c r="AB105" s="42" t="e">
        <f t="shared" si="46"/>
        <v>#DIV/0!</v>
      </c>
      <c r="AC105" s="42" t="e">
        <f t="shared" si="47"/>
        <v>#DIV/0!</v>
      </c>
      <c r="AD105" s="42" t="e">
        <f t="shared" si="48"/>
        <v>#DIV/0!</v>
      </c>
      <c r="AE105" s="42" t="e">
        <f t="shared" si="49"/>
        <v>#DIV/0!</v>
      </c>
      <c r="AF105" s="42" t="e">
        <f t="shared" si="50"/>
        <v>#DIV/0!</v>
      </c>
      <c r="AG105" s="42" t="e">
        <f t="shared" si="51"/>
        <v>#DIV/0!</v>
      </c>
      <c r="AH105" s="43" t="e">
        <f t="shared" si="61"/>
        <v>#DIV/0!</v>
      </c>
      <c r="AI105" s="3"/>
      <c r="AJ105" s="41" t="e">
        <f t="shared" si="52"/>
        <v>#DIV/0!</v>
      </c>
      <c r="AK105" s="47">
        <f t="shared" si="53"/>
        <v>4.3059595283452063</v>
      </c>
      <c r="AL105" s="43" t="e">
        <f t="shared" si="54"/>
        <v>#DIV/0!</v>
      </c>
      <c r="AN105" s="41" t="e">
        <f t="shared" si="62"/>
        <v>#DIV/0!</v>
      </c>
      <c r="AO105" s="42" t="e">
        <f t="shared" si="55"/>
        <v>#DIV/0!</v>
      </c>
      <c r="AP105" s="42" t="e">
        <f t="shared" si="63"/>
        <v>#DIV/0!</v>
      </c>
      <c r="AQ105" s="42" t="e">
        <f t="shared" si="64"/>
        <v>#DIV/0!</v>
      </c>
      <c r="AR105" s="43" t="e">
        <f t="shared" si="65"/>
        <v>#DIV/0!</v>
      </c>
      <c r="AT105" s="41" t="e">
        <f t="shared" si="56"/>
        <v>#DIV/0!</v>
      </c>
      <c r="AU105" s="42" t="e">
        <f t="shared" si="57"/>
        <v>#DIV/0!</v>
      </c>
      <c r="AV105" s="43" t="e">
        <f t="shared" si="58"/>
        <v>#DIV/0!</v>
      </c>
      <c r="AW105"/>
      <c r="AX105"/>
      <c r="AY105"/>
    </row>
    <row r="106" spans="2:51">
      <c r="B106" s="17">
        <v>666</v>
      </c>
      <c r="C106" s="18">
        <v>4036</v>
      </c>
      <c r="D106" s="67">
        <v>0.32</v>
      </c>
      <c r="F106" s="25"/>
      <c r="G106" s="26"/>
      <c r="H106" s="26"/>
      <c r="I106" s="26"/>
      <c r="J106" s="26"/>
      <c r="K106" s="26"/>
      <c r="L106" s="26"/>
      <c r="M106" s="26"/>
      <c r="N106" s="63"/>
      <c r="O106" s="72"/>
      <c r="P106" s="73"/>
      <c r="Q106" s="9"/>
      <c r="R106" s="31"/>
      <c r="S106" s="32"/>
      <c r="T106"/>
      <c r="U106" s="99" t="e">
        <f t="shared" si="59"/>
        <v>#DIV/0!</v>
      </c>
      <c r="V106" s="37" t="e">
        <f t="shared" si="42"/>
        <v>#DIV/0!</v>
      </c>
      <c r="W106" s="38" t="e">
        <f t="shared" si="60"/>
        <v>#DIV/0!</v>
      </c>
      <c r="Y106" s="41" t="e">
        <f t="shared" si="43"/>
        <v>#DIV/0!</v>
      </c>
      <c r="Z106" s="42" t="e">
        <f t="shared" si="44"/>
        <v>#DIV/0!</v>
      </c>
      <c r="AA106" s="42" t="e">
        <f t="shared" si="45"/>
        <v>#DIV/0!</v>
      </c>
      <c r="AB106" s="42" t="e">
        <f t="shared" si="46"/>
        <v>#DIV/0!</v>
      </c>
      <c r="AC106" s="42" t="e">
        <f t="shared" si="47"/>
        <v>#DIV/0!</v>
      </c>
      <c r="AD106" s="42" t="e">
        <f t="shared" si="48"/>
        <v>#DIV/0!</v>
      </c>
      <c r="AE106" s="42" t="e">
        <f t="shared" si="49"/>
        <v>#DIV/0!</v>
      </c>
      <c r="AF106" s="42" t="e">
        <f t="shared" si="50"/>
        <v>#DIV/0!</v>
      </c>
      <c r="AG106" s="42" t="e">
        <f t="shared" si="51"/>
        <v>#DIV/0!</v>
      </c>
      <c r="AH106" s="43" t="e">
        <f t="shared" si="61"/>
        <v>#DIV/0!</v>
      </c>
      <c r="AI106" s="3"/>
      <c r="AJ106" s="41" t="e">
        <f t="shared" si="52"/>
        <v>#DIV/0!</v>
      </c>
      <c r="AK106" s="47">
        <f t="shared" si="53"/>
        <v>4.3059595283452063</v>
      </c>
      <c r="AL106" s="43" t="e">
        <f t="shared" si="54"/>
        <v>#DIV/0!</v>
      </c>
      <c r="AN106" s="41" t="e">
        <f t="shared" si="62"/>
        <v>#DIV/0!</v>
      </c>
      <c r="AO106" s="42" t="e">
        <f t="shared" si="55"/>
        <v>#DIV/0!</v>
      </c>
      <c r="AP106" s="42" t="e">
        <f t="shared" si="63"/>
        <v>#DIV/0!</v>
      </c>
      <c r="AQ106" s="42" t="e">
        <f t="shared" si="64"/>
        <v>#DIV/0!</v>
      </c>
      <c r="AR106" s="43" t="e">
        <f t="shared" si="65"/>
        <v>#DIV/0!</v>
      </c>
      <c r="AT106" s="41" t="e">
        <f t="shared" si="56"/>
        <v>#DIV/0!</v>
      </c>
      <c r="AU106" s="42" t="e">
        <f t="shared" si="57"/>
        <v>#DIV/0!</v>
      </c>
      <c r="AV106" s="43" t="e">
        <f t="shared" si="58"/>
        <v>#DIV/0!</v>
      </c>
      <c r="AW106"/>
      <c r="AX106"/>
      <c r="AY106"/>
    </row>
    <row r="107" spans="2:51">
      <c r="B107" s="17">
        <v>667</v>
      </c>
      <c r="C107" s="18">
        <v>4036</v>
      </c>
      <c r="D107" s="67">
        <v>0.32</v>
      </c>
      <c r="F107" s="25"/>
      <c r="G107" s="26"/>
      <c r="H107" s="26"/>
      <c r="I107" s="26"/>
      <c r="J107" s="26"/>
      <c r="K107" s="26"/>
      <c r="L107" s="26"/>
      <c r="M107" s="26"/>
      <c r="N107" s="63"/>
      <c r="O107" s="72"/>
      <c r="P107" s="73"/>
      <c r="Q107" s="9"/>
      <c r="R107" s="31"/>
      <c r="S107" s="32"/>
      <c r="T107"/>
      <c r="U107" s="99" t="e">
        <f t="shared" si="59"/>
        <v>#DIV/0!</v>
      </c>
      <c r="V107" s="37" t="e">
        <f t="shared" si="42"/>
        <v>#DIV/0!</v>
      </c>
      <c r="W107" s="38" t="e">
        <f t="shared" si="60"/>
        <v>#DIV/0!</v>
      </c>
      <c r="Y107" s="41" t="e">
        <f t="shared" si="43"/>
        <v>#DIV/0!</v>
      </c>
      <c r="Z107" s="42" t="e">
        <f t="shared" si="44"/>
        <v>#DIV/0!</v>
      </c>
      <c r="AA107" s="42" t="e">
        <f t="shared" si="45"/>
        <v>#DIV/0!</v>
      </c>
      <c r="AB107" s="42" t="e">
        <f t="shared" si="46"/>
        <v>#DIV/0!</v>
      </c>
      <c r="AC107" s="42" t="e">
        <f t="shared" si="47"/>
        <v>#DIV/0!</v>
      </c>
      <c r="AD107" s="42" t="e">
        <f t="shared" si="48"/>
        <v>#DIV/0!</v>
      </c>
      <c r="AE107" s="42" t="e">
        <f t="shared" si="49"/>
        <v>#DIV/0!</v>
      </c>
      <c r="AF107" s="42" t="e">
        <f t="shared" si="50"/>
        <v>#DIV/0!</v>
      </c>
      <c r="AG107" s="42" t="e">
        <f t="shared" si="51"/>
        <v>#DIV/0!</v>
      </c>
      <c r="AH107" s="43" t="e">
        <f t="shared" si="61"/>
        <v>#DIV/0!</v>
      </c>
      <c r="AI107" s="3"/>
      <c r="AJ107" s="41" t="e">
        <f t="shared" si="52"/>
        <v>#DIV/0!</v>
      </c>
      <c r="AK107" s="47">
        <f t="shared" si="53"/>
        <v>4.3059595283452063</v>
      </c>
      <c r="AL107" s="43" t="e">
        <f t="shared" si="54"/>
        <v>#DIV/0!</v>
      </c>
      <c r="AN107" s="41" t="e">
        <f t="shared" si="62"/>
        <v>#DIV/0!</v>
      </c>
      <c r="AO107" s="42" t="e">
        <f t="shared" si="55"/>
        <v>#DIV/0!</v>
      </c>
      <c r="AP107" s="42" t="e">
        <f t="shared" si="63"/>
        <v>#DIV/0!</v>
      </c>
      <c r="AQ107" s="42" t="e">
        <f t="shared" si="64"/>
        <v>#DIV/0!</v>
      </c>
      <c r="AR107" s="43" t="e">
        <f t="shared" si="65"/>
        <v>#DIV/0!</v>
      </c>
      <c r="AT107" s="41" t="e">
        <f t="shared" si="56"/>
        <v>#DIV/0!</v>
      </c>
      <c r="AU107" s="42" t="e">
        <f t="shared" si="57"/>
        <v>#DIV/0!</v>
      </c>
      <c r="AV107" s="43" t="e">
        <f t="shared" si="58"/>
        <v>#DIV/0!</v>
      </c>
      <c r="AW107"/>
      <c r="AX107"/>
      <c r="AY107"/>
    </row>
    <row r="108" spans="2:51">
      <c r="B108" s="17">
        <v>670</v>
      </c>
      <c r="C108" s="18">
        <v>2152</v>
      </c>
      <c r="D108" s="67">
        <v>0.32</v>
      </c>
      <c r="F108" s="25"/>
      <c r="G108" s="26"/>
      <c r="H108" s="26"/>
      <c r="I108" s="26"/>
      <c r="J108" s="26"/>
      <c r="K108" s="26"/>
      <c r="L108" s="26"/>
      <c r="M108" s="26"/>
      <c r="N108" s="63"/>
      <c r="O108" s="72"/>
      <c r="P108" s="73"/>
      <c r="Q108" s="9"/>
      <c r="R108" s="31"/>
      <c r="S108" s="32"/>
      <c r="T108"/>
      <c r="U108" s="99" t="e">
        <f t="shared" si="59"/>
        <v>#DIV/0!</v>
      </c>
      <c r="V108" s="37" t="e">
        <f t="shared" si="42"/>
        <v>#DIV/0!</v>
      </c>
      <c r="W108" s="38" t="e">
        <f t="shared" si="60"/>
        <v>#DIV/0!</v>
      </c>
      <c r="Y108" s="41" t="e">
        <f t="shared" si="43"/>
        <v>#DIV/0!</v>
      </c>
      <c r="Z108" s="42" t="e">
        <f t="shared" si="44"/>
        <v>#DIV/0!</v>
      </c>
      <c r="AA108" s="42" t="e">
        <f t="shared" si="45"/>
        <v>#DIV/0!</v>
      </c>
      <c r="AB108" s="42" t="e">
        <f t="shared" si="46"/>
        <v>#DIV/0!</v>
      </c>
      <c r="AC108" s="42" t="e">
        <f t="shared" si="47"/>
        <v>#DIV/0!</v>
      </c>
      <c r="AD108" s="42" t="e">
        <f t="shared" si="48"/>
        <v>#DIV/0!</v>
      </c>
      <c r="AE108" s="42" t="e">
        <f t="shared" si="49"/>
        <v>#DIV/0!</v>
      </c>
      <c r="AF108" s="42" t="e">
        <f t="shared" si="50"/>
        <v>#DIV/0!</v>
      </c>
      <c r="AG108" s="42" t="e">
        <f t="shared" si="51"/>
        <v>#DIV/0!</v>
      </c>
      <c r="AH108" s="43" t="e">
        <f t="shared" si="61"/>
        <v>#DIV/0!</v>
      </c>
      <c r="AI108" s="3"/>
      <c r="AJ108" s="41" t="e">
        <f t="shared" si="52"/>
        <v>#DIV/0!</v>
      </c>
      <c r="AK108" s="47">
        <f t="shared" si="53"/>
        <v>4.3059595283452063</v>
      </c>
      <c r="AL108" s="43" t="e">
        <f t="shared" si="54"/>
        <v>#DIV/0!</v>
      </c>
      <c r="AN108" s="41" t="e">
        <f t="shared" si="62"/>
        <v>#DIV/0!</v>
      </c>
      <c r="AO108" s="42" t="e">
        <f t="shared" si="55"/>
        <v>#DIV/0!</v>
      </c>
      <c r="AP108" s="42" t="e">
        <f t="shared" si="63"/>
        <v>#DIV/0!</v>
      </c>
      <c r="AQ108" s="42" t="e">
        <f t="shared" si="64"/>
        <v>#DIV/0!</v>
      </c>
      <c r="AR108" s="43" t="e">
        <f t="shared" si="65"/>
        <v>#DIV/0!</v>
      </c>
      <c r="AT108" s="41" t="e">
        <f t="shared" si="56"/>
        <v>#DIV/0!</v>
      </c>
      <c r="AU108" s="42" t="e">
        <f t="shared" si="57"/>
        <v>#DIV/0!</v>
      </c>
      <c r="AV108" s="43" t="e">
        <f t="shared" si="58"/>
        <v>#DIV/0!</v>
      </c>
      <c r="AW108"/>
      <c r="AX108"/>
      <c r="AY108"/>
    </row>
    <row r="109" spans="2:51">
      <c r="B109" s="17">
        <v>671</v>
      </c>
      <c r="C109" s="18">
        <v>2152</v>
      </c>
      <c r="D109" s="67">
        <v>0.32</v>
      </c>
      <c r="F109" s="25"/>
      <c r="G109" s="26"/>
      <c r="H109" s="26"/>
      <c r="I109" s="26"/>
      <c r="J109" s="26"/>
      <c r="K109" s="26"/>
      <c r="L109" s="26"/>
      <c r="M109" s="26"/>
      <c r="N109" s="63"/>
      <c r="O109" s="72"/>
      <c r="P109" s="73"/>
      <c r="Q109" s="9"/>
      <c r="R109" s="31"/>
      <c r="S109" s="32"/>
      <c r="T109"/>
      <c r="U109" s="99" t="e">
        <f t="shared" si="59"/>
        <v>#DIV/0!</v>
      </c>
      <c r="V109" s="37" t="e">
        <f t="shared" si="42"/>
        <v>#DIV/0!</v>
      </c>
      <c r="W109" s="38" t="e">
        <f t="shared" si="60"/>
        <v>#DIV/0!</v>
      </c>
      <c r="Y109" s="41" t="e">
        <f t="shared" si="43"/>
        <v>#DIV/0!</v>
      </c>
      <c r="Z109" s="42" t="e">
        <f t="shared" si="44"/>
        <v>#DIV/0!</v>
      </c>
      <c r="AA109" s="42" t="e">
        <f t="shared" si="45"/>
        <v>#DIV/0!</v>
      </c>
      <c r="AB109" s="42" t="e">
        <f t="shared" si="46"/>
        <v>#DIV/0!</v>
      </c>
      <c r="AC109" s="42" t="e">
        <f t="shared" si="47"/>
        <v>#DIV/0!</v>
      </c>
      <c r="AD109" s="42" t="e">
        <f t="shared" si="48"/>
        <v>#DIV/0!</v>
      </c>
      <c r="AE109" s="42" t="e">
        <f t="shared" si="49"/>
        <v>#DIV/0!</v>
      </c>
      <c r="AF109" s="42" t="e">
        <f t="shared" si="50"/>
        <v>#DIV/0!</v>
      </c>
      <c r="AG109" s="42" t="e">
        <f t="shared" si="51"/>
        <v>#DIV/0!</v>
      </c>
      <c r="AH109" s="43" t="e">
        <f t="shared" si="61"/>
        <v>#DIV/0!</v>
      </c>
      <c r="AI109" s="3"/>
      <c r="AJ109" s="41" t="e">
        <f t="shared" si="52"/>
        <v>#DIV/0!</v>
      </c>
      <c r="AK109" s="47">
        <f t="shared" si="53"/>
        <v>4.3059595283452063</v>
      </c>
      <c r="AL109" s="43" t="e">
        <f t="shared" si="54"/>
        <v>#DIV/0!</v>
      </c>
      <c r="AN109" s="41" t="e">
        <f t="shared" si="62"/>
        <v>#DIV/0!</v>
      </c>
      <c r="AO109" s="42" t="e">
        <f t="shared" si="55"/>
        <v>#DIV/0!</v>
      </c>
      <c r="AP109" s="42" t="e">
        <f t="shared" si="63"/>
        <v>#DIV/0!</v>
      </c>
      <c r="AQ109" s="42" t="e">
        <f t="shared" si="64"/>
        <v>#DIV/0!</v>
      </c>
      <c r="AR109" s="43" t="e">
        <f t="shared" si="65"/>
        <v>#DIV/0!</v>
      </c>
      <c r="AT109" s="41" t="e">
        <f t="shared" si="56"/>
        <v>#DIV/0!</v>
      </c>
      <c r="AU109" s="42" t="e">
        <f t="shared" si="57"/>
        <v>#DIV/0!</v>
      </c>
      <c r="AV109" s="43" t="e">
        <f t="shared" si="58"/>
        <v>#DIV/0!</v>
      </c>
      <c r="AW109"/>
      <c r="AX109"/>
      <c r="AY109"/>
    </row>
    <row r="110" spans="2:51">
      <c r="B110" s="17">
        <v>682</v>
      </c>
      <c r="C110" s="18">
        <v>4487</v>
      </c>
      <c r="D110" s="67">
        <v>0.32</v>
      </c>
      <c r="F110" s="25"/>
      <c r="G110" s="26"/>
      <c r="H110" s="26"/>
      <c r="I110" s="26"/>
      <c r="J110" s="26"/>
      <c r="K110" s="26"/>
      <c r="L110" s="26"/>
      <c r="M110" s="26"/>
      <c r="N110" s="63"/>
      <c r="O110" s="72"/>
      <c r="P110" s="73"/>
      <c r="Q110" s="9"/>
      <c r="R110" s="31"/>
      <c r="S110" s="32"/>
      <c r="T110"/>
      <c r="U110" s="99" t="e">
        <f t="shared" si="59"/>
        <v>#DIV/0!</v>
      </c>
      <c r="V110" s="37" t="e">
        <f t="shared" ref="V110:V141" si="66">815.3+265.3*(G110/40.32)/(G110/40.32+N110/71.85)+15.37*G110+8.61*N110+6.646*(F110+J110)+39.16*D110</f>
        <v>#DIV/0!</v>
      </c>
      <c r="W110" s="38" t="e">
        <f t="shared" si="60"/>
        <v>#DIV/0!</v>
      </c>
      <c r="Y110" s="41" t="e">
        <f t="shared" ref="Y110:Y141" si="67">(F110/30.99)/($I110/60.08+$L110/79.9+$H110/50.98+$N110/71.85+$G110/40.32+$K110/56.08+$F110/30.99+$J110/47.1+$M110/70.94)</f>
        <v>#DIV/0!</v>
      </c>
      <c r="Z110" s="42" t="e">
        <f t="shared" ref="Z110:Z141" si="68">(G110/40.32)/($I110/60.08+$L110/79.9+$H110/50.98+$N110/71.85+$G110/40.32+$K110/56.08+$F110/30.99+$J110/47.1+$M110/70.94)</f>
        <v>#DIV/0!</v>
      </c>
      <c r="AA110" s="42" t="e">
        <f t="shared" ref="AA110:AA141" si="69">(H110/50.98)/($I110/60.08+$L110/79.9+$H110/50.98+$N110/71.85+$G110/40.32+$K110/56.08+$F110/30.99+$J110/47.1+$M110/70.94)</f>
        <v>#DIV/0!</v>
      </c>
      <c r="AB110" s="42" t="e">
        <f t="shared" ref="AB110:AB141" si="70">(I110/60.08)/($I110/60.08+$L110/79.9+$H110/50.98+$N110/71.85+$G110/40.32+$K110/56.08+$F110/30.99+$J110/47.1+$M110/70.94)</f>
        <v>#DIV/0!</v>
      </c>
      <c r="AC110" s="42" t="e">
        <f t="shared" ref="AC110:AC141" si="71">(J110/47.1)/($I110/60.08+$L110/79.9+$H110/50.98+$N110/71.85+$G110/40.32+$K110/56.08+$F110/30.99+$J110/47.1+$M110/70.94)</f>
        <v>#DIV/0!</v>
      </c>
      <c r="AD110" s="42" t="e">
        <f t="shared" ref="AD110:AD141" si="72">(K110/56.08)/($I110/60.08+$L110/79.9+$H110/50.98+$N110/71.85+$G110/40.32+$K110/56.08+$F110/30.99+$J110/47.1+$M110/70.94)</f>
        <v>#DIV/0!</v>
      </c>
      <c r="AE110" s="42" t="e">
        <f t="shared" ref="AE110:AE141" si="73">(L110/79.9)/($I110/60.08+$L110/79.9+$H110/50.98+$N110/71.85+$G110/40.32+$K110/56.08+$F110/30.99+$J110/47.1+$M110/70.94)</f>
        <v>#DIV/0!</v>
      </c>
      <c r="AF110" s="42" t="e">
        <f t="shared" ref="AF110:AF141" si="74">(M110/70.94)/($I110/60.08+$L110/79.9+$H110/50.98+$N110/71.85+$G110/40.32+$K110/56.08+$F110/30.99+$J110/47.1+$M110/70.94)</f>
        <v>#DIV/0!</v>
      </c>
      <c r="AG110" s="42" t="e">
        <f t="shared" ref="AG110:AG141" si="75">(N110/71.85)/($I110/60.08+$L110/79.9+$H110/50.98+$N110/71.85+$G110/40.32+$K110/56.08+$F110/30.99+$J110/47.1+$M110/70.94)</f>
        <v>#DIV/0!</v>
      </c>
      <c r="AH110" s="43" t="e">
        <f t="shared" si="61"/>
        <v>#DIV/0!</v>
      </c>
      <c r="AI110" s="3"/>
      <c r="AJ110" s="41" t="e">
        <f t="shared" ref="AJ110:AJ141" si="76">1/(1+(O110/(N110*AL110))*0.013+(P110/(N110*AL110))*0.025)</f>
        <v>#DIV/0!</v>
      </c>
      <c r="AK110" s="47">
        <f t="shared" ref="AK110:AK141" si="77">EXP(1.46-0.177*G110)</f>
        <v>4.3059595283452063</v>
      </c>
      <c r="AL110" s="43" t="e">
        <f t="shared" ref="AL110:AL141" si="78">(N110-AK110*71.85/79.85)/N110</f>
        <v>#DIV/0!</v>
      </c>
      <c r="AN110" s="41" t="e">
        <f t="shared" si="62"/>
        <v>#DIV/0!</v>
      </c>
      <c r="AO110" s="42" t="e">
        <f t="shared" ref="AO110:AO141" si="79">(137778-91.666*W110+8.474*W110*LN(W110))/(8.31441*W110)+(-291*D110+351*ERF(D110))/W110</f>
        <v>#DIV/0!</v>
      </c>
      <c r="AP110" s="42" t="e">
        <f t="shared" si="63"/>
        <v>#DIV/0!</v>
      </c>
      <c r="AQ110" s="42" t="e">
        <f t="shared" si="64"/>
        <v>#DIV/0!</v>
      </c>
      <c r="AR110" s="43" t="e">
        <f t="shared" si="65"/>
        <v>#DIV/0!</v>
      </c>
      <c r="AT110" s="41" t="e">
        <f t="shared" ref="AT110:AT141" si="80">1/(1+(O110/(N110*AL110))*0.013+(P110/(N110*AL110))*0.025)</f>
        <v>#DIV/0!</v>
      </c>
      <c r="AU110" s="42" t="e">
        <f t="shared" ref="AU110:AU141" si="81">(O110/(N110*AL110))*0.013*AT110</f>
        <v>#DIV/0!</v>
      </c>
      <c r="AV110" s="43" t="e">
        <f t="shared" ref="AV110:AV141" si="82">(P110/(N110*AL110))*0.025*AT110</f>
        <v>#DIV/0!</v>
      </c>
      <c r="AW110"/>
      <c r="AX110"/>
      <c r="AY110"/>
    </row>
    <row r="111" spans="2:51">
      <c r="B111" s="17">
        <v>684</v>
      </c>
      <c r="C111" s="18">
        <v>2832</v>
      </c>
      <c r="D111" s="67">
        <v>0.32</v>
      </c>
      <c r="F111" s="25"/>
      <c r="G111" s="26"/>
      <c r="H111" s="26"/>
      <c r="I111" s="26"/>
      <c r="J111" s="26"/>
      <c r="K111" s="26"/>
      <c r="L111" s="26"/>
      <c r="M111" s="26"/>
      <c r="N111" s="63"/>
      <c r="O111" s="72"/>
      <c r="P111" s="73"/>
      <c r="Q111" s="9"/>
      <c r="R111" s="31"/>
      <c r="S111" s="32"/>
      <c r="T111"/>
      <c r="U111" s="99" t="e">
        <f t="shared" si="59"/>
        <v>#DIV/0!</v>
      </c>
      <c r="V111" s="37" t="e">
        <f t="shared" si="66"/>
        <v>#DIV/0!</v>
      </c>
      <c r="W111" s="38" t="e">
        <f t="shared" si="60"/>
        <v>#DIV/0!</v>
      </c>
      <c r="Y111" s="41" t="e">
        <f t="shared" si="67"/>
        <v>#DIV/0!</v>
      </c>
      <c r="Z111" s="42" t="e">
        <f t="shared" si="68"/>
        <v>#DIV/0!</v>
      </c>
      <c r="AA111" s="42" t="e">
        <f t="shared" si="69"/>
        <v>#DIV/0!</v>
      </c>
      <c r="AB111" s="42" t="e">
        <f t="shared" si="70"/>
        <v>#DIV/0!</v>
      </c>
      <c r="AC111" s="42" t="e">
        <f t="shared" si="71"/>
        <v>#DIV/0!</v>
      </c>
      <c r="AD111" s="42" t="e">
        <f t="shared" si="72"/>
        <v>#DIV/0!</v>
      </c>
      <c r="AE111" s="42" t="e">
        <f t="shared" si="73"/>
        <v>#DIV/0!</v>
      </c>
      <c r="AF111" s="42" t="e">
        <f t="shared" si="74"/>
        <v>#DIV/0!</v>
      </c>
      <c r="AG111" s="42" t="e">
        <f t="shared" si="75"/>
        <v>#DIV/0!</v>
      </c>
      <c r="AH111" s="43" t="e">
        <f t="shared" si="61"/>
        <v>#DIV/0!</v>
      </c>
      <c r="AI111" s="3"/>
      <c r="AJ111" s="41" t="e">
        <f t="shared" si="76"/>
        <v>#DIV/0!</v>
      </c>
      <c r="AK111" s="47">
        <f t="shared" si="77"/>
        <v>4.3059595283452063</v>
      </c>
      <c r="AL111" s="43" t="e">
        <f t="shared" si="78"/>
        <v>#DIV/0!</v>
      </c>
      <c r="AN111" s="41" t="e">
        <f t="shared" si="62"/>
        <v>#DIV/0!</v>
      </c>
      <c r="AO111" s="42" t="e">
        <f t="shared" si="79"/>
        <v>#DIV/0!</v>
      </c>
      <c r="AP111" s="42" t="e">
        <f t="shared" si="63"/>
        <v>#DIV/0!</v>
      </c>
      <c r="AQ111" s="42" t="e">
        <f t="shared" si="64"/>
        <v>#DIV/0!</v>
      </c>
      <c r="AR111" s="43" t="e">
        <f t="shared" si="65"/>
        <v>#DIV/0!</v>
      </c>
      <c r="AT111" s="41" t="e">
        <f t="shared" si="80"/>
        <v>#DIV/0!</v>
      </c>
      <c r="AU111" s="42" t="e">
        <f t="shared" si="81"/>
        <v>#DIV/0!</v>
      </c>
      <c r="AV111" s="43" t="e">
        <f t="shared" si="82"/>
        <v>#DIV/0!</v>
      </c>
      <c r="AW111"/>
      <c r="AX111"/>
      <c r="AY111"/>
    </row>
    <row r="112" spans="2:51">
      <c r="B112" s="17">
        <v>685</v>
      </c>
      <c r="C112" s="18">
        <v>2832</v>
      </c>
      <c r="D112" s="67">
        <v>0.32</v>
      </c>
      <c r="F112" s="25"/>
      <c r="G112" s="26"/>
      <c r="H112" s="26"/>
      <c r="I112" s="26"/>
      <c r="J112" s="26"/>
      <c r="K112" s="26"/>
      <c r="L112" s="26"/>
      <c r="M112" s="26"/>
      <c r="N112" s="63"/>
      <c r="O112" s="72"/>
      <c r="P112" s="73"/>
      <c r="Q112" s="9"/>
      <c r="R112" s="31"/>
      <c r="S112" s="32"/>
      <c r="T112"/>
      <c r="U112" s="99" t="e">
        <f t="shared" si="59"/>
        <v>#DIV/0!</v>
      </c>
      <c r="V112" s="37" t="e">
        <f t="shared" si="66"/>
        <v>#DIV/0!</v>
      </c>
      <c r="W112" s="38" t="e">
        <f t="shared" si="60"/>
        <v>#DIV/0!</v>
      </c>
      <c r="Y112" s="41" t="e">
        <f t="shared" si="67"/>
        <v>#DIV/0!</v>
      </c>
      <c r="Z112" s="42" t="e">
        <f t="shared" si="68"/>
        <v>#DIV/0!</v>
      </c>
      <c r="AA112" s="42" t="e">
        <f t="shared" si="69"/>
        <v>#DIV/0!</v>
      </c>
      <c r="AB112" s="42" t="e">
        <f t="shared" si="70"/>
        <v>#DIV/0!</v>
      </c>
      <c r="AC112" s="42" t="e">
        <f t="shared" si="71"/>
        <v>#DIV/0!</v>
      </c>
      <c r="AD112" s="42" t="e">
        <f t="shared" si="72"/>
        <v>#DIV/0!</v>
      </c>
      <c r="AE112" s="42" t="e">
        <f t="shared" si="73"/>
        <v>#DIV/0!</v>
      </c>
      <c r="AF112" s="42" t="e">
        <f t="shared" si="74"/>
        <v>#DIV/0!</v>
      </c>
      <c r="AG112" s="42" t="e">
        <f t="shared" si="75"/>
        <v>#DIV/0!</v>
      </c>
      <c r="AH112" s="43" t="e">
        <f t="shared" si="61"/>
        <v>#DIV/0!</v>
      </c>
      <c r="AI112" s="3"/>
      <c r="AJ112" s="41" t="e">
        <f t="shared" si="76"/>
        <v>#DIV/0!</v>
      </c>
      <c r="AK112" s="47">
        <f t="shared" si="77"/>
        <v>4.3059595283452063</v>
      </c>
      <c r="AL112" s="43" t="e">
        <f t="shared" si="78"/>
        <v>#DIV/0!</v>
      </c>
      <c r="AN112" s="41" t="e">
        <f t="shared" si="62"/>
        <v>#DIV/0!</v>
      </c>
      <c r="AO112" s="42" t="e">
        <f t="shared" si="79"/>
        <v>#DIV/0!</v>
      </c>
      <c r="AP112" s="42" t="e">
        <f t="shared" si="63"/>
        <v>#DIV/0!</v>
      </c>
      <c r="AQ112" s="42" t="e">
        <f t="shared" si="64"/>
        <v>#DIV/0!</v>
      </c>
      <c r="AR112" s="43" t="e">
        <f t="shared" si="65"/>
        <v>#DIV/0!</v>
      </c>
      <c r="AT112" s="41" t="e">
        <f t="shared" si="80"/>
        <v>#DIV/0!</v>
      </c>
      <c r="AU112" s="42" t="e">
        <f t="shared" si="81"/>
        <v>#DIV/0!</v>
      </c>
      <c r="AV112" s="43" t="e">
        <f t="shared" si="82"/>
        <v>#DIV/0!</v>
      </c>
      <c r="AW112"/>
      <c r="AX112"/>
      <c r="AY112"/>
    </row>
    <row r="113" spans="2:51">
      <c r="B113" s="17">
        <v>686</v>
      </c>
      <c r="C113" s="18">
        <v>2832</v>
      </c>
      <c r="D113" s="67">
        <v>0.32</v>
      </c>
      <c r="F113" s="25"/>
      <c r="G113" s="26"/>
      <c r="H113" s="26"/>
      <c r="I113" s="26"/>
      <c r="J113" s="26"/>
      <c r="K113" s="26"/>
      <c r="L113" s="26"/>
      <c r="M113" s="26"/>
      <c r="N113" s="63"/>
      <c r="O113" s="72"/>
      <c r="P113" s="73"/>
      <c r="Q113" s="9"/>
      <c r="R113" s="31"/>
      <c r="S113" s="32"/>
      <c r="T113"/>
      <c r="U113" s="99" t="e">
        <f t="shared" si="59"/>
        <v>#DIV/0!</v>
      </c>
      <c r="V113" s="37" t="e">
        <f t="shared" si="66"/>
        <v>#DIV/0!</v>
      </c>
      <c r="W113" s="38" t="e">
        <f t="shared" si="60"/>
        <v>#DIV/0!</v>
      </c>
      <c r="Y113" s="41" t="e">
        <f t="shared" si="67"/>
        <v>#DIV/0!</v>
      </c>
      <c r="Z113" s="42" t="e">
        <f t="shared" si="68"/>
        <v>#DIV/0!</v>
      </c>
      <c r="AA113" s="42" t="e">
        <f t="shared" si="69"/>
        <v>#DIV/0!</v>
      </c>
      <c r="AB113" s="42" t="e">
        <f t="shared" si="70"/>
        <v>#DIV/0!</v>
      </c>
      <c r="AC113" s="42" t="e">
        <f t="shared" si="71"/>
        <v>#DIV/0!</v>
      </c>
      <c r="AD113" s="42" t="e">
        <f t="shared" si="72"/>
        <v>#DIV/0!</v>
      </c>
      <c r="AE113" s="42" t="e">
        <f t="shared" si="73"/>
        <v>#DIV/0!</v>
      </c>
      <c r="AF113" s="42" t="e">
        <f t="shared" si="74"/>
        <v>#DIV/0!</v>
      </c>
      <c r="AG113" s="42" t="e">
        <f t="shared" si="75"/>
        <v>#DIV/0!</v>
      </c>
      <c r="AH113" s="43" t="e">
        <f t="shared" si="61"/>
        <v>#DIV/0!</v>
      </c>
      <c r="AI113" s="3"/>
      <c r="AJ113" s="41" t="e">
        <f t="shared" si="76"/>
        <v>#DIV/0!</v>
      </c>
      <c r="AK113" s="47">
        <f t="shared" si="77"/>
        <v>4.3059595283452063</v>
      </c>
      <c r="AL113" s="43" t="e">
        <f t="shared" si="78"/>
        <v>#DIV/0!</v>
      </c>
      <c r="AN113" s="41" t="e">
        <f t="shared" si="62"/>
        <v>#DIV/0!</v>
      </c>
      <c r="AO113" s="42" t="e">
        <f t="shared" si="79"/>
        <v>#DIV/0!</v>
      </c>
      <c r="AP113" s="42" t="e">
        <f t="shared" si="63"/>
        <v>#DIV/0!</v>
      </c>
      <c r="AQ113" s="42" t="e">
        <f t="shared" si="64"/>
        <v>#DIV/0!</v>
      </c>
      <c r="AR113" s="43" t="e">
        <f t="shared" si="65"/>
        <v>#DIV/0!</v>
      </c>
      <c r="AT113" s="41" t="e">
        <f t="shared" si="80"/>
        <v>#DIV/0!</v>
      </c>
      <c r="AU113" s="42" t="e">
        <f t="shared" si="81"/>
        <v>#DIV/0!</v>
      </c>
      <c r="AV113" s="43" t="e">
        <f t="shared" si="82"/>
        <v>#DIV/0!</v>
      </c>
      <c r="AW113"/>
      <c r="AX113"/>
      <c r="AY113"/>
    </row>
    <row r="114" spans="2:51">
      <c r="B114" s="17">
        <v>687</v>
      </c>
      <c r="C114" s="18">
        <v>2832</v>
      </c>
      <c r="D114" s="67">
        <v>0.32</v>
      </c>
      <c r="F114" s="25"/>
      <c r="G114" s="26"/>
      <c r="H114" s="26"/>
      <c r="I114" s="26"/>
      <c r="J114" s="26"/>
      <c r="K114" s="26"/>
      <c r="L114" s="26"/>
      <c r="M114" s="26"/>
      <c r="N114" s="63"/>
      <c r="O114" s="72"/>
      <c r="P114" s="73"/>
      <c r="Q114" s="9"/>
      <c r="R114" s="31"/>
      <c r="S114" s="32"/>
      <c r="T114"/>
      <c r="U114" s="99" t="e">
        <f t="shared" si="59"/>
        <v>#DIV/0!</v>
      </c>
      <c r="V114" s="37" t="e">
        <f t="shared" si="66"/>
        <v>#DIV/0!</v>
      </c>
      <c r="W114" s="38" t="e">
        <f t="shared" si="60"/>
        <v>#DIV/0!</v>
      </c>
      <c r="Y114" s="41" t="e">
        <f t="shared" si="67"/>
        <v>#DIV/0!</v>
      </c>
      <c r="Z114" s="42" t="e">
        <f t="shared" si="68"/>
        <v>#DIV/0!</v>
      </c>
      <c r="AA114" s="42" t="e">
        <f t="shared" si="69"/>
        <v>#DIV/0!</v>
      </c>
      <c r="AB114" s="42" t="e">
        <f t="shared" si="70"/>
        <v>#DIV/0!</v>
      </c>
      <c r="AC114" s="42" t="e">
        <f t="shared" si="71"/>
        <v>#DIV/0!</v>
      </c>
      <c r="AD114" s="42" t="e">
        <f t="shared" si="72"/>
        <v>#DIV/0!</v>
      </c>
      <c r="AE114" s="42" t="e">
        <f t="shared" si="73"/>
        <v>#DIV/0!</v>
      </c>
      <c r="AF114" s="42" t="e">
        <f t="shared" si="74"/>
        <v>#DIV/0!</v>
      </c>
      <c r="AG114" s="42" t="e">
        <f t="shared" si="75"/>
        <v>#DIV/0!</v>
      </c>
      <c r="AH114" s="43" t="e">
        <f t="shared" si="61"/>
        <v>#DIV/0!</v>
      </c>
      <c r="AI114" s="3"/>
      <c r="AJ114" s="41" t="e">
        <f t="shared" si="76"/>
        <v>#DIV/0!</v>
      </c>
      <c r="AK114" s="47">
        <f t="shared" si="77"/>
        <v>4.3059595283452063</v>
      </c>
      <c r="AL114" s="43" t="e">
        <f t="shared" si="78"/>
        <v>#DIV/0!</v>
      </c>
      <c r="AN114" s="41" t="e">
        <f t="shared" si="62"/>
        <v>#DIV/0!</v>
      </c>
      <c r="AO114" s="42" t="e">
        <f t="shared" si="79"/>
        <v>#DIV/0!</v>
      </c>
      <c r="AP114" s="42" t="e">
        <f t="shared" si="63"/>
        <v>#DIV/0!</v>
      </c>
      <c r="AQ114" s="42" t="e">
        <f t="shared" si="64"/>
        <v>#DIV/0!</v>
      </c>
      <c r="AR114" s="43" t="e">
        <f t="shared" si="65"/>
        <v>#DIV/0!</v>
      </c>
      <c r="AT114" s="41" t="e">
        <f t="shared" si="80"/>
        <v>#DIV/0!</v>
      </c>
      <c r="AU114" s="42" t="e">
        <f t="shared" si="81"/>
        <v>#DIV/0!</v>
      </c>
      <c r="AV114" s="43" t="e">
        <f t="shared" si="82"/>
        <v>#DIV/0!</v>
      </c>
      <c r="AW114"/>
      <c r="AX114"/>
      <c r="AY114"/>
    </row>
    <row r="115" spans="2:51">
      <c r="B115" s="17">
        <v>688</v>
      </c>
      <c r="C115" s="18">
        <v>2832</v>
      </c>
      <c r="D115" s="67">
        <v>0.32</v>
      </c>
      <c r="F115" s="25"/>
      <c r="G115" s="26"/>
      <c r="H115" s="26"/>
      <c r="I115" s="26"/>
      <c r="J115" s="26"/>
      <c r="K115" s="26"/>
      <c r="L115" s="26"/>
      <c r="M115" s="26"/>
      <c r="N115" s="63"/>
      <c r="O115" s="72"/>
      <c r="P115" s="73"/>
      <c r="Q115" s="9"/>
      <c r="R115" s="31"/>
      <c r="S115" s="32"/>
      <c r="T115"/>
      <c r="U115" s="99" t="e">
        <f t="shared" si="59"/>
        <v>#DIV/0!</v>
      </c>
      <c r="V115" s="37" t="e">
        <f t="shared" si="66"/>
        <v>#DIV/0!</v>
      </c>
      <c r="W115" s="38" t="e">
        <f t="shared" si="60"/>
        <v>#DIV/0!</v>
      </c>
      <c r="Y115" s="41" t="e">
        <f t="shared" si="67"/>
        <v>#DIV/0!</v>
      </c>
      <c r="Z115" s="42" t="e">
        <f t="shared" si="68"/>
        <v>#DIV/0!</v>
      </c>
      <c r="AA115" s="42" t="e">
        <f t="shared" si="69"/>
        <v>#DIV/0!</v>
      </c>
      <c r="AB115" s="42" t="e">
        <f t="shared" si="70"/>
        <v>#DIV/0!</v>
      </c>
      <c r="AC115" s="42" t="e">
        <f t="shared" si="71"/>
        <v>#DIV/0!</v>
      </c>
      <c r="AD115" s="42" t="e">
        <f t="shared" si="72"/>
        <v>#DIV/0!</v>
      </c>
      <c r="AE115" s="42" t="e">
        <f t="shared" si="73"/>
        <v>#DIV/0!</v>
      </c>
      <c r="AF115" s="42" t="e">
        <f t="shared" si="74"/>
        <v>#DIV/0!</v>
      </c>
      <c r="AG115" s="42" t="e">
        <f t="shared" si="75"/>
        <v>#DIV/0!</v>
      </c>
      <c r="AH115" s="43" t="e">
        <f t="shared" si="61"/>
        <v>#DIV/0!</v>
      </c>
      <c r="AI115" s="3"/>
      <c r="AJ115" s="41" t="e">
        <f t="shared" si="76"/>
        <v>#DIV/0!</v>
      </c>
      <c r="AK115" s="47">
        <f t="shared" si="77"/>
        <v>4.3059595283452063</v>
      </c>
      <c r="AL115" s="43" t="e">
        <f t="shared" si="78"/>
        <v>#DIV/0!</v>
      </c>
      <c r="AN115" s="41" t="e">
        <f t="shared" si="62"/>
        <v>#DIV/0!</v>
      </c>
      <c r="AO115" s="42" t="e">
        <f t="shared" si="79"/>
        <v>#DIV/0!</v>
      </c>
      <c r="AP115" s="42" t="e">
        <f t="shared" si="63"/>
        <v>#DIV/0!</v>
      </c>
      <c r="AQ115" s="42" t="e">
        <f t="shared" si="64"/>
        <v>#DIV/0!</v>
      </c>
      <c r="AR115" s="43" t="e">
        <f t="shared" si="65"/>
        <v>#DIV/0!</v>
      </c>
      <c r="AT115" s="41" t="e">
        <f t="shared" si="80"/>
        <v>#DIV/0!</v>
      </c>
      <c r="AU115" s="42" t="e">
        <f t="shared" si="81"/>
        <v>#DIV/0!</v>
      </c>
      <c r="AV115" s="43" t="e">
        <f t="shared" si="82"/>
        <v>#DIV/0!</v>
      </c>
      <c r="AW115"/>
      <c r="AX115"/>
      <c r="AY115"/>
    </row>
    <row r="116" spans="2:51">
      <c r="B116" s="17">
        <v>689</v>
      </c>
      <c r="C116" s="18">
        <v>2832</v>
      </c>
      <c r="D116" s="67">
        <v>0.32</v>
      </c>
      <c r="F116" s="25"/>
      <c r="G116" s="26"/>
      <c r="H116" s="26"/>
      <c r="I116" s="26"/>
      <c r="J116" s="26"/>
      <c r="K116" s="26"/>
      <c r="L116" s="26"/>
      <c r="M116" s="26"/>
      <c r="N116" s="63"/>
      <c r="O116" s="72"/>
      <c r="P116" s="73"/>
      <c r="Q116" s="9"/>
      <c r="R116" s="31"/>
      <c r="S116" s="32"/>
      <c r="T116"/>
      <c r="U116" s="99" t="e">
        <f t="shared" si="59"/>
        <v>#DIV/0!</v>
      </c>
      <c r="V116" s="37" t="e">
        <f t="shared" si="66"/>
        <v>#DIV/0!</v>
      </c>
      <c r="W116" s="38" t="e">
        <f t="shared" si="60"/>
        <v>#DIV/0!</v>
      </c>
      <c r="Y116" s="41" t="e">
        <f t="shared" si="67"/>
        <v>#DIV/0!</v>
      </c>
      <c r="Z116" s="42" t="e">
        <f t="shared" si="68"/>
        <v>#DIV/0!</v>
      </c>
      <c r="AA116" s="42" t="e">
        <f t="shared" si="69"/>
        <v>#DIV/0!</v>
      </c>
      <c r="AB116" s="42" t="e">
        <f t="shared" si="70"/>
        <v>#DIV/0!</v>
      </c>
      <c r="AC116" s="42" t="e">
        <f t="shared" si="71"/>
        <v>#DIV/0!</v>
      </c>
      <c r="AD116" s="42" t="e">
        <f t="shared" si="72"/>
        <v>#DIV/0!</v>
      </c>
      <c r="AE116" s="42" t="e">
        <f t="shared" si="73"/>
        <v>#DIV/0!</v>
      </c>
      <c r="AF116" s="42" t="e">
        <f t="shared" si="74"/>
        <v>#DIV/0!</v>
      </c>
      <c r="AG116" s="42" t="e">
        <f t="shared" si="75"/>
        <v>#DIV/0!</v>
      </c>
      <c r="AH116" s="43" t="e">
        <f t="shared" si="61"/>
        <v>#DIV/0!</v>
      </c>
      <c r="AI116" s="3"/>
      <c r="AJ116" s="41" t="e">
        <f t="shared" si="76"/>
        <v>#DIV/0!</v>
      </c>
      <c r="AK116" s="47">
        <f t="shared" si="77"/>
        <v>4.3059595283452063</v>
      </c>
      <c r="AL116" s="43" t="e">
        <f t="shared" si="78"/>
        <v>#DIV/0!</v>
      </c>
      <c r="AN116" s="41" t="e">
        <f t="shared" si="62"/>
        <v>#DIV/0!</v>
      </c>
      <c r="AO116" s="42" t="e">
        <f t="shared" si="79"/>
        <v>#DIV/0!</v>
      </c>
      <c r="AP116" s="42" t="e">
        <f t="shared" si="63"/>
        <v>#DIV/0!</v>
      </c>
      <c r="AQ116" s="42" t="e">
        <f t="shared" si="64"/>
        <v>#DIV/0!</v>
      </c>
      <c r="AR116" s="43" t="e">
        <f t="shared" si="65"/>
        <v>#DIV/0!</v>
      </c>
      <c r="AT116" s="41" t="e">
        <f t="shared" si="80"/>
        <v>#DIV/0!</v>
      </c>
      <c r="AU116" s="42" t="e">
        <f t="shared" si="81"/>
        <v>#DIV/0!</v>
      </c>
      <c r="AV116" s="43" t="e">
        <f t="shared" si="82"/>
        <v>#DIV/0!</v>
      </c>
      <c r="AW116"/>
      <c r="AX116"/>
      <c r="AY116"/>
    </row>
    <row r="117" spans="2:51">
      <c r="B117" s="17">
        <v>690</v>
      </c>
      <c r="C117" s="18">
        <v>2832</v>
      </c>
      <c r="D117" s="67">
        <v>0.32</v>
      </c>
      <c r="F117" s="25"/>
      <c r="G117" s="26"/>
      <c r="H117" s="26"/>
      <c r="I117" s="26"/>
      <c r="J117" s="26"/>
      <c r="K117" s="26"/>
      <c r="L117" s="26"/>
      <c r="M117" s="26"/>
      <c r="N117" s="63"/>
      <c r="O117" s="72"/>
      <c r="P117" s="73"/>
      <c r="Q117" s="9"/>
      <c r="R117" s="31"/>
      <c r="S117" s="32"/>
      <c r="T117"/>
      <c r="U117" s="99" t="e">
        <f t="shared" si="59"/>
        <v>#DIV/0!</v>
      </c>
      <c r="V117" s="37" t="e">
        <f t="shared" si="66"/>
        <v>#DIV/0!</v>
      </c>
      <c r="W117" s="38" t="e">
        <f t="shared" si="60"/>
        <v>#DIV/0!</v>
      </c>
      <c r="Y117" s="41" t="e">
        <f t="shared" si="67"/>
        <v>#DIV/0!</v>
      </c>
      <c r="Z117" s="42" t="e">
        <f t="shared" si="68"/>
        <v>#DIV/0!</v>
      </c>
      <c r="AA117" s="42" t="e">
        <f t="shared" si="69"/>
        <v>#DIV/0!</v>
      </c>
      <c r="AB117" s="42" t="e">
        <f t="shared" si="70"/>
        <v>#DIV/0!</v>
      </c>
      <c r="AC117" s="42" t="e">
        <f t="shared" si="71"/>
        <v>#DIV/0!</v>
      </c>
      <c r="AD117" s="42" t="e">
        <f t="shared" si="72"/>
        <v>#DIV/0!</v>
      </c>
      <c r="AE117" s="42" t="e">
        <f t="shared" si="73"/>
        <v>#DIV/0!</v>
      </c>
      <c r="AF117" s="42" t="e">
        <f t="shared" si="74"/>
        <v>#DIV/0!</v>
      </c>
      <c r="AG117" s="42" t="e">
        <f t="shared" si="75"/>
        <v>#DIV/0!</v>
      </c>
      <c r="AH117" s="43" t="e">
        <f t="shared" si="61"/>
        <v>#DIV/0!</v>
      </c>
      <c r="AI117" s="3"/>
      <c r="AJ117" s="41" t="e">
        <f t="shared" si="76"/>
        <v>#DIV/0!</v>
      </c>
      <c r="AK117" s="47">
        <f t="shared" si="77"/>
        <v>4.3059595283452063</v>
      </c>
      <c r="AL117" s="43" t="e">
        <f t="shared" si="78"/>
        <v>#DIV/0!</v>
      </c>
      <c r="AN117" s="41" t="e">
        <f t="shared" si="62"/>
        <v>#DIV/0!</v>
      </c>
      <c r="AO117" s="42" t="e">
        <f t="shared" si="79"/>
        <v>#DIV/0!</v>
      </c>
      <c r="AP117" s="42" t="e">
        <f t="shared" si="63"/>
        <v>#DIV/0!</v>
      </c>
      <c r="AQ117" s="42" t="e">
        <f t="shared" si="64"/>
        <v>#DIV/0!</v>
      </c>
      <c r="AR117" s="43" t="e">
        <f t="shared" si="65"/>
        <v>#DIV/0!</v>
      </c>
      <c r="AT117" s="41" t="e">
        <f t="shared" si="80"/>
        <v>#DIV/0!</v>
      </c>
      <c r="AU117" s="42" t="e">
        <f t="shared" si="81"/>
        <v>#DIV/0!</v>
      </c>
      <c r="AV117" s="43" t="e">
        <f t="shared" si="82"/>
        <v>#DIV/0!</v>
      </c>
      <c r="AW117"/>
      <c r="AX117"/>
      <c r="AY117"/>
    </row>
    <row r="118" spans="2:51">
      <c r="B118" s="17">
        <v>691</v>
      </c>
      <c r="C118" s="18">
        <v>2832</v>
      </c>
      <c r="D118" s="67">
        <v>0.32</v>
      </c>
      <c r="F118" s="25"/>
      <c r="G118" s="26"/>
      <c r="H118" s="26"/>
      <c r="I118" s="26"/>
      <c r="J118" s="26"/>
      <c r="K118" s="26"/>
      <c r="L118" s="26"/>
      <c r="M118" s="26"/>
      <c r="N118" s="63"/>
      <c r="O118" s="72"/>
      <c r="P118" s="73"/>
      <c r="Q118" s="9"/>
      <c r="R118" s="31"/>
      <c r="S118" s="32"/>
      <c r="T118"/>
      <c r="U118" s="99" t="e">
        <f t="shared" si="59"/>
        <v>#DIV/0!</v>
      </c>
      <c r="V118" s="37" t="e">
        <f t="shared" si="66"/>
        <v>#DIV/0!</v>
      </c>
      <c r="W118" s="38" t="e">
        <f t="shared" si="60"/>
        <v>#DIV/0!</v>
      </c>
      <c r="Y118" s="41" t="e">
        <f t="shared" si="67"/>
        <v>#DIV/0!</v>
      </c>
      <c r="Z118" s="42" t="e">
        <f t="shared" si="68"/>
        <v>#DIV/0!</v>
      </c>
      <c r="AA118" s="42" t="e">
        <f t="shared" si="69"/>
        <v>#DIV/0!</v>
      </c>
      <c r="AB118" s="42" t="e">
        <f t="shared" si="70"/>
        <v>#DIV/0!</v>
      </c>
      <c r="AC118" s="42" t="e">
        <f t="shared" si="71"/>
        <v>#DIV/0!</v>
      </c>
      <c r="AD118" s="42" t="e">
        <f t="shared" si="72"/>
        <v>#DIV/0!</v>
      </c>
      <c r="AE118" s="42" t="e">
        <f t="shared" si="73"/>
        <v>#DIV/0!</v>
      </c>
      <c r="AF118" s="42" t="e">
        <f t="shared" si="74"/>
        <v>#DIV/0!</v>
      </c>
      <c r="AG118" s="42" t="e">
        <f t="shared" si="75"/>
        <v>#DIV/0!</v>
      </c>
      <c r="AH118" s="43" t="e">
        <f t="shared" si="61"/>
        <v>#DIV/0!</v>
      </c>
      <c r="AI118" s="3"/>
      <c r="AJ118" s="41" t="e">
        <f t="shared" si="76"/>
        <v>#DIV/0!</v>
      </c>
      <c r="AK118" s="47">
        <f t="shared" si="77"/>
        <v>4.3059595283452063</v>
      </c>
      <c r="AL118" s="43" t="e">
        <f t="shared" si="78"/>
        <v>#DIV/0!</v>
      </c>
      <c r="AN118" s="41" t="e">
        <f t="shared" si="62"/>
        <v>#DIV/0!</v>
      </c>
      <c r="AO118" s="42" t="e">
        <f t="shared" si="79"/>
        <v>#DIV/0!</v>
      </c>
      <c r="AP118" s="42" t="e">
        <f t="shared" si="63"/>
        <v>#DIV/0!</v>
      </c>
      <c r="AQ118" s="42" t="e">
        <f t="shared" si="64"/>
        <v>#DIV/0!</v>
      </c>
      <c r="AR118" s="43" t="e">
        <f t="shared" si="65"/>
        <v>#DIV/0!</v>
      </c>
      <c r="AT118" s="41" t="e">
        <f t="shared" si="80"/>
        <v>#DIV/0!</v>
      </c>
      <c r="AU118" s="42" t="e">
        <f t="shared" si="81"/>
        <v>#DIV/0!</v>
      </c>
      <c r="AV118" s="43" t="e">
        <f t="shared" si="82"/>
        <v>#DIV/0!</v>
      </c>
      <c r="AW118"/>
      <c r="AX118"/>
      <c r="AY118"/>
    </row>
    <row r="119" spans="2:51">
      <c r="B119" s="17">
        <v>752</v>
      </c>
      <c r="C119" s="18">
        <v>3274</v>
      </c>
      <c r="D119" s="67">
        <v>0.32</v>
      </c>
      <c r="F119" s="25"/>
      <c r="G119" s="26"/>
      <c r="H119" s="26"/>
      <c r="I119" s="26"/>
      <c r="J119" s="26"/>
      <c r="K119" s="26"/>
      <c r="L119" s="26"/>
      <c r="M119" s="26"/>
      <c r="N119" s="63"/>
      <c r="O119" s="72"/>
      <c r="P119" s="73"/>
      <c r="Q119" s="9"/>
      <c r="R119" s="31"/>
      <c r="S119" s="32"/>
      <c r="T119"/>
      <c r="U119" s="99" t="e">
        <f t="shared" si="59"/>
        <v>#DIV/0!</v>
      </c>
      <c r="V119" s="37" t="e">
        <f t="shared" si="66"/>
        <v>#DIV/0!</v>
      </c>
      <c r="W119" s="38" t="e">
        <f t="shared" si="60"/>
        <v>#DIV/0!</v>
      </c>
      <c r="Y119" s="41" t="e">
        <f t="shared" si="67"/>
        <v>#DIV/0!</v>
      </c>
      <c r="Z119" s="42" t="e">
        <f t="shared" si="68"/>
        <v>#DIV/0!</v>
      </c>
      <c r="AA119" s="42" t="e">
        <f t="shared" si="69"/>
        <v>#DIV/0!</v>
      </c>
      <c r="AB119" s="42" t="e">
        <f t="shared" si="70"/>
        <v>#DIV/0!</v>
      </c>
      <c r="AC119" s="42" t="e">
        <f t="shared" si="71"/>
        <v>#DIV/0!</v>
      </c>
      <c r="AD119" s="42" t="e">
        <f t="shared" si="72"/>
        <v>#DIV/0!</v>
      </c>
      <c r="AE119" s="42" t="e">
        <f t="shared" si="73"/>
        <v>#DIV/0!</v>
      </c>
      <c r="AF119" s="42" t="e">
        <f t="shared" si="74"/>
        <v>#DIV/0!</v>
      </c>
      <c r="AG119" s="42" t="e">
        <f t="shared" si="75"/>
        <v>#DIV/0!</v>
      </c>
      <c r="AH119" s="43" t="e">
        <f t="shared" si="61"/>
        <v>#DIV/0!</v>
      </c>
      <c r="AI119" s="3"/>
      <c r="AJ119" s="41" t="e">
        <f t="shared" si="76"/>
        <v>#DIV/0!</v>
      </c>
      <c r="AK119" s="47">
        <f t="shared" si="77"/>
        <v>4.3059595283452063</v>
      </c>
      <c r="AL119" s="43" t="e">
        <f t="shared" si="78"/>
        <v>#DIV/0!</v>
      </c>
      <c r="AN119" s="41" t="e">
        <f t="shared" si="62"/>
        <v>#DIV/0!</v>
      </c>
      <c r="AO119" s="42" t="e">
        <f t="shared" si="79"/>
        <v>#DIV/0!</v>
      </c>
      <c r="AP119" s="42" t="e">
        <f t="shared" si="63"/>
        <v>#DIV/0!</v>
      </c>
      <c r="AQ119" s="42" t="e">
        <f t="shared" si="64"/>
        <v>#DIV/0!</v>
      </c>
      <c r="AR119" s="43" t="e">
        <f t="shared" si="65"/>
        <v>#DIV/0!</v>
      </c>
      <c r="AT119" s="41" t="e">
        <f t="shared" si="80"/>
        <v>#DIV/0!</v>
      </c>
      <c r="AU119" s="42" t="e">
        <f t="shared" si="81"/>
        <v>#DIV/0!</v>
      </c>
      <c r="AV119" s="43" t="e">
        <f t="shared" si="82"/>
        <v>#DIV/0!</v>
      </c>
      <c r="AW119"/>
      <c r="AX119"/>
      <c r="AY119"/>
    </row>
    <row r="120" spans="2:51">
      <c r="B120" s="17">
        <v>753</v>
      </c>
      <c r="C120" s="18">
        <v>4815</v>
      </c>
      <c r="D120" s="67">
        <v>0.32</v>
      </c>
      <c r="F120" s="25"/>
      <c r="G120" s="26"/>
      <c r="H120" s="26"/>
      <c r="I120" s="26"/>
      <c r="J120" s="26"/>
      <c r="K120" s="26"/>
      <c r="L120" s="26"/>
      <c r="M120" s="26"/>
      <c r="N120" s="63"/>
      <c r="O120" s="72"/>
      <c r="P120" s="73"/>
      <c r="Q120" s="9"/>
      <c r="R120" s="31"/>
      <c r="S120" s="32"/>
      <c r="T120"/>
      <c r="U120" s="99" t="e">
        <f t="shared" si="59"/>
        <v>#DIV/0!</v>
      </c>
      <c r="V120" s="37" t="e">
        <f t="shared" si="66"/>
        <v>#DIV/0!</v>
      </c>
      <c r="W120" s="38" t="e">
        <f t="shared" si="60"/>
        <v>#DIV/0!</v>
      </c>
      <c r="Y120" s="41" t="e">
        <f t="shared" si="67"/>
        <v>#DIV/0!</v>
      </c>
      <c r="Z120" s="42" t="e">
        <f t="shared" si="68"/>
        <v>#DIV/0!</v>
      </c>
      <c r="AA120" s="42" t="e">
        <f t="shared" si="69"/>
        <v>#DIV/0!</v>
      </c>
      <c r="AB120" s="42" t="e">
        <f t="shared" si="70"/>
        <v>#DIV/0!</v>
      </c>
      <c r="AC120" s="42" t="e">
        <f t="shared" si="71"/>
        <v>#DIV/0!</v>
      </c>
      <c r="AD120" s="42" t="e">
        <f t="shared" si="72"/>
        <v>#DIV/0!</v>
      </c>
      <c r="AE120" s="42" t="e">
        <f t="shared" si="73"/>
        <v>#DIV/0!</v>
      </c>
      <c r="AF120" s="42" t="e">
        <f t="shared" si="74"/>
        <v>#DIV/0!</v>
      </c>
      <c r="AG120" s="42" t="e">
        <f t="shared" si="75"/>
        <v>#DIV/0!</v>
      </c>
      <c r="AH120" s="43" t="e">
        <f t="shared" si="61"/>
        <v>#DIV/0!</v>
      </c>
      <c r="AI120" s="3"/>
      <c r="AJ120" s="41" t="e">
        <f t="shared" si="76"/>
        <v>#DIV/0!</v>
      </c>
      <c r="AK120" s="47">
        <f t="shared" si="77"/>
        <v>4.3059595283452063</v>
      </c>
      <c r="AL120" s="43" t="e">
        <f t="shared" si="78"/>
        <v>#DIV/0!</v>
      </c>
      <c r="AN120" s="41" t="e">
        <f t="shared" si="62"/>
        <v>#DIV/0!</v>
      </c>
      <c r="AO120" s="42" t="e">
        <f t="shared" si="79"/>
        <v>#DIV/0!</v>
      </c>
      <c r="AP120" s="42" t="e">
        <f t="shared" si="63"/>
        <v>#DIV/0!</v>
      </c>
      <c r="AQ120" s="42" t="e">
        <f t="shared" si="64"/>
        <v>#DIV/0!</v>
      </c>
      <c r="AR120" s="43" t="e">
        <f t="shared" si="65"/>
        <v>#DIV/0!</v>
      </c>
      <c r="AT120" s="41" t="e">
        <f t="shared" si="80"/>
        <v>#DIV/0!</v>
      </c>
      <c r="AU120" s="42" t="e">
        <f t="shared" si="81"/>
        <v>#DIV/0!</v>
      </c>
      <c r="AV120" s="43" t="e">
        <f t="shared" si="82"/>
        <v>#DIV/0!</v>
      </c>
      <c r="AW120"/>
      <c r="AX120"/>
      <c r="AY120"/>
    </row>
    <row r="121" spans="2:51">
      <c r="B121" s="17">
        <v>754</v>
      </c>
      <c r="C121" s="18">
        <v>4815</v>
      </c>
      <c r="D121" s="67">
        <v>0.32</v>
      </c>
      <c r="F121" s="25"/>
      <c r="G121" s="26"/>
      <c r="H121" s="26"/>
      <c r="I121" s="26"/>
      <c r="J121" s="26"/>
      <c r="K121" s="26"/>
      <c r="L121" s="26"/>
      <c r="M121" s="26"/>
      <c r="N121" s="63"/>
      <c r="O121" s="72"/>
      <c r="P121" s="73"/>
      <c r="Q121" s="9"/>
      <c r="R121" s="31"/>
      <c r="S121" s="32"/>
      <c r="T121"/>
      <c r="U121" s="99" t="e">
        <f t="shared" si="59"/>
        <v>#DIV/0!</v>
      </c>
      <c r="V121" s="37" t="e">
        <f t="shared" si="66"/>
        <v>#DIV/0!</v>
      </c>
      <c r="W121" s="38" t="e">
        <f t="shared" si="60"/>
        <v>#DIV/0!</v>
      </c>
      <c r="Y121" s="41" t="e">
        <f t="shared" si="67"/>
        <v>#DIV/0!</v>
      </c>
      <c r="Z121" s="42" t="e">
        <f t="shared" si="68"/>
        <v>#DIV/0!</v>
      </c>
      <c r="AA121" s="42" t="e">
        <f t="shared" si="69"/>
        <v>#DIV/0!</v>
      </c>
      <c r="AB121" s="42" t="e">
        <f t="shared" si="70"/>
        <v>#DIV/0!</v>
      </c>
      <c r="AC121" s="42" t="e">
        <f t="shared" si="71"/>
        <v>#DIV/0!</v>
      </c>
      <c r="AD121" s="42" t="e">
        <f t="shared" si="72"/>
        <v>#DIV/0!</v>
      </c>
      <c r="AE121" s="42" t="e">
        <f t="shared" si="73"/>
        <v>#DIV/0!</v>
      </c>
      <c r="AF121" s="42" t="e">
        <f t="shared" si="74"/>
        <v>#DIV/0!</v>
      </c>
      <c r="AG121" s="42" t="e">
        <f t="shared" si="75"/>
        <v>#DIV/0!</v>
      </c>
      <c r="AH121" s="43" t="e">
        <f t="shared" si="61"/>
        <v>#DIV/0!</v>
      </c>
      <c r="AI121" s="3"/>
      <c r="AJ121" s="41" t="e">
        <f t="shared" si="76"/>
        <v>#DIV/0!</v>
      </c>
      <c r="AK121" s="47">
        <f t="shared" si="77"/>
        <v>4.3059595283452063</v>
      </c>
      <c r="AL121" s="43" t="e">
        <f t="shared" si="78"/>
        <v>#DIV/0!</v>
      </c>
      <c r="AN121" s="41" t="e">
        <f t="shared" si="62"/>
        <v>#DIV/0!</v>
      </c>
      <c r="AO121" s="42" t="e">
        <f t="shared" si="79"/>
        <v>#DIV/0!</v>
      </c>
      <c r="AP121" s="42" t="e">
        <f t="shared" si="63"/>
        <v>#DIV/0!</v>
      </c>
      <c r="AQ121" s="42" t="e">
        <f t="shared" si="64"/>
        <v>#DIV/0!</v>
      </c>
      <c r="AR121" s="43" t="e">
        <f t="shared" si="65"/>
        <v>#DIV/0!</v>
      </c>
      <c r="AT121" s="41" t="e">
        <f t="shared" si="80"/>
        <v>#DIV/0!</v>
      </c>
      <c r="AU121" s="42" t="e">
        <f t="shared" si="81"/>
        <v>#DIV/0!</v>
      </c>
      <c r="AV121" s="43" t="e">
        <f t="shared" si="82"/>
        <v>#DIV/0!</v>
      </c>
      <c r="AW121"/>
      <c r="AX121"/>
      <c r="AY121"/>
    </row>
    <row r="122" spans="2:51">
      <c r="B122" s="17">
        <v>755</v>
      </c>
      <c r="C122" s="18">
        <v>3400</v>
      </c>
      <c r="D122" s="67">
        <v>0.32</v>
      </c>
      <c r="F122" s="25"/>
      <c r="G122" s="26"/>
      <c r="H122" s="26"/>
      <c r="I122" s="26"/>
      <c r="J122" s="26"/>
      <c r="K122" s="26"/>
      <c r="L122" s="26"/>
      <c r="M122" s="26"/>
      <c r="N122" s="63"/>
      <c r="O122" s="72"/>
      <c r="P122" s="73"/>
      <c r="Q122" s="9"/>
      <c r="R122" s="31"/>
      <c r="S122" s="32"/>
      <c r="T122"/>
      <c r="U122" s="99" t="e">
        <f t="shared" si="59"/>
        <v>#DIV/0!</v>
      </c>
      <c r="V122" s="37" t="e">
        <f t="shared" si="66"/>
        <v>#DIV/0!</v>
      </c>
      <c r="W122" s="38" t="e">
        <f t="shared" si="60"/>
        <v>#DIV/0!</v>
      </c>
      <c r="Y122" s="41" t="e">
        <f t="shared" si="67"/>
        <v>#DIV/0!</v>
      </c>
      <c r="Z122" s="42" t="e">
        <f t="shared" si="68"/>
        <v>#DIV/0!</v>
      </c>
      <c r="AA122" s="42" t="e">
        <f t="shared" si="69"/>
        <v>#DIV/0!</v>
      </c>
      <c r="AB122" s="42" t="e">
        <f t="shared" si="70"/>
        <v>#DIV/0!</v>
      </c>
      <c r="AC122" s="42" t="e">
        <f t="shared" si="71"/>
        <v>#DIV/0!</v>
      </c>
      <c r="AD122" s="42" t="e">
        <f t="shared" si="72"/>
        <v>#DIV/0!</v>
      </c>
      <c r="AE122" s="42" t="e">
        <f t="shared" si="73"/>
        <v>#DIV/0!</v>
      </c>
      <c r="AF122" s="42" t="e">
        <f t="shared" si="74"/>
        <v>#DIV/0!</v>
      </c>
      <c r="AG122" s="42" t="e">
        <f t="shared" si="75"/>
        <v>#DIV/0!</v>
      </c>
      <c r="AH122" s="43" t="e">
        <f t="shared" si="61"/>
        <v>#DIV/0!</v>
      </c>
      <c r="AI122" s="3"/>
      <c r="AJ122" s="41" t="e">
        <f t="shared" si="76"/>
        <v>#DIV/0!</v>
      </c>
      <c r="AK122" s="47">
        <f t="shared" si="77"/>
        <v>4.3059595283452063</v>
      </c>
      <c r="AL122" s="43" t="e">
        <f t="shared" si="78"/>
        <v>#DIV/0!</v>
      </c>
      <c r="AN122" s="41" t="e">
        <f t="shared" si="62"/>
        <v>#DIV/0!</v>
      </c>
      <c r="AO122" s="42" t="e">
        <f t="shared" si="79"/>
        <v>#DIV/0!</v>
      </c>
      <c r="AP122" s="42" t="e">
        <f t="shared" si="63"/>
        <v>#DIV/0!</v>
      </c>
      <c r="AQ122" s="42" t="e">
        <f t="shared" si="64"/>
        <v>#DIV/0!</v>
      </c>
      <c r="AR122" s="43" t="e">
        <f t="shared" si="65"/>
        <v>#DIV/0!</v>
      </c>
      <c r="AT122" s="41" t="e">
        <f t="shared" si="80"/>
        <v>#DIV/0!</v>
      </c>
      <c r="AU122" s="42" t="e">
        <f t="shared" si="81"/>
        <v>#DIV/0!</v>
      </c>
      <c r="AV122" s="43" t="e">
        <f t="shared" si="82"/>
        <v>#DIV/0!</v>
      </c>
      <c r="AW122"/>
      <c r="AX122"/>
      <c r="AY122"/>
    </row>
    <row r="123" spans="2:51">
      <c r="B123" s="17">
        <v>756</v>
      </c>
      <c r="C123" s="18">
        <v>3400</v>
      </c>
      <c r="D123" s="67">
        <v>0.32</v>
      </c>
      <c r="F123" s="25"/>
      <c r="G123" s="26"/>
      <c r="H123" s="26"/>
      <c r="I123" s="26"/>
      <c r="J123" s="26"/>
      <c r="K123" s="26"/>
      <c r="L123" s="26"/>
      <c r="M123" s="26"/>
      <c r="N123" s="63"/>
      <c r="O123" s="72"/>
      <c r="P123" s="73"/>
      <c r="Q123" s="9"/>
      <c r="R123" s="31"/>
      <c r="S123" s="32"/>
      <c r="T123"/>
      <c r="U123" s="99" t="e">
        <f t="shared" si="59"/>
        <v>#DIV/0!</v>
      </c>
      <c r="V123" s="37" t="e">
        <f t="shared" si="66"/>
        <v>#DIV/0!</v>
      </c>
      <c r="W123" s="38" t="e">
        <f t="shared" si="60"/>
        <v>#DIV/0!</v>
      </c>
      <c r="Y123" s="41" t="e">
        <f t="shared" si="67"/>
        <v>#DIV/0!</v>
      </c>
      <c r="Z123" s="42" t="e">
        <f t="shared" si="68"/>
        <v>#DIV/0!</v>
      </c>
      <c r="AA123" s="42" t="e">
        <f t="shared" si="69"/>
        <v>#DIV/0!</v>
      </c>
      <c r="AB123" s="42" t="e">
        <f t="shared" si="70"/>
        <v>#DIV/0!</v>
      </c>
      <c r="AC123" s="42" t="e">
        <f t="shared" si="71"/>
        <v>#DIV/0!</v>
      </c>
      <c r="AD123" s="42" t="e">
        <f t="shared" si="72"/>
        <v>#DIV/0!</v>
      </c>
      <c r="AE123" s="42" t="e">
        <f t="shared" si="73"/>
        <v>#DIV/0!</v>
      </c>
      <c r="AF123" s="42" t="e">
        <f t="shared" si="74"/>
        <v>#DIV/0!</v>
      </c>
      <c r="AG123" s="42" t="e">
        <f t="shared" si="75"/>
        <v>#DIV/0!</v>
      </c>
      <c r="AH123" s="43" t="e">
        <f t="shared" si="61"/>
        <v>#DIV/0!</v>
      </c>
      <c r="AI123" s="3"/>
      <c r="AJ123" s="41" t="e">
        <f t="shared" si="76"/>
        <v>#DIV/0!</v>
      </c>
      <c r="AK123" s="47">
        <f t="shared" si="77"/>
        <v>4.3059595283452063</v>
      </c>
      <c r="AL123" s="43" t="e">
        <f t="shared" si="78"/>
        <v>#DIV/0!</v>
      </c>
      <c r="AN123" s="41" t="e">
        <f t="shared" si="62"/>
        <v>#DIV/0!</v>
      </c>
      <c r="AO123" s="42" t="e">
        <f t="shared" si="79"/>
        <v>#DIV/0!</v>
      </c>
      <c r="AP123" s="42" t="e">
        <f t="shared" si="63"/>
        <v>#DIV/0!</v>
      </c>
      <c r="AQ123" s="42" t="e">
        <f t="shared" si="64"/>
        <v>#DIV/0!</v>
      </c>
      <c r="AR123" s="43" t="e">
        <f t="shared" si="65"/>
        <v>#DIV/0!</v>
      </c>
      <c r="AT123" s="41" t="e">
        <f t="shared" si="80"/>
        <v>#DIV/0!</v>
      </c>
      <c r="AU123" s="42" t="e">
        <f t="shared" si="81"/>
        <v>#DIV/0!</v>
      </c>
      <c r="AV123" s="43" t="e">
        <f t="shared" si="82"/>
        <v>#DIV/0!</v>
      </c>
      <c r="AW123"/>
      <c r="AX123"/>
      <c r="AY123"/>
    </row>
    <row r="124" spans="2:51">
      <c r="B124" s="17">
        <v>757</v>
      </c>
      <c r="C124" s="18">
        <v>3400</v>
      </c>
      <c r="D124" s="67">
        <v>0.32</v>
      </c>
      <c r="F124" s="25"/>
      <c r="G124" s="26"/>
      <c r="H124" s="26"/>
      <c r="I124" s="26"/>
      <c r="J124" s="26"/>
      <c r="K124" s="26"/>
      <c r="L124" s="26"/>
      <c r="M124" s="26"/>
      <c r="N124" s="63"/>
      <c r="O124" s="72"/>
      <c r="P124" s="73"/>
      <c r="Q124" s="9"/>
      <c r="R124" s="31"/>
      <c r="S124" s="32"/>
      <c r="T124"/>
      <c r="U124" s="99" t="e">
        <f t="shared" si="59"/>
        <v>#DIV/0!</v>
      </c>
      <c r="V124" s="37" t="e">
        <f t="shared" si="66"/>
        <v>#DIV/0!</v>
      </c>
      <c r="W124" s="38" t="e">
        <f t="shared" si="60"/>
        <v>#DIV/0!</v>
      </c>
      <c r="Y124" s="41" t="e">
        <f t="shared" si="67"/>
        <v>#DIV/0!</v>
      </c>
      <c r="Z124" s="42" t="e">
        <f t="shared" si="68"/>
        <v>#DIV/0!</v>
      </c>
      <c r="AA124" s="42" t="e">
        <f t="shared" si="69"/>
        <v>#DIV/0!</v>
      </c>
      <c r="AB124" s="42" t="e">
        <f t="shared" si="70"/>
        <v>#DIV/0!</v>
      </c>
      <c r="AC124" s="42" t="e">
        <f t="shared" si="71"/>
        <v>#DIV/0!</v>
      </c>
      <c r="AD124" s="42" t="e">
        <f t="shared" si="72"/>
        <v>#DIV/0!</v>
      </c>
      <c r="AE124" s="42" t="e">
        <f t="shared" si="73"/>
        <v>#DIV/0!</v>
      </c>
      <c r="AF124" s="42" t="e">
        <f t="shared" si="74"/>
        <v>#DIV/0!</v>
      </c>
      <c r="AG124" s="42" t="e">
        <f t="shared" si="75"/>
        <v>#DIV/0!</v>
      </c>
      <c r="AH124" s="43" t="e">
        <f t="shared" si="61"/>
        <v>#DIV/0!</v>
      </c>
      <c r="AI124" s="3"/>
      <c r="AJ124" s="41" t="e">
        <f t="shared" si="76"/>
        <v>#DIV/0!</v>
      </c>
      <c r="AK124" s="47">
        <f t="shared" si="77"/>
        <v>4.3059595283452063</v>
      </c>
      <c r="AL124" s="43" t="e">
        <f t="shared" si="78"/>
        <v>#DIV/0!</v>
      </c>
      <c r="AN124" s="41" t="e">
        <f t="shared" si="62"/>
        <v>#DIV/0!</v>
      </c>
      <c r="AO124" s="42" t="e">
        <f t="shared" si="79"/>
        <v>#DIV/0!</v>
      </c>
      <c r="AP124" s="42" t="e">
        <f t="shared" si="63"/>
        <v>#DIV/0!</v>
      </c>
      <c r="AQ124" s="42" t="e">
        <f t="shared" si="64"/>
        <v>#DIV/0!</v>
      </c>
      <c r="AR124" s="43" t="e">
        <f t="shared" si="65"/>
        <v>#DIV/0!</v>
      </c>
      <c r="AT124" s="41" t="e">
        <f t="shared" si="80"/>
        <v>#DIV/0!</v>
      </c>
      <c r="AU124" s="42" t="e">
        <f t="shared" si="81"/>
        <v>#DIV/0!</v>
      </c>
      <c r="AV124" s="43" t="e">
        <f t="shared" si="82"/>
        <v>#DIV/0!</v>
      </c>
      <c r="AW124"/>
      <c r="AX124"/>
      <c r="AY124"/>
    </row>
    <row r="125" spans="2:51">
      <c r="B125" s="17">
        <v>758</v>
      </c>
      <c r="C125" s="18">
        <v>3400</v>
      </c>
      <c r="D125" s="67">
        <v>0.32</v>
      </c>
      <c r="F125" s="25"/>
      <c r="G125" s="26"/>
      <c r="H125" s="26"/>
      <c r="I125" s="26"/>
      <c r="J125" s="26"/>
      <c r="K125" s="26"/>
      <c r="L125" s="26"/>
      <c r="M125" s="26"/>
      <c r="N125" s="63"/>
      <c r="O125" s="72"/>
      <c r="P125" s="73"/>
      <c r="Q125" s="9"/>
      <c r="R125" s="31"/>
      <c r="S125" s="32"/>
      <c r="T125"/>
      <c r="U125" s="99" t="e">
        <f t="shared" si="59"/>
        <v>#DIV/0!</v>
      </c>
      <c r="V125" s="37" t="e">
        <f t="shared" si="66"/>
        <v>#DIV/0!</v>
      </c>
      <c r="W125" s="38" t="e">
        <f t="shared" si="60"/>
        <v>#DIV/0!</v>
      </c>
      <c r="Y125" s="41" t="e">
        <f t="shared" si="67"/>
        <v>#DIV/0!</v>
      </c>
      <c r="Z125" s="42" t="e">
        <f t="shared" si="68"/>
        <v>#DIV/0!</v>
      </c>
      <c r="AA125" s="42" t="e">
        <f t="shared" si="69"/>
        <v>#DIV/0!</v>
      </c>
      <c r="AB125" s="42" t="e">
        <f t="shared" si="70"/>
        <v>#DIV/0!</v>
      </c>
      <c r="AC125" s="42" t="e">
        <f t="shared" si="71"/>
        <v>#DIV/0!</v>
      </c>
      <c r="AD125" s="42" t="e">
        <f t="shared" si="72"/>
        <v>#DIV/0!</v>
      </c>
      <c r="AE125" s="42" t="e">
        <f t="shared" si="73"/>
        <v>#DIV/0!</v>
      </c>
      <c r="AF125" s="42" t="e">
        <f t="shared" si="74"/>
        <v>#DIV/0!</v>
      </c>
      <c r="AG125" s="42" t="e">
        <f t="shared" si="75"/>
        <v>#DIV/0!</v>
      </c>
      <c r="AH125" s="43" t="e">
        <f t="shared" si="61"/>
        <v>#DIV/0!</v>
      </c>
      <c r="AI125" s="3"/>
      <c r="AJ125" s="41" t="e">
        <f t="shared" si="76"/>
        <v>#DIV/0!</v>
      </c>
      <c r="AK125" s="47">
        <f t="shared" si="77"/>
        <v>4.3059595283452063</v>
      </c>
      <c r="AL125" s="43" t="e">
        <f t="shared" si="78"/>
        <v>#DIV/0!</v>
      </c>
      <c r="AN125" s="41" t="e">
        <f t="shared" si="62"/>
        <v>#DIV/0!</v>
      </c>
      <c r="AO125" s="42" t="e">
        <f t="shared" si="79"/>
        <v>#DIV/0!</v>
      </c>
      <c r="AP125" s="42" t="e">
        <f t="shared" si="63"/>
        <v>#DIV/0!</v>
      </c>
      <c r="AQ125" s="42" t="e">
        <f t="shared" si="64"/>
        <v>#DIV/0!</v>
      </c>
      <c r="AR125" s="43" t="e">
        <f t="shared" si="65"/>
        <v>#DIV/0!</v>
      </c>
      <c r="AT125" s="41" t="e">
        <f t="shared" si="80"/>
        <v>#DIV/0!</v>
      </c>
      <c r="AU125" s="42" t="e">
        <f t="shared" si="81"/>
        <v>#DIV/0!</v>
      </c>
      <c r="AV125" s="43" t="e">
        <f t="shared" si="82"/>
        <v>#DIV/0!</v>
      </c>
      <c r="AW125"/>
      <c r="AX125"/>
      <c r="AY125"/>
    </row>
    <row r="126" spans="2:51">
      <c r="B126" s="17">
        <v>759</v>
      </c>
      <c r="C126" s="18">
        <v>3400</v>
      </c>
      <c r="D126" s="67">
        <v>0.32</v>
      </c>
      <c r="F126" s="25"/>
      <c r="G126" s="26"/>
      <c r="H126" s="26"/>
      <c r="I126" s="26"/>
      <c r="J126" s="26"/>
      <c r="K126" s="26"/>
      <c r="L126" s="26"/>
      <c r="M126" s="26"/>
      <c r="N126" s="63"/>
      <c r="O126" s="72"/>
      <c r="P126" s="73"/>
      <c r="Q126" s="9"/>
      <c r="R126" s="31"/>
      <c r="S126" s="32"/>
      <c r="T126"/>
      <c r="U126" s="99" t="e">
        <f t="shared" si="59"/>
        <v>#DIV/0!</v>
      </c>
      <c r="V126" s="37" t="e">
        <f t="shared" si="66"/>
        <v>#DIV/0!</v>
      </c>
      <c r="W126" s="38" t="e">
        <f t="shared" si="60"/>
        <v>#DIV/0!</v>
      </c>
      <c r="Y126" s="41" t="e">
        <f t="shared" si="67"/>
        <v>#DIV/0!</v>
      </c>
      <c r="Z126" s="42" t="e">
        <f t="shared" si="68"/>
        <v>#DIV/0!</v>
      </c>
      <c r="AA126" s="42" t="e">
        <f t="shared" si="69"/>
        <v>#DIV/0!</v>
      </c>
      <c r="AB126" s="42" t="e">
        <f t="shared" si="70"/>
        <v>#DIV/0!</v>
      </c>
      <c r="AC126" s="42" t="e">
        <f t="shared" si="71"/>
        <v>#DIV/0!</v>
      </c>
      <c r="AD126" s="42" t="e">
        <f t="shared" si="72"/>
        <v>#DIV/0!</v>
      </c>
      <c r="AE126" s="42" t="e">
        <f t="shared" si="73"/>
        <v>#DIV/0!</v>
      </c>
      <c r="AF126" s="42" t="e">
        <f t="shared" si="74"/>
        <v>#DIV/0!</v>
      </c>
      <c r="AG126" s="42" t="e">
        <f t="shared" si="75"/>
        <v>#DIV/0!</v>
      </c>
      <c r="AH126" s="43" t="e">
        <f t="shared" si="61"/>
        <v>#DIV/0!</v>
      </c>
      <c r="AI126" s="3"/>
      <c r="AJ126" s="41" t="e">
        <f t="shared" si="76"/>
        <v>#DIV/0!</v>
      </c>
      <c r="AK126" s="47">
        <f t="shared" si="77"/>
        <v>4.3059595283452063</v>
      </c>
      <c r="AL126" s="43" t="e">
        <f t="shared" si="78"/>
        <v>#DIV/0!</v>
      </c>
      <c r="AN126" s="41" t="e">
        <f t="shared" si="62"/>
        <v>#DIV/0!</v>
      </c>
      <c r="AO126" s="42" t="e">
        <f t="shared" si="79"/>
        <v>#DIV/0!</v>
      </c>
      <c r="AP126" s="42" t="e">
        <f t="shared" si="63"/>
        <v>#DIV/0!</v>
      </c>
      <c r="AQ126" s="42" t="e">
        <f t="shared" si="64"/>
        <v>#DIV/0!</v>
      </c>
      <c r="AR126" s="43" t="e">
        <f t="shared" si="65"/>
        <v>#DIV/0!</v>
      </c>
      <c r="AT126" s="41" t="e">
        <f t="shared" si="80"/>
        <v>#DIV/0!</v>
      </c>
      <c r="AU126" s="42" t="e">
        <f t="shared" si="81"/>
        <v>#DIV/0!</v>
      </c>
      <c r="AV126" s="43" t="e">
        <f t="shared" si="82"/>
        <v>#DIV/0!</v>
      </c>
      <c r="AW126"/>
      <c r="AX126"/>
      <c r="AY126"/>
    </row>
    <row r="127" spans="2:51">
      <c r="B127" s="17">
        <v>760</v>
      </c>
      <c r="C127" s="18">
        <v>3274</v>
      </c>
      <c r="D127" s="67">
        <v>0.32</v>
      </c>
      <c r="F127" s="25"/>
      <c r="G127" s="26"/>
      <c r="H127" s="26"/>
      <c r="I127" s="26"/>
      <c r="J127" s="26"/>
      <c r="K127" s="26"/>
      <c r="L127" s="26"/>
      <c r="M127" s="26"/>
      <c r="N127" s="63"/>
      <c r="O127" s="72"/>
      <c r="P127" s="73"/>
      <c r="Q127" s="9"/>
      <c r="R127" s="31"/>
      <c r="S127" s="32"/>
      <c r="T127"/>
      <c r="U127" s="99" t="e">
        <f t="shared" si="59"/>
        <v>#DIV/0!</v>
      </c>
      <c r="V127" s="37" t="e">
        <f t="shared" si="66"/>
        <v>#DIV/0!</v>
      </c>
      <c r="W127" s="38" t="e">
        <f t="shared" si="60"/>
        <v>#DIV/0!</v>
      </c>
      <c r="Y127" s="41" t="e">
        <f t="shared" si="67"/>
        <v>#DIV/0!</v>
      </c>
      <c r="Z127" s="42" t="e">
        <f t="shared" si="68"/>
        <v>#DIV/0!</v>
      </c>
      <c r="AA127" s="42" t="e">
        <f t="shared" si="69"/>
        <v>#DIV/0!</v>
      </c>
      <c r="AB127" s="42" t="e">
        <f t="shared" si="70"/>
        <v>#DIV/0!</v>
      </c>
      <c r="AC127" s="42" t="e">
        <f t="shared" si="71"/>
        <v>#DIV/0!</v>
      </c>
      <c r="AD127" s="42" t="e">
        <f t="shared" si="72"/>
        <v>#DIV/0!</v>
      </c>
      <c r="AE127" s="42" t="e">
        <f t="shared" si="73"/>
        <v>#DIV/0!</v>
      </c>
      <c r="AF127" s="42" t="e">
        <f t="shared" si="74"/>
        <v>#DIV/0!</v>
      </c>
      <c r="AG127" s="42" t="e">
        <f t="shared" si="75"/>
        <v>#DIV/0!</v>
      </c>
      <c r="AH127" s="43" t="e">
        <f t="shared" si="61"/>
        <v>#DIV/0!</v>
      </c>
      <c r="AI127" s="3"/>
      <c r="AJ127" s="41" t="e">
        <f t="shared" si="76"/>
        <v>#DIV/0!</v>
      </c>
      <c r="AK127" s="47">
        <f t="shared" si="77"/>
        <v>4.3059595283452063</v>
      </c>
      <c r="AL127" s="43" t="e">
        <f t="shared" si="78"/>
        <v>#DIV/0!</v>
      </c>
      <c r="AN127" s="41" t="e">
        <f t="shared" si="62"/>
        <v>#DIV/0!</v>
      </c>
      <c r="AO127" s="42" t="e">
        <f t="shared" si="79"/>
        <v>#DIV/0!</v>
      </c>
      <c r="AP127" s="42" t="e">
        <f t="shared" si="63"/>
        <v>#DIV/0!</v>
      </c>
      <c r="AQ127" s="42" t="e">
        <f t="shared" si="64"/>
        <v>#DIV/0!</v>
      </c>
      <c r="AR127" s="43" t="e">
        <f t="shared" si="65"/>
        <v>#DIV/0!</v>
      </c>
      <c r="AT127" s="41" t="e">
        <f t="shared" si="80"/>
        <v>#DIV/0!</v>
      </c>
      <c r="AU127" s="42" t="e">
        <f t="shared" si="81"/>
        <v>#DIV/0!</v>
      </c>
      <c r="AV127" s="43" t="e">
        <f t="shared" si="82"/>
        <v>#DIV/0!</v>
      </c>
      <c r="AW127"/>
      <c r="AX127"/>
      <c r="AY127"/>
    </row>
    <row r="128" spans="2:51">
      <c r="B128" s="17">
        <v>761</v>
      </c>
      <c r="C128" s="18">
        <v>3274</v>
      </c>
      <c r="D128" s="67">
        <v>0.32</v>
      </c>
      <c r="F128" s="25"/>
      <c r="G128" s="26"/>
      <c r="H128" s="26"/>
      <c r="I128" s="26"/>
      <c r="J128" s="26"/>
      <c r="K128" s="26"/>
      <c r="L128" s="26"/>
      <c r="M128" s="26"/>
      <c r="N128" s="63"/>
      <c r="O128" s="72"/>
      <c r="P128" s="73"/>
      <c r="Q128" s="9"/>
      <c r="R128" s="31"/>
      <c r="S128" s="32"/>
      <c r="T128"/>
      <c r="U128" s="99" t="e">
        <f t="shared" si="59"/>
        <v>#DIV/0!</v>
      </c>
      <c r="V128" s="37" t="e">
        <f t="shared" si="66"/>
        <v>#DIV/0!</v>
      </c>
      <c r="W128" s="38" t="e">
        <f t="shared" si="60"/>
        <v>#DIV/0!</v>
      </c>
      <c r="Y128" s="41" t="e">
        <f t="shared" si="67"/>
        <v>#DIV/0!</v>
      </c>
      <c r="Z128" s="42" t="e">
        <f t="shared" si="68"/>
        <v>#DIV/0!</v>
      </c>
      <c r="AA128" s="42" t="e">
        <f t="shared" si="69"/>
        <v>#DIV/0!</v>
      </c>
      <c r="AB128" s="42" t="e">
        <f t="shared" si="70"/>
        <v>#DIV/0!</v>
      </c>
      <c r="AC128" s="42" t="e">
        <f t="shared" si="71"/>
        <v>#DIV/0!</v>
      </c>
      <c r="AD128" s="42" t="e">
        <f t="shared" si="72"/>
        <v>#DIV/0!</v>
      </c>
      <c r="AE128" s="42" t="e">
        <f t="shared" si="73"/>
        <v>#DIV/0!</v>
      </c>
      <c r="AF128" s="42" t="e">
        <f t="shared" si="74"/>
        <v>#DIV/0!</v>
      </c>
      <c r="AG128" s="42" t="e">
        <f t="shared" si="75"/>
        <v>#DIV/0!</v>
      </c>
      <c r="AH128" s="43" t="e">
        <f t="shared" si="61"/>
        <v>#DIV/0!</v>
      </c>
      <c r="AI128" s="3"/>
      <c r="AJ128" s="41" t="e">
        <f t="shared" si="76"/>
        <v>#DIV/0!</v>
      </c>
      <c r="AK128" s="47">
        <f t="shared" si="77"/>
        <v>4.3059595283452063</v>
      </c>
      <c r="AL128" s="43" t="e">
        <f t="shared" si="78"/>
        <v>#DIV/0!</v>
      </c>
      <c r="AN128" s="41" t="e">
        <f t="shared" si="62"/>
        <v>#DIV/0!</v>
      </c>
      <c r="AO128" s="42" t="e">
        <f t="shared" si="79"/>
        <v>#DIV/0!</v>
      </c>
      <c r="AP128" s="42" t="e">
        <f t="shared" si="63"/>
        <v>#DIV/0!</v>
      </c>
      <c r="AQ128" s="42" t="e">
        <f t="shared" si="64"/>
        <v>#DIV/0!</v>
      </c>
      <c r="AR128" s="43" t="e">
        <f t="shared" si="65"/>
        <v>#DIV/0!</v>
      </c>
      <c r="AT128" s="41" t="e">
        <f t="shared" si="80"/>
        <v>#DIV/0!</v>
      </c>
      <c r="AU128" s="42" t="e">
        <f t="shared" si="81"/>
        <v>#DIV/0!</v>
      </c>
      <c r="AV128" s="43" t="e">
        <f t="shared" si="82"/>
        <v>#DIV/0!</v>
      </c>
      <c r="AW128"/>
      <c r="AX128"/>
      <c r="AY128"/>
    </row>
    <row r="129" spans="2:51">
      <c r="B129" s="17">
        <v>782</v>
      </c>
      <c r="C129" s="18">
        <v>3354</v>
      </c>
      <c r="D129" s="67">
        <v>0.32</v>
      </c>
      <c r="F129" s="25"/>
      <c r="G129" s="26"/>
      <c r="H129" s="26"/>
      <c r="I129" s="26"/>
      <c r="J129" s="26"/>
      <c r="K129" s="26"/>
      <c r="L129" s="26"/>
      <c r="M129" s="26"/>
      <c r="N129" s="63"/>
      <c r="O129" s="72"/>
      <c r="P129" s="73"/>
      <c r="Q129" s="9"/>
      <c r="R129" s="31"/>
      <c r="S129" s="32"/>
      <c r="T129"/>
      <c r="U129" s="99" t="e">
        <f t="shared" si="59"/>
        <v>#DIV/0!</v>
      </c>
      <c r="V129" s="37" t="e">
        <f t="shared" si="66"/>
        <v>#DIV/0!</v>
      </c>
      <c r="W129" s="38" t="e">
        <f t="shared" si="60"/>
        <v>#DIV/0!</v>
      </c>
      <c r="Y129" s="41" t="e">
        <f t="shared" si="67"/>
        <v>#DIV/0!</v>
      </c>
      <c r="Z129" s="42" t="e">
        <f t="shared" si="68"/>
        <v>#DIV/0!</v>
      </c>
      <c r="AA129" s="42" t="e">
        <f t="shared" si="69"/>
        <v>#DIV/0!</v>
      </c>
      <c r="AB129" s="42" t="e">
        <f t="shared" si="70"/>
        <v>#DIV/0!</v>
      </c>
      <c r="AC129" s="42" t="e">
        <f t="shared" si="71"/>
        <v>#DIV/0!</v>
      </c>
      <c r="AD129" s="42" t="e">
        <f t="shared" si="72"/>
        <v>#DIV/0!</v>
      </c>
      <c r="AE129" s="42" t="e">
        <f t="shared" si="73"/>
        <v>#DIV/0!</v>
      </c>
      <c r="AF129" s="42" t="e">
        <f t="shared" si="74"/>
        <v>#DIV/0!</v>
      </c>
      <c r="AG129" s="42" t="e">
        <f t="shared" si="75"/>
        <v>#DIV/0!</v>
      </c>
      <c r="AH129" s="43" t="e">
        <f t="shared" si="61"/>
        <v>#DIV/0!</v>
      </c>
      <c r="AI129" s="3"/>
      <c r="AJ129" s="41" t="e">
        <f t="shared" si="76"/>
        <v>#DIV/0!</v>
      </c>
      <c r="AK129" s="47">
        <f t="shared" si="77"/>
        <v>4.3059595283452063</v>
      </c>
      <c r="AL129" s="43" t="e">
        <f t="shared" si="78"/>
        <v>#DIV/0!</v>
      </c>
      <c r="AN129" s="41" t="e">
        <f t="shared" si="62"/>
        <v>#DIV/0!</v>
      </c>
      <c r="AO129" s="42" t="e">
        <f t="shared" si="79"/>
        <v>#DIV/0!</v>
      </c>
      <c r="AP129" s="42" t="e">
        <f t="shared" si="63"/>
        <v>#DIV/0!</v>
      </c>
      <c r="AQ129" s="42" t="e">
        <f t="shared" si="64"/>
        <v>#DIV/0!</v>
      </c>
      <c r="AR129" s="43" t="e">
        <f t="shared" si="65"/>
        <v>#DIV/0!</v>
      </c>
      <c r="AT129" s="41" t="e">
        <f t="shared" si="80"/>
        <v>#DIV/0!</v>
      </c>
      <c r="AU129" s="42" t="e">
        <f t="shared" si="81"/>
        <v>#DIV/0!</v>
      </c>
      <c r="AV129" s="43" t="e">
        <f t="shared" si="82"/>
        <v>#DIV/0!</v>
      </c>
      <c r="AW129"/>
      <c r="AX129"/>
      <c r="AY129"/>
    </row>
    <row r="130" spans="2:51">
      <c r="B130" s="17">
        <v>783</v>
      </c>
      <c r="C130" s="18">
        <v>3354</v>
      </c>
      <c r="D130" s="67">
        <v>0.32</v>
      </c>
      <c r="F130" s="25"/>
      <c r="G130" s="26"/>
      <c r="H130" s="26"/>
      <c r="I130" s="26"/>
      <c r="J130" s="26"/>
      <c r="K130" s="26"/>
      <c r="L130" s="26"/>
      <c r="M130" s="26"/>
      <c r="N130" s="63"/>
      <c r="O130" s="72"/>
      <c r="P130" s="73"/>
      <c r="Q130" s="9"/>
      <c r="R130" s="31"/>
      <c r="S130" s="32"/>
      <c r="T130"/>
      <c r="U130" s="99" t="e">
        <f t="shared" si="59"/>
        <v>#DIV/0!</v>
      </c>
      <c r="V130" s="37" t="e">
        <f t="shared" si="66"/>
        <v>#DIV/0!</v>
      </c>
      <c r="W130" s="38" t="e">
        <f t="shared" si="60"/>
        <v>#DIV/0!</v>
      </c>
      <c r="Y130" s="41" t="e">
        <f t="shared" si="67"/>
        <v>#DIV/0!</v>
      </c>
      <c r="Z130" s="42" t="e">
        <f t="shared" si="68"/>
        <v>#DIV/0!</v>
      </c>
      <c r="AA130" s="42" t="e">
        <f t="shared" si="69"/>
        <v>#DIV/0!</v>
      </c>
      <c r="AB130" s="42" t="e">
        <f t="shared" si="70"/>
        <v>#DIV/0!</v>
      </c>
      <c r="AC130" s="42" t="e">
        <f t="shared" si="71"/>
        <v>#DIV/0!</v>
      </c>
      <c r="AD130" s="42" t="e">
        <f t="shared" si="72"/>
        <v>#DIV/0!</v>
      </c>
      <c r="AE130" s="42" t="e">
        <f t="shared" si="73"/>
        <v>#DIV/0!</v>
      </c>
      <c r="AF130" s="42" t="e">
        <f t="shared" si="74"/>
        <v>#DIV/0!</v>
      </c>
      <c r="AG130" s="42" t="e">
        <f t="shared" si="75"/>
        <v>#DIV/0!</v>
      </c>
      <c r="AH130" s="43" t="e">
        <f t="shared" si="61"/>
        <v>#DIV/0!</v>
      </c>
      <c r="AI130" s="3"/>
      <c r="AJ130" s="41" t="e">
        <f t="shared" si="76"/>
        <v>#DIV/0!</v>
      </c>
      <c r="AK130" s="47">
        <f t="shared" si="77"/>
        <v>4.3059595283452063</v>
      </c>
      <c r="AL130" s="43" t="e">
        <f t="shared" si="78"/>
        <v>#DIV/0!</v>
      </c>
      <c r="AN130" s="41" t="e">
        <f t="shared" si="62"/>
        <v>#DIV/0!</v>
      </c>
      <c r="AO130" s="42" t="e">
        <f t="shared" si="79"/>
        <v>#DIV/0!</v>
      </c>
      <c r="AP130" s="42" t="e">
        <f t="shared" si="63"/>
        <v>#DIV/0!</v>
      </c>
      <c r="AQ130" s="42" t="e">
        <f t="shared" si="64"/>
        <v>#DIV/0!</v>
      </c>
      <c r="AR130" s="43" t="e">
        <f t="shared" si="65"/>
        <v>#DIV/0!</v>
      </c>
      <c r="AT130" s="41" t="e">
        <f t="shared" si="80"/>
        <v>#DIV/0!</v>
      </c>
      <c r="AU130" s="42" t="e">
        <f t="shared" si="81"/>
        <v>#DIV/0!</v>
      </c>
      <c r="AV130" s="43" t="e">
        <f t="shared" si="82"/>
        <v>#DIV/0!</v>
      </c>
      <c r="AW130"/>
      <c r="AX130"/>
      <c r="AY130"/>
    </row>
    <row r="131" spans="2:51">
      <c r="B131" s="17">
        <v>784</v>
      </c>
      <c r="C131" s="18">
        <v>3354</v>
      </c>
      <c r="D131" s="67">
        <v>0.32</v>
      </c>
      <c r="F131" s="25"/>
      <c r="G131" s="26"/>
      <c r="H131" s="26"/>
      <c r="I131" s="26"/>
      <c r="J131" s="26"/>
      <c r="K131" s="26"/>
      <c r="L131" s="26"/>
      <c r="M131" s="26"/>
      <c r="N131" s="63"/>
      <c r="O131" s="72"/>
      <c r="P131" s="73"/>
      <c r="Q131" s="9"/>
      <c r="R131" s="31"/>
      <c r="S131" s="32"/>
      <c r="T131"/>
      <c r="U131" s="99" t="e">
        <f t="shared" si="59"/>
        <v>#DIV/0!</v>
      </c>
      <c r="V131" s="37" t="e">
        <f t="shared" si="66"/>
        <v>#DIV/0!</v>
      </c>
      <c r="W131" s="38" t="e">
        <f t="shared" si="60"/>
        <v>#DIV/0!</v>
      </c>
      <c r="Y131" s="41" t="e">
        <f t="shared" si="67"/>
        <v>#DIV/0!</v>
      </c>
      <c r="Z131" s="42" t="e">
        <f t="shared" si="68"/>
        <v>#DIV/0!</v>
      </c>
      <c r="AA131" s="42" t="e">
        <f t="shared" si="69"/>
        <v>#DIV/0!</v>
      </c>
      <c r="AB131" s="42" t="e">
        <f t="shared" si="70"/>
        <v>#DIV/0!</v>
      </c>
      <c r="AC131" s="42" t="e">
        <f t="shared" si="71"/>
        <v>#DIV/0!</v>
      </c>
      <c r="AD131" s="42" t="e">
        <f t="shared" si="72"/>
        <v>#DIV/0!</v>
      </c>
      <c r="AE131" s="42" t="e">
        <f t="shared" si="73"/>
        <v>#DIV/0!</v>
      </c>
      <c r="AF131" s="42" t="e">
        <f t="shared" si="74"/>
        <v>#DIV/0!</v>
      </c>
      <c r="AG131" s="42" t="e">
        <f t="shared" si="75"/>
        <v>#DIV/0!</v>
      </c>
      <c r="AH131" s="43" t="e">
        <f t="shared" si="61"/>
        <v>#DIV/0!</v>
      </c>
      <c r="AI131" s="3"/>
      <c r="AJ131" s="41" t="e">
        <f t="shared" si="76"/>
        <v>#DIV/0!</v>
      </c>
      <c r="AK131" s="47">
        <f t="shared" si="77"/>
        <v>4.3059595283452063</v>
      </c>
      <c r="AL131" s="43" t="e">
        <f t="shared" si="78"/>
        <v>#DIV/0!</v>
      </c>
      <c r="AN131" s="41" t="e">
        <f t="shared" si="62"/>
        <v>#DIV/0!</v>
      </c>
      <c r="AO131" s="42" t="e">
        <f t="shared" si="79"/>
        <v>#DIV/0!</v>
      </c>
      <c r="AP131" s="42" t="e">
        <f t="shared" si="63"/>
        <v>#DIV/0!</v>
      </c>
      <c r="AQ131" s="42" t="e">
        <f t="shared" si="64"/>
        <v>#DIV/0!</v>
      </c>
      <c r="AR131" s="43" t="e">
        <f t="shared" si="65"/>
        <v>#DIV/0!</v>
      </c>
      <c r="AT131" s="41" t="e">
        <f t="shared" si="80"/>
        <v>#DIV/0!</v>
      </c>
      <c r="AU131" s="42" t="e">
        <f t="shared" si="81"/>
        <v>#DIV/0!</v>
      </c>
      <c r="AV131" s="43" t="e">
        <f t="shared" si="82"/>
        <v>#DIV/0!</v>
      </c>
      <c r="AW131"/>
      <c r="AX131"/>
      <c r="AY131"/>
    </row>
    <row r="132" spans="2:51">
      <c r="B132" s="17">
        <v>785</v>
      </c>
      <c r="C132" s="18">
        <v>3354</v>
      </c>
      <c r="D132" s="67">
        <v>0.32</v>
      </c>
      <c r="F132" s="25"/>
      <c r="G132" s="26"/>
      <c r="H132" s="26"/>
      <c r="I132" s="26"/>
      <c r="J132" s="26"/>
      <c r="K132" s="26"/>
      <c r="L132" s="26"/>
      <c r="M132" s="26"/>
      <c r="N132" s="63"/>
      <c r="O132" s="72"/>
      <c r="P132" s="73"/>
      <c r="Q132" s="9"/>
      <c r="R132" s="31"/>
      <c r="S132" s="32"/>
      <c r="T132"/>
      <c r="U132" s="99" t="e">
        <f t="shared" si="59"/>
        <v>#DIV/0!</v>
      </c>
      <c r="V132" s="37" t="e">
        <f t="shared" si="66"/>
        <v>#DIV/0!</v>
      </c>
      <c r="W132" s="38" t="e">
        <f t="shared" si="60"/>
        <v>#DIV/0!</v>
      </c>
      <c r="Y132" s="41" t="e">
        <f t="shared" si="67"/>
        <v>#DIV/0!</v>
      </c>
      <c r="Z132" s="42" t="e">
        <f t="shared" si="68"/>
        <v>#DIV/0!</v>
      </c>
      <c r="AA132" s="42" t="e">
        <f t="shared" si="69"/>
        <v>#DIV/0!</v>
      </c>
      <c r="AB132" s="42" t="e">
        <f t="shared" si="70"/>
        <v>#DIV/0!</v>
      </c>
      <c r="AC132" s="42" t="e">
        <f t="shared" si="71"/>
        <v>#DIV/0!</v>
      </c>
      <c r="AD132" s="42" t="e">
        <f t="shared" si="72"/>
        <v>#DIV/0!</v>
      </c>
      <c r="AE132" s="42" t="e">
        <f t="shared" si="73"/>
        <v>#DIV/0!</v>
      </c>
      <c r="AF132" s="42" t="e">
        <f t="shared" si="74"/>
        <v>#DIV/0!</v>
      </c>
      <c r="AG132" s="42" t="e">
        <f t="shared" si="75"/>
        <v>#DIV/0!</v>
      </c>
      <c r="AH132" s="43" t="e">
        <f t="shared" si="61"/>
        <v>#DIV/0!</v>
      </c>
      <c r="AI132" s="3"/>
      <c r="AJ132" s="41" t="e">
        <f t="shared" si="76"/>
        <v>#DIV/0!</v>
      </c>
      <c r="AK132" s="47">
        <f t="shared" si="77"/>
        <v>4.3059595283452063</v>
      </c>
      <c r="AL132" s="43" t="e">
        <f t="shared" si="78"/>
        <v>#DIV/0!</v>
      </c>
      <c r="AN132" s="41" t="e">
        <f t="shared" si="62"/>
        <v>#DIV/0!</v>
      </c>
      <c r="AO132" s="42" t="e">
        <f t="shared" si="79"/>
        <v>#DIV/0!</v>
      </c>
      <c r="AP132" s="42" t="e">
        <f t="shared" si="63"/>
        <v>#DIV/0!</v>
      </c>
      <c r="AQ132" s="42" t="e">
        <f t="shared" si="64"/>
        <v>#DIV/0!</v>
      </c>
      <c r="AR132" s="43" t="e">
        <f t="shared" si="65"/>
        <v>#DIV/0!</v>
      </c>
      <c r="AT132" s="41" t="e">
        <f t="shared" si="80"/>
        <v>#DIV/0!</v>
      </c>
      <c r="AU132" s="42" t="e">
        <f t="shared" si="81"/>
        <v>#DIV/0!</v>
      </c>
      <c r="AV132" s="43" t="e">
        <f t="shared" si="82"/>
        <v>#DIV/0!</v>
      </c>
      <c r="AW132"/>
      <c r="AX132"/>
      <c r="AY132"/>
    </row>
    <row r="133" spans="2:51">
      <c r="B133" s="17">
        <v>786</v>
      </c>
      <c r="C133" s="18">
        <v>3354</v>
      </c>
      <c r="D133" s="67">
        <v>0.32</v>
      </c>
      <c r="F133" s="25"/>
      <c r="G133" s="26"/>
      <c r="H133" s="26"/>
      <c r="I133" s="26"/>
      <c r="J133" s="26"/>
      <c r="K133" s="26"/>
      <c r="L133" s="26"/>
      <c r="M133" s="26"/>
      <c r="N133" s="63"/>
      <c r="O133" s="72"/>
      <c r="P133" s="73"/>
      <c r="Q133" s="9"/>
      <c r="R133" s="31"/>
      <c r="S133" s="32"/>
      <c r="T133"/>
      <c r="U133" s="99" t="e">
        <f t="shared" si="59"/>
        <v>#DIV/0!</v>
      </c>
      <c r="V133" s="37" t="e">
        <f t="shared" si="66"/>
        <v>#DIV/0!</v>
      </c>
      <c r="W133" s="38" t="e">
        <f t="shared" si="60"/>
        <v>#DIV/0!</v>
      </c>
      <c r="Y133" s="41" t="e">
        <f t="shared" si="67"/>
        <v>#DIV/0!</v>
      </c>
      <c r="Z133" s="42" t="e">
        <f t="shared" si="68"/>
        <v>#DIV/0!</v>
      </c>
      <c r="AA133" s="42" t="e">
        <f t="shared" si="69"/>
        <v>#DIV/0!</v>
      </c>
      <c r="AB133" s="42" t="e">
        <f t="shared" si="70"/>
        <v>#DIV/0!</v>
      </c>
      <c r="AC133" s="42" t="e">
        <f t="shared" si="71"/>
        <v>#DIV/0!</v>
      </c>
      <c r="AD133" s="42" t="e">
        <f t="shared" si="72"/>
        <v>#DIV/0!</v>
      </c>
      <c r="AE133" s="42" t="e">
        <f t="shared" si="73"/>
        <v>#DIV/0!</v>
      </c>
      <c r="AF133" s="42" t="e">
        <f t="shared" si="74"/>
        <v>#DIV/0!</v>
      </c>
      <c r="AG133" s="42" t="e">
        <f t="shared" si="75"/>
        <v>#DIV/0!</v>
      </c>
      <c r="AH133" s="43" t="e">
        <f t="shared" si="61"/>
        <v>#DIV/0!</v>
      </c>
      <c r="AI133" s="3"/>
      <c r="AJ133" s="41" t="e">
        <f t="shared" si="76"/>
        <v>#DIV/0!</v>
      </c>
      <c r="AK133" s="47">
        <f t="shared" si="77"/>
        <v>4.3059595283452063</v>
      </c>
      <c r="AL133" s="43" t="e">
        <f t="shared" si="78"/>
        <v>#DIV/0!</v>
      </c>
      <c r="AN133" s="41" t="e">
        <f t="shared" si="62"/>
        <v>#DIV/0!</v>
      </c>
      <c r="AO133" s="42" t="e">
        <f t="shared" si="79"/>
        <v>#DIV/0!</v>
      </c>
      <c r="AP133" s="42" t="e">
        <f t="shared" si="63"/>
        <v>#DIV/0!</v>
      </c>
      <c r="AQ133" s="42" t="e">
        <f t="shared" si="64"/>
        <v>#DIV/0!</v>
      </c>
      <c r="AR133" s="43" t="e">
        <f t="shared" si="65"/>
        <v>#DIV/0!</v>
      </c>
      <c r="AT133" s="41" t="e">
        <f t="shared" si="80"/>
        <v>#DIV/0!</v>
      </c>
      <c r="AU133" s="42" t="e">
        <f t="shared" si="81"/>
        <v>#DIV/0!</v>
      </c>
      <c r="AV133" s="43" t="e">
        <f t="shared" si="82"/>
        <v>#DIV/0!</v>
      </c>
      <c r="AW133"/>
      <c r="AX133"/>
      <c r="AY133"/>
    </row>
    <row r="134" spans="2:51">
      <c r="B134" s="17">
        <v>788</v>
      </c>
      <c r="C134" s="18">
        <v>3082</v>
      </c>
      <c r="D134" s="67">
        <v>0.32</v>
      </c>
      <c r="F134" s="25"/>
      <c r="G134" s="26"/>
      <c r="H134" s="26"/>
      <c r="I134" s="26"/>
      <c r="J134" s="26"/>
      <c r="K134" s="26"/>
      <c r="L134" s="26"/>
      <c r="M134" s="26"/>
      <c r="N134" s="63"/>
      <c r="O134" s="72"/>
      <c r="P134" s="73"/>
      <c r="Q134" s="9"/>
      <c r="R134" s="31"/>
      <c r="S134" s="32"/>
      <c r="T134"/>
      <c r="U134" s="99" t="e">
        <f t="shared" si="59"/>
        <v>#DIV/0!</v>
      </c>
      <c r="V134" s="37" t="e">
        <f t="shared" si="66"/>
        <v>#DIV/0!</v>
      </c>
      <c r="W134" s="38" t="e">
        <f t="shared" si="60"/>
        <v>#DIV/0!</v>
      </c>
      <c r="Y134" s="41" t="e">
        <f t="shared" si="67"/>
        <v>#DIV/0!</v>
      </c>
      <c r="Z134" s="42" t="e">
        <f t="shared" si="68"/>
        <v>#DIV/0!</v>
      </c>
      <c r="AA134" s="42" t="e">
        <f t="shared" si="69"/>
        <v>#DIV/0!</v>
      </c>
      <c r="AB134" s="42" t="e">
        <f t="shared" si="70"/>
        <v>#DIV/0!</v>
      </c>
      <c r="AC134" s="42" t="e">
        <f t="shared" si="71"/>
        <v>#DIV/0!</v>
      </c>
      <c r="AD134" s="42" t="e">
        <f t="shared" si="72"/>
        <v>#DIV/0!</v>
      </c>
      <c r="AE134" s="42" t="e">
        <f t="shared" si="73"/>
        <v>#DIV/0!</v>
      </c>
      <c r="AF134" s="42" t="e">
        <f t="shared" si="74"/>
        <v>#DIV/0!</v>
      </c>
      <c r="AG134" s="42" t="e">
        <f t="shared" si="75"/>
        <v>#DIV/0!</v>
      </c>
      <c r="AH134" s="43" t="e">
        <f t="shared" si="61"/>
        <v>#DIV/0!</v>
      </c>
      <c r="AI134" s="3"/>
      <c r="AJ134" s="41" t="e">
        <f t="shared" si="76"/>
        <v>#DIV/0!</v>
      </c>
      <c r="AK134" s="47">
        <f t="shared" si="77"/>
        <v>4.3059595283452063</v>
      </c>
      <c r="AL134" s="43" t="e">
        <f t="shared" si="78"/>
        <v>#DIV/0!</v>
      </c>
      <c r="AN134" s="41" t="e">
        <f t="shared" si="62"/>
        <v>#DIV/0!</v>
      </c>
      <c r="AO134" s="42" t="e">
        <f t="shared" si="79"/>
        <v>#DIV/0!</v>
      </c>
      <c r="AP134" s="42" t="e">
        <f t="shared" si="63"/>
        <v>#DIV/0!</v>
      </c>
      <c r="AQ134" s="42" t="e">
        <f t="shared" si="64"/>
        <v>#DIV/0!</v>
      </c>
      <c r="AR134" s="43" t="e">
        <f t="shared" si="65"/>
        <v>#DIV/0!</v>
      </c>
      <c r="AT134" s="41" t="e">
        <f t="shared" si="80"/>
        <v>#DIV/0!</v>
      </c>
      <c r="AU134" s="42" t="e">
        <f t="shared" si="81"/>
        <v>#DIV/0!</v>
      </c>
      <c r="AV134" s="43" t="e">
        <f t="shared" si="82"/>
        <v>#DIV/0!</v>
      </c>
      <c r="AW134"/>
      <c r="AX134"/>
      <c r="AY134"/>
    </row>
    <row r="135" spans="2:51">
      <c r="B135" s="17">
        <v>789</v>
      </c>
      <c r="C135" s="18">
        <v>3082</v>
      </c>
      <c r="D135" s="67">
        <v>0.32</v>
      </c>
      <c r="F135" s="25"/>
      <c r="G135" s="26"/>
      <c r="H135" s="26"/>
      <c r="I135" s="26"/>
      <c r="J135" s="26"/>
      <c r="K135" s="26"/>
      <c r="L135" s="26"/>
      <c r="M135" s="26"/>
      <c r="N135" s="63"/>
      <c r="O135" s="72"/>
      <c r="P135" s="73"/>
      <c r="Q135" s="9"/>
      <c r="R135" s="31"/>
      <c r="S135" s="32"/>
      <c r="T135"/>
      <c r="U135" s="99" t="e">
        <f t="shared" si="59"/>
        <v>#DIV/0!</v>
      </c>
      <c r="V135" s="37" t="e">
        <f t="shared" si="66"/>
        <v>#DIV/0!</v>
      </c>
      <c r="W135" s="38" t="e">
        <f t="shared" si="60"/>
        <v>#DIV/0!</v>
      </c>
      <c r="Y135" s="41" t="e">
        <f t="shared" si="67"/>
        <v>#DIV/0!</v>
      </c>
      <c r="Z135" s="42" t="e">
        <f t="shared" si="68"/>
        <v>#DIV/0!</v>
      </c>
      <c r="AA135" s="42" t="e">
        <f t="shared" si="69"/>
        <v>#DIV/0!</v>
      </c>
      <c r="AB135" s="42" t="e">
        <f t="shared" si="70"/>
        <v>#DIV/0!</v>
      </c>
      <c r="AC135" s="42" t="e">
        <f t="shared" si="71"/>
        <v>#DIV/0!</v>
      </c>
      <c r="AD135" s="42" t="e">
        <f t="shared" si="72"/>
        <v>#DIV/0!</v>
      </c>
      <c r="AE135" s="42" t="e">
        <f t="shared" si="73"/>
        <v>#DIV/0!</v>
      </c>
      <c r="AF135" s="42" t="e">
        <f t="shared" si="74"/>
        <v>#DIV/0!</v>
      </c>
      <c r="AG135" s="42" t="e">
        <f t="shared" si="75"/>
        <v>#DIV/0!</v>
      </c>
      <c r="AH135" s="43" t="e">
        <f t="shared" si="61"/>
        <v>#DIV/0!</v>
      </c>
      <c r="AI135" s="3"/>
      <c r="AJ135" s="41" t="e">
        <f t="shared" si="76"/>
        <v>#DIV/0!</v>
      </c>
      <c r="AK135" s="47">
        <f t="shared" si="77"/>
        <v>4.3059595283452063</v>
      </c>
      <c r="AL135" s="43" t="e">
        <f t="shared" si="78"/>
        <v>#DIV/0!</v>
      </c>
      <c r="AN135" s="41" t="e">
        <f t="shared" si="62"/>
        <v>#DIV/0!</v>
      </c>
      <c r="AO135" s="42" t="e">
        <f t="shared" si="79"/>
        <v>#DIV/0!</v>
      </c>
      <c r="AP135" s="42" t="e">
        <f t="shared" si="63"/>
        <v>#DIV/0!</v>
      </c>
      <c r="AQ135" s="42" t="e">
        <f t="shared" si="64"/>
        <v>#DIV/0!</v>
      </c>
      <c r="AR135" s="43" t="e">
        <f t="shared" si="65"/>
        <v>#DIV/0!</v>
      </c>
      <c r="AT135" s="41" t="e">
        <f t="shared" si="80"/>
        <v>#DIV/0!</v>
      </c>
      <c r="AU135" s="42" t="e">
        <f t="shared" si="81"/>
        <v>#DIV/0!</v>
      </c>
      <c r="AV135" s="43" t="e">
        <f t="shared" si="82"/>
        <v>#DIV/0!</v>
      </c>
      <c r="AW135"/>
      <c r="AX135"/>
      <c r="AY135"/>
    </row>
    <row r="136" spans="2:51">
      <c r="B136" s="17">
        <v>832</v>
      </c>
      <c r="C136" s="18">
        <v>1818</v>
      </c>
      <c r="D136" s="67">
        <v>0.32</v>
      </c>
      <c r="F136" s="25"/>
      <c r="G136" s="26"/>
      <c r="H136" s="26"/>
      <c r="I136" s="26"/>
      <c r="J136" s="26"/>
      <c r="K136" s="26"/>
      <c r="L136" s="26"/>
      <c r="M136" s="26"/>
      <c r="N136" s="63"/>
      <c r="O136" s="72"/>
      <c r="P136" s="73"/>
      <c r="Q136" s="9"/>
      <c r="R136" s="31"/>
      <c r="S136" s="32"/>
      <c r="T136"/>
      <c r="U136" s="99" t="e">
        <f t="shared" si="59"/>
        <v>#DIV/0!</v>
      </c>
      <c r="V136" s="37" t="e">
        <f t="shared" si="66"/>
        <v>#DIV/0!</v>
      </c>
      <c r="W136" s="38" t="e">
        <f t="shared" si="60"/>
        <v>#DIV/0!</v>
      </c>
      <c r="Y136" s="41" t="e">
        <f t="shared" si="67"/>
        <v>#DIV/0!</v>
      </c>
      <c r="Z136" s="42" t="e">
        <f t="shared" si="68"/>
        <v>#DIV/0!</v>
      </c>
      <c r="AA136" s="42" t="e">
        <f t="shared" si="69"/>
        <v>#DIV/0!</v>
      </c>
      <c r="AB136" s="42" t="e">
        <f t="shared" si="70"/>
        <v>#DIV/0!</v>
      </c>
      <c r="AC136" s="42" t="e">
        <f t="shared" si="71"/>
        <v>#DIV/0!</v>
      </c>
      <c r="AD136" s="42" t="e">
        <f t="shared" si="72"/>
        <v>#DIV/0!</v>
      </c>
      <c r="AE136" s="42" t="e">
        <f t="shared" si="73"/>
        <v>#DIV/0!</v>
      </c>
      <c r="AF136" s="42" t="e">
        <f t="shared" si="74"/>
        <v>#DIV/0!</v>
      </c>
      <c r="AG136" s="42" t="e">
        <f t="shared" si="75"/>
        <v>#DIV/0!</v>
      </c>
      <c r="AH136" s="43" t="e">
        <f t="shared" si="61"/>
        <v>#DIV/0!</v>
      </c>
      <c r="AI136" s="3"/>
      <c r="AJ136" s="41" t="e">
        <f t="shared" si="76"/>
        <v>#DIV/0!</v>
      </c>
      <c r="AK136" s="47">
        <f t="shared" si="77"/>
        <v>4.3059595283452063</v>
      </c>
      <c r="AL136" s="43" t="e">
        <f t="shared" si="78"/>
        <v>#DIV/0!</v>
      </c>
      <c r="AN136" s="41" t="e">
        <f t="shared" si="62"/>
        <v>#DIV/0!</v>
      </c>
      <c r="AO136" s="42" t="e">
        <f t="shared" si="79"/>
        <v>#DIV/0!</v>
      </c>
      <c r="AP136" s="42" t="e">
        <f t="shared" si="63"/>
        <v>#DIV/0!</v>
      </c>
      <c r="AQ136" s="42" t="e">
        <f t="shared" si="64"/>
        <v>#DIV/0!</v>
      </c>
      <c r="AR136" s="43" t="e">
        <f t="shared" si="65"/>
        <v>#DIV/0!</v>
      </c>
      <c r="AT136" s="41" t="e">
        <f t="shared" si="80"/>
        <v>#DIV/0!</v>
      </c>
      <c r="AU136" s="42" t="e">
        <f t="shared" si="81"/>
        <v>#DIV/0!</v>
      </c>
      <c r="AV136" s="43" t="e">
        <f t="shared" si="82"/>
        <v>#DIV/0!</v>
      </c>
      <c r="AW136"/>
      <c r="AX136"/>
      <c r="AY136"/>
    </row>
    <row r="137" spans="2:51">
      <c r="B137" s="17">
        <v>833</v>
      </c>
      <c r="C137" s="18">
        <v>1818</v>
      </c>
      <c r="D137" s="67">
        <v>0.32</v>
      </c>
      <c r="F137" s="25"/>
      <c r="G137" s="26"/>
      <c r="H137" s="26"/>
      <c r="I137" s="26"/>
      <c r="J137" s="26"/>
      <c r="K137" s="26"/>
      <c r="L137" s="26"/>
      <c r="M137" s="26"/>
      <c r="N137" s="63"/>
      <c r="O137" s="72"/>
      <c r="P137" s="73"/>
      <c r="Q137" s="9"/>
      <c r="R137" s="31"/>
      <c r="S137" s="32"/>
      <c r="T137"/>
      <c r="U137" s="99" t="e">
        <f t="shared" si="59"/>
        <v>#DIV/0!</v>
      </c>
      <c r="V137" s="37" t="e">
        <f t="shared" si="66"/>
        <v>#DIV/0!</v>
      </c>
      <c r="W137" s="38" t="e">
        <f t="shared" si="60"/>
        <v>#DIV/0!</v>
      </c>
      <c r="Y137" s="41" t="e">
        <f t="shared" si="67"/>
        <v>#DIV/0!</v>
      </c>
      <c r="Z137" s="42" t="e">
        <f t="shared" si="68"/>
        <v>#DIV/0!</v>
      </c>
      <c r="AA137" s="42" t="e">
        <f t="shared" si="69"/>
        <v>#DIV/0!</v>
      </c>
      <c r="AB137" s="42" t="e">
        <f t="shared" si="70"/>
        <v>#DIV/0!</v>
      </c>
      <c r="AC137" s="42" t="e">
        <f t="shared" si="71"/>
        <v>#DIV/0!</v>
      </c>
      <c r="AD137" s="42" t="e">
        <f t="shared" si="72"/>
        <v>#DIV/0!</v>
      </c>
      <c r="AE137" s="42" t="e">
        <f t="shared" si="73"/>
        <v>#DIV/0!</v>
      </c>
      <c r="AF137" s="42" t="e">
        <f t="shared" si="74"/>
        <v>#DIV/0!</v>
      </c>
      <c r="AG137" s="42" t="e">
        <f t="shared" si="75"/>
        <v>#DIV/0!</v>
      </c>
      <c r="AH137" s="43" t="e">
        <f t="shared" si="61"/>
        <v>#DIV/0!</v>
      </c>
      <c r="AI137" s="3"/>
      <c r="AJ137" s="41" t="e">
        <f t="shared" si="76"/>
        <v>#DIV/0!</v>
      </c>
      <c r="AK137" s="47">
        <f t="shared" si="77"/>
        <v>4.3059595283452063</v>
      </c>
      <c r="AL137" s="43" t="e">
        <f t="shared" si="78"/>
        <v>#DIV/0!</v>
      </c>
      <c r="AN137" s="41" t="e">
        <f t="shared" si="62"/>
        <v>#DIV/0!</v>
      </c>
      <c r="AO137" s="42" t="e">
        <f t="shared" si="79"/>
        <v>#DIV/0!</v>
      </c>
      <c r="AP137" s="42" t="e">
        <f t="shared" si="63"/>
        <v>#DIV/0!</v>
      </c>
      <c r="AQ137" s="42" t="e">
        <f t="shared" si="64"/>
        <v>#DIV/0!</v>
      </c>
      <c r="AR137" s="43" t="e">
        <f t="shared" si="65"/>
        <v>#DIV/0!</v>
      </c>
      <c r="AT137" s="41" t="e">
        <f t="shared" si="80"/>
        <v>#DIV/0!</v>
      </c>
      <c r="AU137" s="42" t="e">
        <f t="shared" si="81"/>
        <v>#DIV/0!</v>
      </c>
      <c r="AV137" s="43" t="e">
        <f t="shared" si="82"/>
        <v>#DIV/0!</v>
      </c>
      <c r="AW137"/>
      <c r="AX137"/>
      <c r="AY137"/>
    </row>
    <row r="138" spans="2:51">
      <c r="B138" s="17">
        <v>834</v>
      </c>
      <c r="C138" s="18">
        <v>1818</v>
      </c>
      <c r="D138" s="67">
        <v>0.32</v>
      </c>
      <c r="F138" s="25"/>
      <c r="G138" s="26"/>
      <c r="H138" s="26"/>
      <c r="I138" s="26"/>
      <c r="J138" s="26"/>
      <c r="K138" s="26"/>
      <c r="L138" s="26"/>
      <c r="M138" s="26"/>
      <c r="N138" s="63"/>
      <c r="O138" s="72"/>
      <c r="P138" s="73"/>
      <c r="Q138" s="9"/>
      <c r="R138" s="31"/>
      <c r="S138" s="32"/>
      <c r="T138"/>
      <c r="U138" s="99" t="e">
        <f t="shared" si="59"/>
        <v>#DIV/0!</v>
      </c>
      <c r="V138" s="37" t="e">
        <f t="shared" si="66"/>
        <v>#DIV/0!</v>
      </c>
      <c r="W138" s="38" t="e">
        <f t="shared" si="60"/>
        <v>#DIV/0!</v>
      </c>
      <c r="Y138" s="41" t="e">
        <f t="shared" si="67"/>
        <v>#DIV/0!</v>
      </c>
      <c r="Z138" s="42" t="e">
        <f t="shared" si="68"/>
        <v>#DIV/0!</v>
      </c>
      <c r="AA138" s="42" t="e">
        <f t="shared" si="69"/>
        <v>#DIV/0!</v>
      </c>
      <c r="AB138" s="42" t="e">
        <f t="shared" si="70"/>
        <v>#DIV/0!</v>
      </c>
      <c r="AC138" s="42" t="e">
        <f t="shared" si="71"/>
        <v>#DIV/0!</v>
      </c>
      <c r="AD138" s="42" t="e">
        <f t="shared" si="72"/>
        <v>#DIV/0!</v>
      </c>
      <c r="AE138" s="42" t="e">
        <f t="shared" si="73"/>
        <v>#DIV/0!</v>
      </c>
      <c r="AF138" s="42" t="e">
        <f t="shared" si="74"/>
        <v>#DIV/0!</v>
      </c>
      <c r="AG138" s="42" t="e">
        <f t="shared" si="75"/>
        <v>#DIV/0!</v>
      </c>
      <c r="AH138" s="43" t="e">
        <f t="shared" si="61"/>
        <v>#DIV/0!</v>
      </c>
      <c r="AI138" s="3"/>
      <c r="AJ138" s="41" t="e">
        <f t="shared" si="76"/>
        <v>#DIV/0!</v>
      </c>
      <c r="AK138" s="47">
        <f t="shared" si="77"/>
        <v>4.3059595283452063</v>
      </c>
      <c r="AL138" s="43" t="e">
        <f t="shared" si="78"/>
        <v>#DIV/0!</v>
      </c>
      <c r="AN138" s="41" t="e">
        <f t="shared" si="62"/>
        <v>#DIV/0!</v>
      </c>
      <c r="AO138" s="42" t="e">
        <f t="shared" si="79"/>
        <v>#DIV/0!</v>
      </c>
      <c r="AP138" s="42" t="e">
        <f t="shared" si="63"/>
        <v>#DIV/0!</v>
      </c>
      <c r="AQ138" s="42" t="e">
        <f t="shared" si="64"/>
        <v>#DIV/0!</v>
      </c>
      <c r="AR138" s="43" t="e">
        <f t="shared" si="65"/>
        <v>#DIV/0!</v>
      </c>
      <c r="AT138" s="41" t="e">
        <f t="shared" si="80"/>
        <v>#DIV/0!</v>
      </c>
      <c r="AU138" s="42" t="e">
        <f t="shared" si="81"/>
        <v>#DIV/0!</v>
      </c>
      <c r="AV138" s="43" t="e">
        <f t="shared" si="82"/>
        <v>#DIV/0!</v>
      </c>
      <c r="AW138"/>
      <c r="AX138"/>
      <c r="AY138"/>
    </row>
    <row r="139" spans="2:51">
      <c r="B139" s="17">
        <v>835</v>
      </c>
      <c r="C139" s="18">
        <v>1818</v>
      </c>
      <c r="D139" s="67">
        <v>0.32</v>
      </c>
      <c r="F139" s="25"/>
      <c r="G139" s="26"/>
      <c r="H139" s="26"/>
      <c r="I139" s="26"/>
      <c r="J139" s="26"/>
      <c r="K139" s="26"/>
      <c r="L139" s="26"/>
      <c r="M139" s="26"/>
      <c r="N139" s="63"/>
      <c r="O139" s="72"/>
      <c r="P139" s="73"/>
      <c r="Q139" s="9"/>
      <c r="R139" s="31"/>
      <c r="S139" s="32"/>
      <c r="T139"/>
      <c r="U139" s="99" t="e">
        <f t="shared" si="59"/>
        <v>#DIV/0!</v>
      </c>
      <c r="V139" s="37" t="e">
        <f t="shared" si="66"/>
        <v>#DIV/0!</v>
      </c>
      <c r="W139" s="38" t="e">
        <f t="shared" si="60"/>
        <v>#DIV/0!</v>
      </c>
      <c r="Y139" s="41" t="e">
        <f t="shared" si="67"/>
        <v>#DIV/0!</v>
      </c>
      <c r="Z139" s="42" t="e">
        <f t="shared" si="68"/>
        <v>#DIV/0!</v>
      </c>
      <c r="AA139" s="42" t="e">
        <f t="shared" si="69"/>
        <v>#DIV/0!</v>
      </c>
      <c r="AB139" s="42" t="e">
        <f t="shared" si="70"/>
        <v>#DIV/0!</v>
      </c>
      <c r="AC139" s="42" t="e">
        <f t="shared" si="71"/>
        <v>#DIV/0!</v>
      </c>
      <c r="AD139" s="42" t="e">
        <f t="shared" si="72"/>
        <v>#DIV/0!</v>
      </c>
      <c r="AE139" s="42" t="e">
        <f t="shared" si="73"/>
        <v>#DIV/0!</v>
      </c>
      <c r="AF139" s="42" t="e">
        <f t="shared" si="74"/>
        <v>#DIV/0!</v>
      </c>
      <c r="AG139" s="42" t="e">
        <f t="shared" si="75"/>
        <v>#DIV/0!</v>
      </c>
      <c r="AH139" s="43" t="e">
        <f t="shared" si="61"/>
        <v>#DIV/0!</v>
      </c>
      <c r="AI139" s="3"/>
      <c r="AJ139" s="41" t="e">
        <f t="shared" si="76"/>
        <v>#DIV/0!</v>
      </c>
      <c r="AK139" s="47">
        <f t="shared" si="77"/>
        <v>4.3059595283452063</v>
      </c>
      <c r="AL139" s="43" t="e">
        <f t="shared" si="78"/>
        <v>#DIV/0!</v>
      </c>
      <c r="AN139" s="41" t="e">
        <f t="shared" si="62"/>
        <v>#DIV/0!</v>
      </c>
      <c r="AO139" s="42" t="e">
        <f t="shared" si="79"/>
        <v>#DIV/0!</v>
      </c>
      <c r="AP139" s="42" t="e">
        <f t="shared" si="63"/>
        <v>#DIV/0!</v>
      </c>
      <c r="AQ139" s="42" t="e">
        <f t="shared" si="64"/>
        <v>#DIV/0!</v>
      </c>
      <c r="AR139" s="43" t="e">
        <f t="shared" si="65"/>
        <v>#DIV/0!</v>
      </c>
      <c r="AT139" s="41" t="e">
        <f t="shared" si="80"/>
        <v>#DIV/0!</v>
      </c>
      <c r="AU139" s="42" t="e">
        <f t="shared" si="81"/>
        <v>#DIV/0!</v>
      </c>
      <c r="AV139" s="43" t="e">
        <f t="shared" si="82"/>
        <v>#DIV/0!</v>
      </c>
      <c r="AW139"/>
      <c r="AX139"/>
      <c r="AY139"/>
    </row>
    <row r="140" spans="2:51">
      <c r="B140" s="17">
        <v>836</v>
      </c>
      <c r="C140" s="18">
        <v>1818</v>
      </c>
      <c r="D140" s="67">
        <v>0.32</v>
      </c>
      <c r="F140" s="25"/>
      <c r="G140" s="26"/>
      <c r="H140" s="26"/>
      <c r="I140" s="26"/>
      <c r="J140" s="26"/>
      <c r="K140" s="26"/>
      <c r="L140" s="26"/>
      <c r="M140" s="26"/>
      <c r="N140" s="63"/>
      <c r="O140" s="72"/>
      <c r="P140" s="73"/>
      <c r="Q140" s="9"/>
      <c r="R140" s="31"/>
      <c r="S140" s="32"/>
      <c r="T140"/>
      <c r="U140" s="99" t="e">
        <f t="shared" si="59"/>
        <v>#DIV/0!</v>
      </c>
      <c r="V140" s="37" t="e">
        <f t="shared" si="66"/>
        <v>#DIV/0!</v>
      </c>
      <c r="W140" s="38" t="e">
        <f t="shared" si="60"/>
        <v>#DIV/0!</v>
      </c>
      <c r="Y140" s="41" t="e">
        <f t="shared" si="67"/>
        <v>#DIV/0!</v>
      </c>
      <c r="Z140" s="42" t="e">
        <f t="shared" si="68"/>
        <v>#DIV/0!</v>
      </c>
      <c r="AA140" s="42" t="e">
        <f t="shared" si="69"/>
        <v>#DIV/0!</v>
      </c>
      <c r="AB140" s="42" t="e">
        <f t="shared" si="70"/>
        <v>#DIV/0!</v>
      </c>
      <c r="AC140" s="42" t="e">
        <f t="shared" si="71"/>
        <v>#DIV/0!</v>
      </c>
      <c r="AD140" s="42" t="e">
        <f t="shared" si="72"/>
        <v>#DIV/0!</v>
      </c>
      <c r="AE140" s="42" t="e">
        <f t="shared" si="73"/>
        <v>#DIV/0!</v>
      </c>
      <c r="AF140" s="42" t="e">
        <f t="shared" si="74"/>
        <v>#DIV/0!</v>
      </c>
      <c r="AG140" s="42" t="e">
        <f t="shared" si="75"/>
        <v>#DIV/0!</v>
      </c>
      <c r="AH140" s="43" t="e">
        <f t="shared" si="61"/>
        <v>#DIV/0!</v>
      </c>
      <c r="AI140" s="3"/>
      <c r="AJ140" s="41" t="e">
        <f t="shared" si="76"/>
        <v>#DIV/0!</v>
      </c>
      <c r="AK140" s="47">
        <f t="shared" si="77"/>
        <v>4.3059595283452063</v>
      </c>
      <c r="AL140" s="43" t="e">
        <f t="shared" si="78"/>
        <v>#DIV/0!</v>
      </c>
      <c r="AN140" s="41" t="e">
        <f t="shared" si="62"/>
        <v>#DIV/0!</v>
      </c>
      <c r="AO140" s="42" t="e">
        <f t="shared" si="79"/>
        <v>#DIV/0!</v>
      </c>
      <c r="AP140" s="42" t="e">
        <f t="shared" si="63"/>
        <v>#DIV/0!</v>
      </c>
      <c r="AQ140" s="42" t="e">
        <f t="shared" si="64"/>
        <v>#DIV/0!</v>
      </c>
      <c r="AR140" s="43" t="e">
        <f t="shared" si="65"/>
        <v>#DIV/0!</v>
      </c>
      <c r="AT140" s="41" t="e">
        <f t="shared" si="80"/>
        <v>#DIV/0!</v>
      </c>
      <c r="AU140" s="42" t="e">
        <f t="shared" si="81"/>
        <v>#DIV/0!</v>
      </c>
      <c r="AV140" s="43" t="e">
        <f t="shared" si="82"/>
        <v>#DIV/0!</v>
      </c>
      <c r="AW140"/>
      <c r="AX140"/>
      <c r="AY140"/>
    </row>
    <row r="141" spans="2:51">
      <c r="B141" s="17">
        <v>838</v>
      </c>
      <c r="C141" s="18">
        <v>1818</v>
      </c>
      <c r="D141" s="67">
        <v>0.32</v>
      </c>
      <c r="F141" s="25"/>
      <c r="G141" s="26"/>
      <c r="H141" s="26"/>
      <c r="I141" s="26"/>
      <c r="J141" s="26"/>
      <c r="K141" s="26"/>
      <c r="L141" s="26"/>
      <c r="M141" s="26"/>
      <c r="N141" s="63"/>
      <c r="O141" s="72"/>
      <c r="P141" s="73"/>
      <c r="Q141" s="9"/>
      <c r="R141" s="31"/>
      <c r="S141" s="32"/>
      <c r="T141"/>
      <c r="U141" s="99" t="e">
        <f t="shared" si="59"/>
        <v>#DIV/0!</v>
      </c>
      <c r="V141" s="37" t="e">
        <f t="shared" si="66"/>
        <v>#DIV/0!</v>
      </c>
      <c r="W141" s="38" t="e">
        <f t="shared" si="60"/>
        <v>#DIV/0!</v>
      </c>
      <c r="Y141" s="41" t="e">
        <f t="shared" si="67"/>
        <v>#DIV/0!</v>
      </c>
      <c r="Z141" s="42" t="e">
        <f t="shared" si="68"/>
        <v>#DIV/0!</v>
      </c>
      <c r="AA141" s="42" t="e">
        <f t="shared" si="69"/>
        <v>#DIV/0!</v>
      </c>
      <c r="AB141" s="42" t="e">
        <f t="shared" si="70"/>
        <v>#DIV/0!</v>
      </c>
      <c r="AC141" s="42" t="e">
        <f t="shared" si="71"/>
        <v>#DIV/0!</v>
      </c>
      <c r="AD141" s="42" t="e">
        <f t="shared" si="72"/>
        <v>#DIV/0!</v>
      </c>
      <c r="AE141" s="42" t="e">
        <f t="shared" si="73"/>
        <v>#DIV/0!</v>
      </c>
      <c r="AF141" s="42" t="e">
        <f t="shared" si="74"/>
        <v>#DIV/0!</v>
      </c>
      <c r="AG141" s="42" t="e">
        <f t="shared" si="75"/>
        <v>#DIV/0!</v>
      </c>
      <c r="AH141" s="43" t="e">
        <f t="shared" si="61"/>
        <v>#DIV/0!</v>
      </c>
      <c r="AI141" s="3"/>
      <c r="AJ141" s="41" t="e">
        <f t="shared" si="76"/>
        <v>#DIV/0!</v>
      </c>
      <c r="AK141" s="47">
        <f t="shared" si="77"/>
        <v>4.3059595283452063</v>
      </c>
      <c r="AL141" s="43" t="e">
        <f t="shared" si="78"/>
        <v>#DIV/0!</v>
      </c>
      <c r="AN141" s="41" t="e">
        <f t="shared" si="62"/>
        <v>#DIV/0!</v>
      </c>
      <c r="AO141" s="42" t="e">
        <f t="shared" si="79"/>
        <v>#DIV/0!</v>
      </c>
      <c r="AP141" s="42" t="e">
        <f t="shared" si="63"/>
        <v>#DIV/0!</v>
      </c>
      <c r="AQ141" s="42" t="e">
        <f t="shared" si="64"/>
        <v>#DIV/0!</v>
      </c>
      <c r="AR141" s="43" t="e">
        <f t="shared" si="65"/>
        <v>#DIV/0!</v>
      </c>
      <c r="AT141" s="41" t="e">
        <f t="shared" si="80"/>
        <v>#DIV/0!</v>
      </c>
      <c r="AU141" s="42" t="e">
        <f t="shared" si="81"/>
        <v>#DIV/0!</v>
      </c>
      <c r="AV141" s="43" t="e">
        <f t="shared" si="82"/>
        <v>#DIV/0!</v>
      </c>
      <c r="AW141"/>
      <c r="AX141"/>
      <c r="AY141"/>
    </row>
    <row r="142" spans="2:51">
      <c r="B142" s="17">
        <v>839</v>
      </c>
      <c r="C142" s="18">
        <v>1806</v>
      </c>
      <c r="D142" s="67">
        <v>0.32</v>
      </c>
      <c r="F142" s="25"/>
      <c r="G142" s="26"/>
      <c r="H142" s="26"/>
      <c r="I142" s="26"/>
      <c r="J142" s="26"/>
      <c r="K142" s="26"/>
      <c r="L142" s="26"/>
      <c r="M142" s="26"/>
      <c r="N142" s="63"/>
      <c r="O142" s="72"/>
      <c r="P142" s="73"/>
      <c r="Q142" s="9"/>
      <c r="R142" s="31"/>
      <c r="S142" s="32"/>
      <c r="T142"/>
      <c r="U142" s="99" t="e">
        <f t="shared" si="59"/>
        <v>#DIV/0!</v>
      </c>
      <c r="V142" s="37" t="e">
        <f t="shared" ref="V142:V173" si="83">815.3+265.3*(G142/40.32)/(G142/40.32+N142/71.85)+15.37*G142+8.61*N142+6.646*(F142+J142)+39.16*D142</f>
        <v>#DIV/0!</v>
      </c>
      <c r="W142" s="38" t="e">
        <f t="shared" si="60"/>
        <v>#DIV/0!</v>
      </c>
      <c r="Y142" s="41" t="e">
        <f t="shared" ref="Y142:Y173" si="84">(F142/30.99)/($I142/60.08+$L142/79.9+$H142/50.98+$N142/71.85+$G142/40.32+$K142/56.08+$F142/30.99+$J142/47.1+$M142/70.94)</f>
        <v>#DIV/0!</v>
      </c>
      <c r="Z142" s="42" t="e">
        <f t="shared" ref="Z142:Z173" si="85">(G142/40.32)/($I142/60.08+$L142/79.9+$H142/50.98+$N142/71.85+$G142/40.32+$K142/56.08+$F142/30.99+$J142/47.1+$M142/70.94)</f>
        <v>#DIV/0!</v>
      </c>
      <c r="AA142" s="42" t="e">
        <f t="shared" ref="AA142:AA173" si="86">(H142/50.98)/($I142/60.08+$L142/79.9+$H142/50.98+$N142/71.85+$G142/40.32+$K142/56.08+$F142/30.99+$J142/47.1+$M142/70.94)</f>
        <v>#DIV/0!</v>
      </c>
      <c r="AB142" s="42" t="e">
        <f t="shared" ref="AB142:AB173" si="87">(I142/60.08)/($I142/60.08+$L142/79.9+$H142/50.98+$N142/71.85+$G142/40.32+$K142/56.08+$F142/30.99+$J142/47.1+$M142/70.94)</f>
        <v>#DIV/0!</v>
      </c>
      <c r="AC142" s="42" t="e">
        <f t="shared" ref="AC142:AC173" si="88">(J142/47.1)/($I142/60.08+$L142/79.9+$H142/50.98+$N142/71.85+$G142/40.32+$K142/56.08+$F142/30.99+$J142/47.1+$M142/70.94)</f>
        <v>#DIV/0!</v>
      </c>
      <c r="AD142" s="42" t="e">
        <f t="shared" ref="AD142:AD173" si="89">(K142/56.08)/($I142/60.08+$L142/79.9+$H142/50.98+$N142/71.85+$G142/40.32+$K142/56.08+$F142/30.99+$J142/47.1+$M142/70.94)</f>
        <v>#DIV/0!</v>
      </c>
      <c r="AE142" s="42" t="e">
        <f t="shared" ref="AE142:AE173" si="90">(L142/79.9)/($I142/60.08+$L142/79.9+$H142/50.98+$N142/71.85+$G142/40.32+$K142/56.08+$F142/30.99+$J142/47.1+$M142/70.94)</f>
        <v>#DIV/0!</v>
      </c>
      <c r="AF142" s="42" t="e">
        <f t="shared" ref="AF142:AF173" si="91">(M142/70.94)/($I142/60.08+$L142/79.9+$H142/50.98+$N142/71.85+$G142/40.32+$K142/56.08+$F142/30.99+$J142/47.1+$M142/70.94)</f>
        <v>#DIV/0!</v>
      </c>
      <c r="AG142" s="42" t="e">
        <f t="shared" ref="AG142:AG173" si="92">(N142/71.85)/($I142/60.08+$L142/79.9+$H142/50.98+$N142/71.85+$G142/40.32+$K142/56.08+$F142/30.99+$J142/47.1+$M142/70.94)</f>
        <v>#DIV/0!</v>
      </c>
      <c r="AH142" s="43" t="e">
        <f t="shared" si="61"/>
        <v>#DIV/0!</v>
      </c>
      <c r="AI142" s="3"/>
      <c r="AJ142" s="41" t="e">
        <f t="shared" ref="AJ142:AJ173" si="93">1/(1+(O142/(N142*AL142))*0.013+(P142/(N142*AL142))*0.025)</f>
        <v>#DIV/0!</v>
      </c>
      <c r="AK142" s="47">
        <f t="shared" ref="AK142:AK173" si="94">EXP(1.46-0.177*G142)</f>
        <v>4.3059595283452063</v>
      </c>
      <c r="AL142" s="43" t="e">
        <f t="shared" ref="AL142:AL173" si="95">(N142-AK142*71.85/79.85)/N142</f>
        <v>#DIV/0!</v>
      </c>
      <c r="AN142" s="41" t="e">
        <f t="shared" si="62"/>
        <v>#DIV/0!</v>
      </c>
      <c r="AO142" s="42" t="e">
        <f t="shared" ref="AO142:AO173" si="96">(137778-91.666*W142+8.474*W142*LN(W142))/(8.31441*W142)+(-291*D142+351*ERF(D142))/W142</f>
        <v>#DIV/0!</v>
      </c>
      <c r="AP142" s="42" t="e">
        <f t="shared" si="63"/>
        <v>#DIV/0!</v>
      </c>
      <c r="AQ142" s="42" t="e">
        <f t="shared" si="64"/>
        <v>#DIV/0!</v>
      </c>
      <c r="AR142" s="43" t="e">
        <f t="shared" si="65"/>
        <v>#DIV/0!</v>
      </c>
      <c r="AT142" s="41" t="e">
        <f t="shared" ref="AT142:AT173" si="97">1/(1+(O142/(N142*AL142))*0.013+(P142/(N142*AL142))*0.025)</f>
        <v>#DIV/0!</v>
      </c>
      <c r="AU142" s="42" t="e">
        <f t="shared" ref="AU142:AU173" si="98">(O142/(N142*AL142))*0.013*AT142</f>
        <v>#DIV/0!</v>
      </c>
      <c r="AV142" s="43" t="e">
        <f t="shared" ref="AV142:AV173" si="99">(P142/(N142*AL142))*0.025*AT142</f>
        <v>#DIV/0!</v>
      </c>
      <c r="AW142"/>
      <c r="AX142"/>
      <c r="AY142"/>
    </row>
    <row r="143" spans="2:51">
      <c r="B143" s="17">
        <v>840</v>
      </c>
      <c r="C143" s="18">
        <v>1806</v>
      </c>
      <c r="D143" s="67">
        <v>0.32</v>
      </c>
      <c r="F143" s="25"/>
      <c r="G143" s="26"/>
      <c r="H143" s="26"/>
      <c r="I143" s="26"/>
      <c r="J143" s="26"/>
      <c r="K143" s="26"/>
      <c r="L143" s="26"/>
      <c r="M143" s="26"/>
      <c r="N143" s="63"/>
      <c r="O143" s="72"/>
      <c r="P143" s="73"/>
      <c r="Q143" s="9"/>
      <c r="R143" s="31"/>
      <c r="S143" s="32"/>
      <c r="T143"/>
      <c r="U143" s="99" t="e">
        <f t="shared" ref="U143:U160" si="100">EXP(AR143)</f>
        <v>#DIV/0!</v>
      </c>
      <c r="V143" s="37" t="e">
        <f t="shared" si="83"/>
        <v>#DIV/0!</v>
      </c>
      <c r="W143" s="38" t="e">
        <f t="shared" ref="W143:W160" si="101">(V143+273)</f>
        <v>#DIV/0!</v>
      </c>
      <c r="Y143" s="41" t="e">
        <f t="shared" si="84"/>
        <v>#DIV/0!</v>
      </c>
      <c r="Z143" s="42" t="e">
        <f t="shared" si="85"/>
        <v>#DIV/0!</v>
      </c>
      <c r="AA143" s="42" t="e">
        <f t="shared" si="86"/>
        <v>#DIV/0!</v>
      </c>
      <c r="AB143" s="42" t="e">
        <f t="shared" si="87"/>
        <v>#DIV/0!</v>
      </c>
      <c r="AC143" s="42" t="e">
        <f t="shared" si="88"/>
        <v>#DIV/0!</v>
      </c>
      <c r="AD143" s="42" t="e">
        <f t="shared" si="89"/>
        <v>#DIV/0!</v>
      </c>
      <c r="AE143" s="42" t="e">
        <f t="shared" si="90"/>
        <v>#DIV/0!</v>
      </c>
      <c r="AF143" s="42" t="e">
        <f t="shared" si="91"/>
        <v>#DIV/0!</v>
      </c>
      <c r="AG143" s="42" t="e">
        <f t="shared" si="92"/>
        <v>#DIV/0!</v>
      </c>
      <c r="AH143" s="43" t="e">
        <f t="shared" ref="AH143:AH160" si="102">AG143*AL143</f>
        <v>#DIV/0!</v>
      </c>
      <c r="AI143" s="3"/>
      <c r="AJ143" s="41" t="e">
        <f t="shared" si="93"/>
        <v>#DIV/0!</v>
      </c>
      <c r="AK143" s="47">
        <f t="shared" si="94"/>
        <v>4.3059595283452063</v>
      </c>
      <c r="AL143" s="43" t="e">
        <f t="shared" si="95"/>
        <v>#DIV/0!</v>
      </c>
      <c r="AN143" s="41" t="e">
        <f t="shared" ref="AN143:AN160" si="103">8.77-23590/W143+(1673/W143)*(6.7*(Y143+AC143)+4.9*Z143+8.1*AD143+8.9*(AG143+AF143)+5*AE143+1.8*AA143-22.2*AE143*(AG143+AF143)+7.2*(AG143*AB143))-2.06*ERF(-7.2*(AG143+AF143))</f>
        <v>#DIV/0!</v>
      </c>
      <c r="AO143" s="42" t="e">
        <f t="shared" si="96"/>
        <v>#DIV/0!</v>
      </c>
      <c r="AP143" s="42" t="e">
        <f t="shared" ref="AP143:AP160" si="104">LN(AJ143*(1-AH143))</f>
        <v>#DIV/0!</v>
      </c>
      <c r="AQ143" s="42" t="e">
        <f t="shared" ref="AQ143:AQ160" si="105">LN(AH143)+(((1-AH143)^2)*(28870-14710*Z143+1960*AD143+43300*Y143+95380*AC143-76880*AE143)+(1-AH143)*(-62190*AB143+31520*AB143*AB143))/(8.31441*W143)</f>
        <v>#DIV/0!</v>
      </c>
      <c r="AR143" s="43" t="e">
        <f t="shared" ref="AR143:AR160" si="106">AN143+AO143+AP143-AQ143</f>
        <v>#DIV/0!</v>
      </c>
      <c r="AT143" s="41" t="e">
        <f t="shared" si="97"/>
        <v>#DIV/0!</v>
      </c>
      <c r="AU143" s="42" t="e">
        <f t="shared" si="98"/>
        <v>#DIV/0!</v>
      </c>
      <c r="AV143" s="43" t="e">
        <f t="shared" si="99"/>
        <v>#DIV/0!</v>
      </c>
      <c r="AW143"/>
      <c r="AX143"/>
      <c r="AY143"/>
    </row>
    <row r="144" spans="2:51">
      <c r="B144" s="17">
        <v>841</v>
      </c>
      <c r="C144" s="18">
        <v>1806</v>
      </c>
      <c r="D144" s="67">
        <v>0.32</v>
      </c>
      <c r="F144" s="25"/>
      <c r="G144" s="26"/>
      <c r="H144" s="26"/>
      <c r="I144" s="26"/>
      <c r="J144" s="26"/>
      <c r="K144" s="26"/>
      <c r="L144" s="26"/>
      <c r="M144" s="26"/>
      <c r="N144" s="63"/>
      <c r="O144" s="72"/>
      <c r="P144" s="73"/>
      <c r="Q144" s="9"/>
      <c r="R144" s="31"/>
      <c r="S144" s="32"/>
      <c r="T144"/>
      <c r="U144" s="99" t="e">
        <f t="shared" si="100"/>
        <v>#DIV/0!</v>
      </c>
      <c r="V144" s="37" t="e">
        <f t="shared" si="83"/>
        <v>#DIV/0!</v>
      </c>
      <c r="W144" s="38" t="e">
        <f t="shared" si="101"/>
        <v>#DIV/0!</v>
      </c>
      <c r="Y144" s="41" t="e">
        <f t="shared" si="84"/>
        <v>#DIV/0!</v>
      </c>
      <c r="Z144" s="42" t="e">
        <f t="shared" si="85"/>
        <v>#DIV/0!</v>
      </c>
      <c r="AA144" s="42" t="e">
        <f t="shared" si="86"/>
        <v>#DIV/0!</v>
      </c>
      <c r="AB144" s="42" t="e">
        <f t="shared" si="87"/>
        <v>#DIV/0!</v>
      </c>
      <c r="AC144" s="42" t="e">
        <f t="shared" si="88"/>
        <v>#DIV/0!</v>
      </c>
      <c r="AD144" s="42" t="e">
        <f t="shared" si="89"/>
        <v>#DIV/0!</v>
      </c>
      <c r="AE144" s="42" t="e">
        <f t="shared" si="90"/>
        <v>#DIV/0!</v>
      </c>
      <c r="AF144" s="42" t="e">
        <f t="shared" si="91"/>
        <v>#DIV/0!</v>
      </c>
      <c r="AG144" s="42" t="e">
        <f t="shared" si="92"/>
        <v>#DIV/0!</v>
      </c>
      <c r="AH144" s="43" t="e">
        <f t="shared" si="102"/>
        <v>#DIV/0!</v>
      </c>
      <c r="AI144" s="3"/>
      <c r="AJ144" s="41" t="e">
        <f t="shared" si="93"/>
        <v>#DIV/0!</v>
      </c>
      <c r="AK144" s="47">
        <f t="shared" si="94"/>
        <v>4.3059595283452063</v>
      </c>
      <c r="AL144" s="43" t="e">
        <f t="shared" si="95"/>
        <v>#DIV/0!</v>
      </c>
      <c r="AN144" s="41" t="e">
        <f t="shared" si="103"/>
        <v>#DIV/0!</v>
      </c>
      <c r="AO144" s="42" t="e">
        <f t="shared" si="96"/>
        <v>#DIV/0!</v>
      </c>
      <c r="AP144" s="42" t="e">
        <f t="shared" si="104"/>
        <v>#DIV/0!</v>
      </c>
      <c r="AQ144" s="42" t="e">
        <f t="shared" si="105"/>
        <v>#DIV/0!</v>
      </c>
      <c r="AR144" s="43" t="e">
        <f t="shared" si="106"/>
        <v>#DIV/0!</v>
      </c>
      <c r="AT144" s="41" t="e">
        <f t="shared" si="97"/>
        <v>#DIV/0!</v>
      </c>
      <c r="AU144" s="42" t="e">
        <f t="shared" si="98"/>
        <v>#DIV/0!</v>
      </c>
      <c r="AV144" s="43" t="e">
        <f t="shared" si="99"/>
        <v>#DIV/0!</v>
      </c>
      <c r="AW144"/>
      <c r="AX144"/>
      <c r="AY144"/>
    </row>
    <row r="145" spans="2:51">
      <c r="B145" s="17">
        <v>882</v>
      </c>
      <c r="C145" s="18">
        <v>3778</v>
      </c>
      <c r="D145" s="67">
        <v>0.32</v>
      </c>
      <c r="F145" s="25"/>
      <c r="G145" s="26"/>
      <c r="H145" s="26"/>
      <c r="I145" s="26"/>
      <c r="J145" s="26"/>
      <c r="K145" s="26"/>
      <c r="L145" s="26"/>
      <c r="M145" s="26"/>
      <c r="N145" s="63"/>
      <c r="O145" s="72"/>
      <c r="P145" s="73"/>
      <c r="Q145" s="9"/>
      <c r="R145" s="31"/>
      <c r="S145" s="32"/>
      <c r="T145"/>
      <c r="U145" s="99" t="e">
        <f t="shared" si="100"/>
        <v>#DIV/0!</v>
      </c>
      <c r="V145" s="37" t="e">
        <f t="shared" si="83"/>
        <v>#DIV/0!</v>
      </c>
      <c r="W145" s="38" t="e">
        <f t="shared" si="101"/>
        <v>#DIV/0!</v>
      </c>
      <c r="Y145" s="41" t="e">
        <f t="shared" si="84"/>
        <v>#DIV/0!</v>
      </c>
      <c r="Z145" s="42" t="e">
        <f t="shared" si="85"/>
        <v>#DIV/0!</v>
      </c>
      <c r="AA145" s="42" t="e">
        <f t="shared" si="86"/>
        <v>#DIV/0!</v>
      </c>
      <c r="AB145" s="42" t="e">
        <f t="shared" si="87"/>
        <v>#DIV/0!</v>
      </c>
      <c r="AC145" s="42" t="e">
        <f t="shared" si="88"/>
        <v>#DIV/0!</v>
      </c>
      <c r="AD145" s="42" t="e">
        <f t="shared" si="89"/>
        <v>#DIV/0!</v>
      </c>
      <c r="AE145" s="42" t="e">
        <f t="shared" si="90"/>
        <v>#DIV/0!</v>
      </c>
      <c r="AF145" s="42" t="e">
        <f t="shared" si="91"/>
        <v>#DIV/0!</v>
      </c>
      <c r="AG145" s="42" t="e">
        <f t="shared" si="92"/>
        <v>#DIV/0!</v>
      </c>
      <c r="AH145" s="43" t="e">
        <f t="shared" si="102"/>
        <v>#DIV/0!</v>
      </c>
      <c r="AI145" s="3"/>
      <c r="AJ145" s="41" t="e">
        <f t="shared" si="93"/>
        <v>#DIV/0!</v>
      </c>
      <c r="AK145" s="47">
        <f t="shared" si="94"/>
        <v>4.3059595283452063</v>
      </c>
      <c r="AL145" s="43" t="e">
        <f t="shared" si="95"/>
        <v>#DIV/0!</v>
      </c>
      <c r="AN145" s="41" t="e">
        <f t="shared" si="103"/>
        <v>#DIV/0!</v>
      </c>
      <c r="AO145" s="42" t="e">
        <f t="shared" si="96"/>
        <v>#DIV/0!</v>
      </c>
      <c r="AP145" s="42" t="e">
        <f t="shared" si="104"/>
        <v>#DIV/0!</v>
      </c>
      <c r="AQ145" s="42" t="e">
        <f t="shared" si="105"/>
        <v>#DIV/0!</v>
      </c>
      <c r="AR145" s="43" t="e">
        <f t="shared" si="106"/>
        <v>#DIV/0!</v>
      </c>
      <c r="AT145" s="41" t="e">
        <f t="shared" si="97"/>
        <v>#DIV/0!</v>
      </c>
      <c r="AU145" s="42" t="e">
        <f t="shared" si="98"/>
        <v>#DIV/0!</v>
      </c>
      <c r="AV145" s="43" t="e">
        <f t="shared" si="99"/>
        <v>#DIV/0!</v>
      </c>
      <c r="AW145"/>
      <c r="AX145"/>
      <c r="AY145"/>
    </row>
    <row r="146" spans="2:51">
      <c r="B146" s="17">
        <v>884</v>
      </c>
      <c r="C146" s="18">
        <v>3778</v>
      </c>
      <c r="D146" s="67">
        <v>0.32</v>
      </c>
      <c r="F146" s="25"/>
      <c r="G146" s="26"/>
      <c r="H146" s="26"/>
      <c r="I146" s="26"/>
      <c r="J146" s="26"/>
      <c r="K146" s="26"/>
      <c r="L146" s="26"/>
      <c r="M146" s="26"/>
      <c r="N146" s="63"/>
      <c r="O146" s="72"/>
      <c r="P146" s="73"/>
      <c r="Q146" s="9"/>
      <c r="R146" s="31"/>
      <c r="S146" s="32"/>
      <c r="T146"/>
      <c r="U146" s="99" t="e">
        <f t="shared" si="100"/>
        <v>#DIV/0!</v>
      </c>
      <c r="V146" s="37" t="e">
        <f t="shared" si="83"/>
        <v>#DIV/0!</v>
      </c>
      <c r="W146" s="38" t="e">
        <f t="shared" si="101"/>
        <v>#DIV/0!</v>
      </c>
      <c r="Y146" s="41" t="e">
        <f t="shared" si="84"/>
        <v>#DIV/0!</v>
      </c>
      <c r="Z146" s="42" t="e">
        <f t="shared" si="85"/>
        <v>#DIV/0!</v>
      </c>
      <c r="AA146" s="42" t="e">
        <f t="shared" si="86"/>
        <v>#DIV/0!</v>
      </c>
      <c r="AB146" s="42" t="e">
        <f t="shared" si="87"/>
        <v>#DIV/0!</v>
      </c>
      <c r="AC146" s="42" t="e">
        <f t="shared" si="88"/>
        <v>#DIV/0!</v>
      </c>
      <c r="AD146" s="42" t="e">
        <f t="shared" si="89"/>
        <v>#DIV/0!</v>
      </c>
      <c r="AE146" s="42" t="e">
        <f t="shared" si="90"/>
        <v>#DIV/0!</v>
      </c>
      <c r="AF146" s="42" t="e">
        <f t="shared" si="91"/>
        <v>#DIV/0!</v>
      </c>
      <c r="AG146" s="42" t="e">
        <f t="shared" si="92"/>
        <v>#DIV/0!</v>
      </c>
      <c r="AH146" s="43" t="e">
        <f t="shared" si="102"/>
        <v>#DIV/0!</v>
      </c>
      <c r="AI146" s="3"/>
      <c r="AJ146" s="41" t="e">
        <f t="shared" si="93"/>
        <v>#DIV/0!</v>
      </c>
      <c r="AK146" s="47">
        <f t="shared" si="94"/>
        <v>4.3059595283452063</v>
      </c>
      <c r="AL146" s="43" t="e">
        <f t="shared" si="95"/>
        <v>#DIV/0!</v>
      </c>
      <c r="AN146" s="41" t="e">
        <f t="shared" si="103"/>
        <v>#DIV/0!</v>
      </c>
      <c r="AO146" s="42" t="e">
        <f t="shared" si="96"/>
        <v>#DIV/0!</v>
      </c>
      <c r="AP146" s="42" t="e">
        <f t="shared" si="104"/>
        <v>#DIV/0!</v>
      </c>
      <c r="AQ146" s="42" t="e">
        <f t="shared" si="105"/>
        <v>#DIV/0!</v>
      </c>
      <c r="AR146" s="43" t="e">
        <f t="shared" si="106"/>
        <v>#DIV/0!</v>
      </c>
      <c r="AT146" s="41" t="e">
        <f t="shared" si="97"/>
        <v>#DIV/0!</v>
      </c>
      <c r="AU146" s="42" t="e">
        <f t="shared" si="98"/>
        <v>#DIV/0!</v>
      </c>
      <c r="AV146" s="43" t="e">
        <f t="shared" si="99"/>
        <v>#DIV/0!</v>
      </c>
      <c r="AW146"/>
      <c r="AX146"/>
      <c r="AY146"/>
    </row>
    <row r="147" spans="2:51">
      <c r="B147" s="17">
        <v>922</v>
      </c>
      <c r="C147" s="18">
        <v>3150</v>
      </c>
      <c r="D147" s="67">
        <v>0.32</v>
      </c>
      <c r="F147" s="25"/>
      <c r="G147" s="26"/>
      <c r="H147" s="26"/>
      <c r="I147" s="26"/>
      <c r="J147" s="26"/>
      <c r="K147" s="26"/>
      <c r="L147" s="26"/>
      <c r="M147" s="26"/>
      <c r="N147" s="63"/>
      <c r="O147" s="72"/>
      <c r="P147" s="73"/>
      <c r="Q147" s="9"/>
      <c r="R147" s="31"/>
      <c r="S147" s="32"/>
      <c r="T147"/>
      <c r="U147" s="99" t="e">
        <f t="shared" si="100"/>
        <v>#DIV/0!</v>
      </c>
      <c r="V147" s="37" t="e">
        <f t="shared" si="83"/>
        <v>#DIV/0!</v>
      </c>
      <c r="W147" s="38" t="e">
        <f t="shared" si="101"/>
        <v>#DIV/0!</v>
      </c>
      <c r="Y147" s="41" t="e">
        <f t="shared" si="84"/>
        <v>#DIV/0!</v>
      </c>
      <c r="Z147" s="42" t="e">
        <f t="shared" si="85"/>
        <v>#DIV/0!</v>
      </c>
      <c r="AA147" s="42" t="e">
        <f t="shared" si="86"/>
        <v>#DIV/0!</v>
      </c>
      <c r="AB147" s="42" t="e">
        <f t="shared" si="87"/>
        <v>#DIV/0!</v>
      </c>
      <c r="AC147" s="42" t="e">
        <f t="shared" si="88"/>
        <v>#DIV/0!</v>
      </c>
      <c r="AD147" s="42" t="e">
        <f t="shared" si="89"/>
        <v>#DIV/0!</v>
      </c>
      <c r="AE147" s="42" t="e">
        <f t="shared" si="90"/>
        <v>#DIV/0!</v>
      </c>
      <c r="AF147" s="42" t="e">
        <f t="shared" si="91"/>
        <v>#DIV/0!</v>
      </c>
      <c r="AG147" s="42" t="e">
        <f t="shared" si="92"/>
        <v>#DIV/0!</v>
      </c>
      <c r="AH147" s="43" t="e">
        <f t="shared" si="102"/>
        <v>#DIV/0!</v>
      </c>
      <c r="AI147" s="3"/>
      <c r="AJ147" s="41" t="e">
        <f t="shared" si="93"/>
        <v>#DIV/0!</v>
      </c>
      <c r="AK147" s="47">
        <f t="shared" si="94"/>
        <v>4.3059595283452063</v>
      </c>
      <c r="AL147" s="43" t="e">
        <f t="shared" si="95"/>
        <v>#DIV/0!</v>
      </c>
      <c r="AN147" s="41" t="e">
        <f t="shared" si="103"/>
        <v>#DIV/0!</v>
      </c>
      <c r="AO147" s="42" t="e">
        <f t="shared" si="96"/>
        <v>#DIV/0!</v>
      </c>
      <c r="AP147" s="42" t="e">
        <f t="shared" si="104"/>
        <v>#DIV/0!</v>
      </c>
      <c r="AQ147" s="42" t="e">
        <f t="shared" si="105"/>
        <v>#DIV/0!</v>
      </c>
      <c r="AR147" s="43" t="e">
        <f t="shared" si="106"/>
        <v>#DIV/0!</v>
      </c>
      <c r="AT147" s="41" t="e">
        <f t="shared" si="97"/>
        <v>#DIV/0!</v>
      </c>
      <c r="AU147" s="42" t="e">
        <f t="shared" si="98"/>
        <v>#DIV/0!</v>
      </c>
      <c r="AV147" s="43" t="e">
        <f t="shared" si="99"/>
        <v>#DIV/0!</v>
      </c>
      <c r="AW147"/>
      <c r="AX147"/>
      <c r="AY147"/>
    </row>
    <row r="148" spans="2:51">
      <c r="B148" s="17">
        <v>923</v>
      </c>
      <c r="C148" s="18">
        <v>3150</v>
      </c>
      <c r="D148" s="67">
        <v>0.32</v>
      </c>
      <c r="F148" s="25"/>
      <c r="G148" s="26"/>
      <c r="H148" s="26"/>
      <c r="I148" s="26"/>
      <c r="J148" s="26"/>
      <c r="K148" s="26"/>
      <c r="L148" s="26"/>
      <c r="M148" s="26"/>
      <c r="N148" s="63"/>
      <c r="O148" s="72"/>
      <c r="P148" s="73"/>
      <c r="Q148" s="9"/>
      <c r="R148" s="31"/>
      <c r="S148" s="32"/>
      <c r="T148"/>
      <c r="U148" s="99" t="e">
        <f t="shared" si="100"/>
        <v>#DIV/0!</v>
      </c>
      <c r="V148" s="37" t="e">
        <f t="shared" si="83"/>
        <v>#DIV/0!</v>
      </c>
      <c r="W148" s="38" t="e">
        <f t="shared" si="101"/>
        <v>#DIV/0!</v>
      </c>
      <c r="Y148" s="41" t="e">
        <f t="shared" si="84"/>
        <v>#DIV/0!</v>
      </c>
      <c r="Z148" s="42" t="e">
        <f t="shared" si="85"/>
        <v>#DIV/0!</v>
      </c>
      <c r="AA148" s="42" t="e">
        <f t="shared" si="86"/>
        <v>#DIV/0!</v>
      </c>
      <c r="AB148" s="42" t="e">
        <f t="shared" si="87"/>
        <v>#DIV/0!</v>
      </c>
      <c r="AC148" s="42" t="e">
        <f t="shared" si="88"/>
        <v>#DIV/0!</v>
      </c>
      <c r="AD148" s="42" t="e">
        <f t="shared" si="89"/>
        <v>#DIV/0!</v>
      </c>
      <c r="AE148" s="42" t="e">
        <f t="shared" si="90"/>
        <v>#DIV/0!</v>
      </c>
      <c r="AF148" s="42" t="e">
        <f t="shared" si="91"/>
        <v>#DIV/0!</v>
      </c>
      <c r="AG148" s="42" t="e">
        <f t="shared" si="92"/>
        <v>#DIV/0!</v>
      </c>
      <c r="AH148" s="43" t="e">
        <f t="shared" si="102"/>
        <v>#DIV/0!</v>
      </c>
      <c r="AI148" s="3"/>
      <c r="AJ148" s="41" t="e">
        <f t="shared" si="93"/>
        <v>#DIV/0!</v>
      </c>
      <c r="AK148" s="47">
        <f t="shared" si="94"/>
        <v>4.3059595283452063</v>
      </c>
      <c r="AL148" s="43" t="e">
        <f t="shared" si="95"/>
        <v>#DIV/0!</v>
      </c>
      <c r="AN148" s="41" t="e">
        <f t="shared" si="103"/>
        <v>#DIV/0!</v>
      </c>
      <c r="AO148" s="42" t="e">
        <f t="shared" si="96"/>
        <v>#DIV/0!</v>
      </c>
      <c r="AP148" s="42" t="e">
        <f t="shared" si="104"/>
        <v>#DIV/0!</v>
      </c>
      <c r="AQ148" s="42" t="e">
        <f t="shared" si="105"/>
        <v>#DIV/0!</v>
      </c>
      <c r="AR148" s="43" t="e">
        <f t="shared" si="106"/>
        <v>#DIV/0!</v>
      </c>
      <c r="AT148" s="41" t="e">
        <f t="shared" si="97"/>
        <v>#DIV/0!</v>
      </c>
      <c r="AU148" s="42" t="e">
        <f t="shared" si="98"/>
        <v>#DIV/0!</v>
      </c>
      <c r="AV148" s="43" t="e">
        <f t="shared" si="99"/>
        <v>#DIV/0!</v>
      </c>
      <c r="AW148"/>
      <c r="AX148"/>
      <c r="AY148"/>
    </row>
    <row r="149" spans="2:51">
      <c r="B149" s="17">
        <v>929</v>
      </c>
      <c r="C149" s="18">
        <v>3150</v>
      </c>
      <c r="D149" s="67">
        <v>0.32</v>
      </c>
      <c r="F149" s="25"/>
      <c r="G149" s="26"/>
      <c r="H149" s="26"/>
      <c r="I149" s="26"/>
      <c r="J149" s="26"/>
      <c r="K149" s="26"/>
      <c r="L149" s="26"/>
      <c r="M149" s="26"/>
      <c r="N149" s="63"/>
      <c r="O149" s="72"/>
      <c r="P149" s="73"/>
      <c r="Q149" s="9"/>
      <c r="R149" s="31"/>
      <c r="S149" s="32"/>
      <c r="T149"/>
      <c r="U149" s="99" t="e">
        <f t="shared" si="100"/>
        <v>#DIV/0!</v>
      </c>
      <c r="V149" s="37" t="e">
        <f t="shared" si="83"/>
        <v>#DIV/0!</v>
      </c>
      <c r="W149" s="38" t="e">
        <f t="shared" si="101"/>
        <v>#DIV/0!</v>
      </c>
      <c r="Y149" s="41" t="e">
        <f t="shared" si="84"/>
        <v>#DIV/0!</v>
      </c>
      <c r="Z149" s="42" t="e">
        <f t="shared" si="85"/>
        <v>#DIV/0!</v>
      </c>
      <c r="AA149" s="42" t="e">
        <f t="shared" si="86"/>
        <v>#DIV/0!</v>
      </c>
      <c r="AB149" s="42" t="e">
        <f t="shared" si="87"/>
        <v>#DIV/0!</v>
      </c>
      <c r="AC149" s="42" t="e">
        <f t="shared" si="88"/>
        <v>#DIV/0!</v>
      </c>
      <c r="AD149" s="42" t="e">
        <f t="shared" si="89"/>
        <v>#DIV/0!</v>
      </c>
      <c r="AE149" s="42" t="e">
        <f t="shared" si="90"/>
        <v>#DIV/0!</v>
      </c>
      <c r="AF149" s="42" t="e">
        <f t="shared" si="91"/>
        <v>#DIV/0!</v>
      </c>
      <c r="AG149" s="42" t="e">
        <f t="shared" si="92"/>
        <v>#DIV/0!</v>
      </c>
      <c r="AH149" s="43" t="e">
        <f t="shared" si="102"/>
        <v>#DIV/0!</v>
      </c>
      <c r="AI149" s="3"/>
      <c r="AJ149" s="41" t="e">
        <f t="shared" si="93"/>
        <v>#DIV/0!</v>
      </c>
      <c r="AK149" s="47">
        <f t="shared" si="94"/>
        <v>4.3059595283452063</v>
      </c>
      <c r="AL149" s="43" t="e">
        <f t="shared" si="95"/>
        <v>#DIV/0!</v>
      </c>
      <c r="AN149" s="41" t="e">
        <f t="shared" si="103"/>
        <v>#DIV/0!</v>
      </c>
      <c r="AO149" s="42" t="e">
        <f t="shared" si="96"/>
        <v>#DIV/0!</v>
      </c>
      <c r="AP149" s="42" t="e">
        <f t="shared" si="104"/>
        <v>#DIV/0!</v>
      </c>
      <c r="AQ149" s="42" t="e">
        <f t="shared" si="105"/>
        <v>#DIV/0!</v>
      </c>
      <c r="AR149" s="43" t="e">
        <f t="shared" si="106"/>
        <v>#DIV/0!</v>
      </c>
      <c r="AT149" s="41" t="e">
        <f t="shared" si="97"/>
        <v>#DIV/0!</v>
      </c>
      <c r="AU149" s="42" t="e">
        <f t="shared" si="98"/>
        <v>#DIV/0!</v>
      </c>
      <c r="AV149" s="43" t="e">
        <f t="shared" si="99"/>
        <v>#DIV/0!</v>
      </c>
      <c r="AW149"/>
      <c r="AX149"/>
      <c r="AY149"/>
    </row>
    <row r="150" spans="2:51">
      <c r="B150" s="17">
        <v>930</v>
      </c>
      <c r="C150" s="18">
        <v>3150</v>
      </c>
      <c r="D150" s="67">
        <v>0.32</v>
      </c>
      <c r="F150" s="25"/>
      <c r="G150" s="26"/>
      <c r="H150" s="26"/>
      <c r="I150" s="26"/>
      <c r="J150" s="26"/>
      <c r="K150" s="26"/>
      <c r="L150" s="26"/>
      <c r="M150" s="26"/>
      <c r="N150" s="63"/>
      <c r="O150" s="72"/>
      <c r="P150" s="73"/>
      <c r="Q150" s="9"/>
      <c r="R150" s="31"/>
      <c r="S150" s="32"/>
      <c r="T150"/>
      <c r="U150" s="99" t="e">
        <f t="shared" si="100"/>
        <v>#DIV/0!</v>
      </c>
      <c r="V150" s="37" t="e">
        <f t="shared" si="83"/>
        <v>#DIV/0!</v>
      </c>
      <c r="W150" s="38" t="e">
        <f t="shared" si="101"/>
        <v>#DIV/0!</v>
      </c>
      <c r="Y150" s="41" t="e">
        <f t="shared" si="84"/>
        <v>#DIV/0!</v>
      </c>
      <c r="Z150" s="42" t="e">
        <f t="shared" si="85"/>
        <v>#DIV/0!</v>
      </c>
      <c r="AA150" s="42" t="e">
        <f t="shared" si="86"/>
        <v>#DIV/0!</v>
      </c>
      <c r="AB150" s="42" t="e">
        <f t="shared" si="87"/>
        <v>#DIV/0!</v>
      </c>
      <c r="AC150" s="42" t="e">
        <f t="shared" si="88"/>
        <v>#DIV/0!</v>
      </c>
      <c r="AD150" s="42" t="e">
        <f t="shared" si="89"/>
        <v>#DIV/0!</v>
      </c>
      <c r="AE150" s="42" t="e">
        <f t="shared" si="90"/>
        <v>#DIV/0!</v>
      </c>
      <c r="AF150" s="42" t="e">
        <f t="shared" si="91"/>
        <v>#DIV/0!</v>
      </c>
      <c r="AG150" s="42" t="e">
        <f t="shared" si="92"/>
        <v>#DIV/0!</v>
      </c>
      <c r="AH150" s="43" t="e">
        <f t="shared" si="102"/>
        <v>#DIV/0!</v>
      </c>
      <c r="AI150" s="3"/>
      <c r="AJ150" s="41" t="e">
        <f t="shared" si="93"/>
        <v>#DIV/0!</v>
      </c>
      <c r="AK150" s="47">
        <f t="shared" si="94"/>
        <v>4.3059595283452063</v>
      </c>
      <c r="AL150" s="43" t="e">
        <f t="shared" si="95"/>
        <v>#DIV/0!</v>
      </c>
      <c r="AN150" s="41" t="e">
        <f t="shared" si="103"/>
        <v>#DIV/0!</v>
      </c>
      <c r="AO150" s="42" t="e">
        <f t="shared" si="96"/>
        <v>#DIV/0!</v>
      </c>
      <c r="AP150" s="42" t="e">
        <f t="shared" si="104"/>
        <v>#DIV/0!</v>
      </c>
      <c r="AQ150" s="42" t="e">
        <f t="shared" si="105"/>
        <v>#DIV/0!</v>
      </c>
      <c r="AR150" s="43" t="e">
        <f t="shared" si="106"/>
        <v>#DIV/0!</v>
      </c>
      <c r="AT150" s="41" t="e">
        <f t="shared" si="97"/>
        <v>#DIV/0!</v>
      </c>
      <c r="AU150" s="42" t="e">
        <f t="shared" si="98"/>
        <v>#DIV/0!</v>
      </c>
      <c r="AV150" s="43" t="e">
        <f t="shared" si="99"/>
        <v>#DIV/0!</v>
      </c>
      <c r="AW150"/>
      <c r="AX150"/>
      <c r="AY150"/>
    </row>
    <row r="151" spans="2:51">
      <c r="B151" s="17">
        <v>931</v>
      </c>
      <c r="C151" s="18">
        <v>3150</v>
      </c>
      <c r="D151" s="67">
        <v>0.32</v>
      </c>
      <c r="F151" s="25"/>
      <c r="G151" s="26"/>
      <c r="H151" s="26"/>
      <c r="I151" s="26"/>
      <c r="J151" s="26"/>
      <c r="K151" s="26"/>
      <c r="L151" s="26"/>
      <c r="M151" s="26"/>
      <c r="N151" s="63"/>
      <c r="O151" s="72"/>
      <c r="P151" s="73"/>
      <c r="Q151" s="9"/>
      <c r="R151" s="31"/>
      <c r="S151" s="32"/>
      <c r="T151"/>
      <c r="U151" s="99" t="e">
        <f t="shared" si="100"/>
        <v>#DIV/0!</v>
      </c>
      <c r="V151" s="37" t="e">
        <f t="shared" si="83"/>
        <v>#DIV/0!</v>
      </c>
      <c r="W151" s="38" t="e">
        <f t="shared" si="101"/>
        <v>#DIV/0!</v>
      </c>
      <c r="Y151" s="41" t="e">
        <f t="shared" si="84"/>
        <v>#DIV/0!</v>
      </c>
      <c r="Z151" s="42" t="e">
        <f t="shared" si="85"/>
        <v>#DIV/0!</v>
      </c>
      <c r="AA151" s="42" t="e">
        <f t="shared" si="86"/>
        <v>#DIV/0!</v>
      </c>
      <c r="AB151" s="42" t="e">
        <f t="shared" si="87"/>
        <v>#DIV/0!</v>
      </c>
      <c r="AC151" s="42" t="e">
        <f t="shared" si="88"/>
        <v>#DIV/0!</v>
      </c>
      <c r="AD151" s="42" t="e">
        <f t="shared" si="89"/>
        <v>#DIV/0!</v>
      </c>
      <c r="AE151" s="42" t="e">
        <f t="shared" si="90"/>
        <v>#DIV/0!</v>
      </c>
      <c r="AF151" s="42" t="e">
        <f t="shared" si="91"/>
        <v>#DIV/0!</v>
      </c>
      <c r="AG151" s="42" t="e">
        <f t="shared" si="92"/>
        <v>#DIV/0!</v>
      </c>
      <c r="AH151" s="43" t="e">
        <f t="shared" si="102"/>
        <v>#DIV/0!</v>
      </c>
      <c r="AI151" s="3"/>
      <c r="AJ151" s="41" t="e">
        <f t="shared" si="93"/>
        <v>#DIV/0!</v>
      </c>
      <c r="AK151" s="47">
        <f t="shared" si="94"/>
        <v>4.3059595283452063</v>
      </c>
      <c r="AL151" s="43" t="e">
        <f t="shared" si="95"/>
        <v>#DIV/0!</v>
      </c>
      <c r="AN151" s="41" t="e">
        <f t="shared" si="103"/>
        <v>#DIV/0!</v>
      </c>
      <c r="AO151" s="42" t="e">
        <f t="shared" si="96"/>
        <v>#DIV/0!</v>
      </c>
      <c r="AP151" s="42" t="e">
        <f t="shared" si="104"/>
        <v>#DIV/0!</v>
      </c>
      <c r="AQ151" s="42" t="e">
        <f t="shared" si="105"/>
        <v>#DIV/0!</v>
      </c>
      <c r="AR151" s="43" t="e">
        <f t="shared" si="106"/>
        <v>#DIV/0!</v>
      </c>
      <c r="AT151" s="41" t="e">
        <f t="shared" si="97"/>
        <v>#DIV/0!</v>
      </c>
      <c r="AU151" s="42" t="e">
        <f t="shared" si="98"/>
        <v>#DIV/0!</v>
      </c>
      <c r="AV151" s="43" t="e">
        <f t="shared" si="99"/>
        <v>#DIV/0!</v>
      </c>
      <c r="AW151"/>
      <c r="AX151"/>
      <c r="AY151"/>
    </row>
    <row r="152" spans="2:51">
      <c r="B152" s="17">
        <v>952</v>
      </c>
      <c r="C152" s="18">
        <v>3727</v>
      </c>
      <c r="D152" s="67">
        <v>0.32</v>
      </c>
      <c r="F152" s="25"/>
      <c r="G152" s="26"/>
      <c r="H152" s="26"/>
      <c r="I152" s="26"/>
      <c r="J152" s="26"/>
      <c r="K152" s="26"/>
      <c r="L152" s="26"/>
      <c r="M152" s="26"/>
      <c r="N152" s="63"/>
      <c r="O152" s="72"/>
      <c r="P152" s="73"/>
      <c r="Q152" s="9"/>
      <c r="R152" s="31"/>
      <c r="S152" s="32"/>
      <c r="T152"/>
      <c r="U152" s="99" t="e">
        <f t="shared" si="100"/>
        <v>#DIV/0!</v>
      </c>
      <c r="V152" s="37" t="e">
        <f t="shared" si="83"/>
        <v>#DIV/0!</v>
      </c>
      <c r="W152" s="38" t="e">
        <f t="shared" si="101"/>
        <v>#DIV/0!</v>
      </c>
      <c r="Y152" s="41" t="e">
        <f t="shared" si="84"/>
        <v>#DIV/0!</v>
      </c>
      <c r="Z152" s="42" t="e">
        <f t="shared" si="85"/>
        <v>#DIV/0!</v>
      </c>
      <c r="AA152" s="42" t="e">
        <f t="shared" si="86"/>
        <v>#DIV/0!</v>
      </c>
      <c r="AB152" s="42" t="e">
        <f t="shared" si="87"/>
        <v>#DIV/0!</v>
      </c>
      <c r="AC152" s="42" t="e">
        <f t="shared" si="88"/>
        <v>#DIV/0!</v>
      </c>
      <c r="AD152" s="42" t="e">
        <f t="shared" si="89"/>
        <v>#DIV/0!</v>
      </c>
      <c r="AE152" s="42" t="e">
        <f t="shared" si="90"/>
        <v>#DIV/0!</v>
      </c>
      <c r="AF152" s="42" t="e">
        <f t="shared" si="91"/>
        <v>#DIV/0!</v>
      </c>
      <c r="AG152" s="42" t="e">
        <f t="shared" si="92"/>
        <v>#DIV/0!</v>
      </c>
      <c r="AH152" s="43" t="e">
        <f t="shared" si="102"/>
        <v>#DIV/0!</v>
      </c>
      <c r="AI152" s="3"/>
      <c r="AJ152" s="41" t="e">
        <f t="shared" si="93"/>
        <v>#DIV/0!</v>
      </c>
      <c r="AK152" s="47">
        <f t="shared" si="94"/>
        <v>4.3059595283452063</v>
      </c>
      <c r="AL152" s="43" t="e">
        <f t="shared" si="95"/>
        <v>#DIV/0!</v>
      </c>
      <c r="AN152" s="41" t="e">
        <f t="shared" si="103"/>
        <v>#DIV/0!</v>
      </c>
      <c r="AO152" s="42" t="e">
        <f t="shared" si="96"/>
        <v>#DIV/0!</v>
      </c>
      <c r="AP152" s="42" t="e">
        <f t="shared" si="104"/>
        <v>#DIV/0!</v>
      </c>
      <c r="AQ152" s="42" t="e">
        <f t="shared" si="105"/>
        <v>#DIV/0!</v>
      </c>
      <c r="AR152" s="43" t="e">
        <f t="shared" si="106"/>
        <v>#DIV/0!</v>
      </c>
      <c r="AT152" s="41" t="e">
        <f t="shared" si="97"/>
        <v>#DIV/0!</v>
      </c>
      <c r="AU152" s="42" t="e">
        <f t="shared" si="98"/>
        <v>#DIV/0!</v>
      </c>
      <c r="AV152" s="43" t="e">
        <f t="shared" si="99"/>
        <v>#DIV/0!</v>
      </c>
      <c r="AW152"/>
      <c r="AX152"/>
      <c r="AY152"/>
    </row>
    <row r="153" spans="2:51">
      <c r="B153" s="17">
        <v>954</v>
      </c>
      <c r="C153" s="18">
        <v>1700</v>
      </c>
      <c r="D153" s="67">
        <v>0.32</v>
      </c>
      <c r="F153" s="25"/>
      <c r="G153" s="26"/>
      <c r="H153" s="26"/>
      <c r="I153" s="26"/>
      <c r="J153" s="26"/>
      <c r="K153" s="26"/>
      <c r="L153" s="26"/>
      <c r="M153" s="26"/>
      <c r="N153" s="63"/>
      <c r="O153" s="72"/>
      <c r="P153" s="73"/>
      <c r="Q153" s="9"/>
      <c r="R153" s="31"/>
      <c r="S153" s="32"/>
      <c r="T153"/>
      <c r="U153" s="99" t="e">
        <f t="shared" si="100"/>
        <v>#DIV/0!</v>
      </c>
      <c r="V153" s="37" t="e">
        <f t="shared" si="83"/>
        <v>#DIV/0!</v>
      </c>
      <c r="W153" s="38" t="e">
        <f t="shared" si="101"/>
        <v>#DIV/0!</v>
      </c>
      <c r="Y153" s="41" t="e">
        <f t="shared" si="84"/>
        <v>#DIV/0!</v>
      </c>
      <c r="Z153" s="42" t="e">
        <f t="shared" si="85"/>
        <v>#DIV/0!</v>
      </c>
      <c r="AA153" s="42" t="e">
        <f t="shared" si="86"/>
        <v>#DIV/0!</v>
      </c>
      <c r="AB153" s="42" t="e">
        <f t="shared" si="87"/>
        <v>#DIV/0!</v>
      </c>
      <c r="AC153" s="42" t="e">
        <f t="shared" si="88"/>
        <v>#DIV/0!</v>
      </c>
      <c r="AD153" s="42" t="e">
        <f t="shared" si="89"/>
        <v>#DIV/0!</v>
      </c>
      <c r="AE153" s="42" t="e">
        <f t="shared" si="90"/>
        <v>#DIV/0!</v>
      </c>
      <c r="AF153" s="42" t="e">
        <f t="shared" si="91"/>
        <v>#DIV/0!</v>
      </c>
      <c r="AG153" s="42" t="e">
        <f t="shared" si="92"/>
        <v>#DIV/0!</v>
      </c>
      <c r="AH153" s="43" t="e">
        <f t="shared" si="102"/>
        <v>#DIV/0!</v>
      </c>
      <c r="AI153" s="3"/>
      <c r="AJ153" s="41" t="e">
        <f t="shared" si="93"/>
        <v>#DIV/0!</v>
      </c>
      <c r="AK153" s="47">
        <f t="shared" si="94"/>
        <v>4.3059595283452063</v>
      </c>
      <c r="AL153" s="43" t="e">
        <f t="shared" si="95"/>
        <v>#DIV/0!</v>
      </c>
      <c r="AN153" s="41" t="e">
        <f t="shared" si="103"/>
        <v>#DIV/0!</v>
      </c>
      <c r="AO153" s="42" t="e">
        <f t="shared" si="96"/>
        <v>#DIV/0!</v>
      </c>
      <c r="AP153" s="42" t="e">
        <f t="shared" si="104"/>
        <v>#DIV/0!</v>
      </c>
      <c r="AQ153" s="42" t="e">
        <f t="shared" si="105"/>
        <v>#DIV/0!</v>
      </c>
      <c r="AR153" s="43" t="e">
        <f t="shared" si="106"/>
        <v>#DIV/0!</v>
      </c>
      <c r="AT153" s="41" t="e">
        <f t="shared" si="97"/>
        <v>#DIV/0!</v>
      </c>
      <c r="AU153" s="42" t="e">
        <f t="shared" si="98"/>
        <v>#DIV/0!</v>
      </c>
      <c r="AV153" s="43" t="e">
        <f t="shared" si="99"/>
        <v>#DIV/0!</v>
      </c>
      <c r="AW153"/>
      <c r="AX153"/>
      <c r="AY153"/>
    </row>
    <row r="154" spans="2:51">
      <c r="B154" s="17">
        <v>955</v>
      </c>
      <c r="C154" s="18">
        <v>1500</v>
      </c>
      <c r="D154" s="67">
        <v>0.32</v>
      </c>
      <c r="F154" s="25"/>
      <c r="G154" s="26"/>
      <c r="H154" s="26"/>
      <c r="I154" s="26"/>
      <c r="J154" s="26"/>
      <c r="K154" s="26"/>
      <c r="L154" s="26"/>
      <c r="M154" s="26"/>
      <c r="N154" s="63"/>
      <c r="O154" s="72"/>
      <c r="P154" s="73"/>
      <c r="Q154" s="9"/>
      <c r="R154" s="31"/>
      <c r="S154" s="32"/>
      <c r="T154"/>
      <c r="U154" s="99" t="e">
        <f t="shared" si="100"/>
        <v>#DIV/0!</v>
      </c>
      <c r="V154" s="37" t="e">
        <f t="shared" si="83"/>
        <v>#DIV/0!</v>
      </c>
      <c r="W154" s="38" t="e">
        <f t="shared" si="101"/>
        <v>#DIV/0!</v>
      </c>
      <c r="Y154" s="41" t="e">
        <f t="shared" si="84"/>
        <v>#DIV/0!</v>
      </c>
      <c r="Z154" s="42" t="e">
        <f t="shared" si="85"/>
        <v>#DIV/0!</v>
      </c>
      <c r="AA154" s="42" t="e">
        <f t="shared" si="86"/>
        <v>#DIV/0!</v>
      </c>
      <c r="AB154" s="42" t="e">
        <f t="shared" si="87"/>
        <v>#DIV/0!</v>
      </c>
      <c r="AC154" s="42" t="e">
        <f t="shared" si="88"/>
        <v>#DIV/0!</v>
      </c>
      <c r="AD154" s="42" t="e">
        <f t="shared" si="89"/>
        <v>#DIV/0!</v>
      </c>
      <c r="AE154" s="42" t="e">
        <f t="shared" si="90"/>
        <v>#DIV/0!</v>
      </c>
      <c r="AF154" s="42" t="e">
        <f t="shared" si="91"/>
        <v>#DIV/0!</v>
      </c>
      <c r="AG154" s="42" t="e">
        <f t="shared" si="92"/>
        <v>#DIV/0!</v>
      </c>
      <c r="AH154" s="43" t="e">
        <f t="shared" si="102"/>
        <v>#DIV/0!</v>
      </c>
      <c r="AI154" s="3"/>
      <c r="AJ154" s="41" t="e">
        <f t="shared" si="93"/>
        <v>#DIV/0!</v>
      </c>
      <c r="AK154" s="47">
        <f t="shared" si="94"/>
        <v>4.3059595283452063</v>
      </c>
      <c r="AL154" s="43" t="e">
        <f t="shared" si="95"/>
        <v>#DIV/0!</v>
      </c>
      <c r="AN154" s="41" t="e">
        <f t="shared" si="103"/>
        <v>#DIV/0!</v>
      </c>
      <c r="AO154" s="42" t="e">
        <f t="shared" si="96"/>
        <v>#DIV/0!</v>
      </c>
      <c r="AP154" s="42" t="e">
        <f t="shared" si="104"/>
        <v>#DIV/0!</v>
      </c>
      <c r="AQ154" s="42" t="e">
        <f t="shared" si="105"/>
        <v>#DIV/0!</v>
      </c>
      <c r="AR154" s="43" t="e">
        <f t="shared" si="106"/>
        <v>#DIV/0!</v>
      </c>
      <c r="AT154" s="41" t="e">
        <f t="shared" si="97"/>
        <v>#DIV/0!</v>
      </c>
      <c r="AU154" s="42" t="e">
        <f t="shared" si="98"/>
        <v>#DIV/0!</v>
      </c>
      <c r="AV154" s="43" t="e">
        <f t="shared" si="99"/>
        <v>#DIV/0!</v>
      </c>
      <c r="AW154"/>
      <c r="AX154"/>
      <c r="AY154"/>
    </row>
    <row r="155" spans="2:51">
      <c r="B155" s="17">
        <v>956</v>
      </c>
      <c r="C155" s="18">
        <v>2300</v>
      </c>
      <c r="D155" s="67">
        <v>0.32</v>
      </c>
      <c r="F155" s="25"/>
      <c r="G155" s="26"/>
      <c r="H155" s="26"/>
      <c r="I155" s="26"/>
      <c r="J155" s="26"/>
      <c r="K155" s="26"/>
      <c r="L155" s="26"/>
      <c r="M155" s="26"/>
      <c r="N155" s="63"/>
      <c r="O155" s="72"/>
      <c r="P155" s="73"/>
      <c r="Q155" s="9"/>
      <c r="R155" s="31"/>
      <c r="S155" s="32"/>
      <c r="T155"/>
      <c r="U155" s="99" t="e">
        <f t="shared" si="100"/>
        <v>#DIV/0!</v>
      </c>
      <c r="V155" s="37" t="e">
        <f t="shared" si="83"/>
        <v>#DIV/0!</v>
      </c>
      <c r="W155" s="38" t="e">
        <f t="shared" si="101"/>
        <v>#DIV/0!</v>
      </c>
      <c r="Y155" s="41" t="e">
        <f t="shared" si="84"/>
        <v>#DIV/0!</v>
      </c>
      <c r="Z155" s="42" t="e">
        <f t="shared" si="85"/>
        <v>#DIV/0!</v>
      </c>
      <c r="AA155" s="42" t="e">
        <f t="shared" si="86"/>
        <v>#DIV/0!</v>
      </c>
      <c r="AB155" s="42" t="e">
        <f t="shared" si="87"/>
        <v>#DIV/0!</v>
      </c>
      <c r="AC155" s="42" t="e">
        <f t="shared" si="88"/>
        <v>#DIV/0!</v>
      </c>
      <c r="AD155" s="42" t="e">
        <f t="shared" si="89"/>
        <v>#DIV/0!</v>
      </c>
      <c r="AE155" s="42" t="e">
        <f t="shared" si="90"/>
        <v>#DIV/0!</v>
      </c>
      <c r="AF155" s="42" t="e">
        <f t="shared" si="91"/>
        <v>#DIV/0!</v>
      </c>
      <c r="AG155" s="42" t="e">
        <f t="shared" si="92"/>
        <v>#DIV/0!</v>
      </c>
      <c r="AH155" s="43" t="e">
        <f t="shared" si="102"/>
        <v>#DIV/0!</v>
      </c>
      <c r="AI155" s="3"/>
      <c r="AJ155" s="41" t="e">
        <f t="shared" si="93"/>
        <v>#DIV/0!</v>
      </c>
      <c r="AK155" s="47">
        <f t="shared" si="94"/>
        <v>4.3059595283452063</v>
      </c>
      <c r="AL155" s="43" t="e">
        <f t="shared" si="95"/>
        <v>#DIV/0!</v>
      </c>
      <c r="AN155" s="41" t="e">
        <f t="shared" si="103"/>
        <v>#DIV/0!</v>
      </c>
      <c r="AO155" s="42" t="e">
        <f t="shared" si="96"/>
        <v>#DIV/0!</v>
      </c>
      <c r="AP155" s="42" t="e">
        <f t="shared" si="104"/>
        <v>#DIV/0!</v>
      </c>
      <c r="AQ155" s="42" t="e">
        <f t="shared" si="105"/>
        <v>#DIV/0!</v>
      </c>
      <c r="AR155" s="43" t="e">
        <f t="shared" si="106"/>
        <v>#DIV/0!</v>
      </c>
      <c r="AT155" s="41" t="e">
        <f t="shared" si="97"/>
        <v>#DIV/0!</v>
      </c>
      <c r="AU155" s="42" t="e">
        <f t="shared" si="98"/>
        <v>#DIV/0!</v>
      </c>
      <c r="AV155" s="43" t="e">
        <f t="shared" si="99"/>
        <v>#DIV/0!</v>
      </c>
      <c r="AW155"/>
      <c r="AX155"/>
      <c r="AY155"/>
    </row>
    <row r="156" spans="2:51">
      <c r="B156" s="17">
        <v>957</v>
      </c>
      <c r="C156" s="18">
        <v>2300</v>
      </c>
      <c r="D156" s="67">
        <v>0.32</v>
      </c>
      <c r="F156" s="25"/>
      <c r="G156" s="26"/>
      <c r="H156" s="26"/>
      <c r="I156" s="26"/>
      <c r="J156" s="26"/>
      <c r="K156" s="26"/>
      <c r="L156" s="26"/>
      <c r="M156" s="26"/>
      <c r="N156" s="63"/>
      <c r="O156" s="72"/>
      <c r="P156" s="73"/>
      <c r="Q156" s="9"/>
      <c r="R156" s="31"/>
      <c r="S156" s="32"/>
      <c r="T156"/>
      <c r="U156" s="99" t="e">
        <f t="shared" si="100"/>
        <v>#DIV/0!</v>
      </c>
      <c r="V156" s="37" t="e">
        <f t="shared" si="83"/>
        <v>#DIV/0!</v>
      </c>
      <c r="W156" s="38" t="e">
        <f t="shared" si="101"/>
        <v>#DIV/0!</v>
      </c>
      <c r="Y156" s="41" t="e">
        <f t="shared" si="84"/>
        <v>#DIV/0!</v>
      </c>
      <c r="Z156" s="42" t="e">
        <f t="shared" si="85"/>
        <v>#DIV/0!</v>
      </c>
      <c r="AA156" s="42" t="e">
        <f t="shared" si="86"/>
        <v>#DIV/0!</v>
      </c>
      <c r="AB156" s="42" t="e">
        <f t="shared" si="87"/>
        <v>#DIV/0!</v>
      </c>
      <c r="AC156" s="42" t="e">
        <f t="shared" si="88"/>
        <v>#DIV/0!</v>
      </c>
      <c r="AD156" s="42" t="e">
        <f t="shared" si="89"/>
        <v>#DIV/0!</v>
      </c>
      <c r="AE156" s="42" t="e">
        <f t="shared" si="90"/>
        <v>#DIV/0!</v>
      </c>
      <c r="AF156" s="42" t="e">
        <f t="shared" si="91"/>
        <v>#DIV/0!</v>
      </c>
      <c r="AG156" s="42" t="e">
        <f t="shared" si="92"/>
        <v>#DIV/0!</v>
      </c>
      <c r="AH156" s="43" t="e">
        <f t="shared" si="102"/>
        <v>#DIV/0!</v>
      </c>
      <c r="AI156" s="3"/>
      <c r="AJ156" s="41" t="e">
        <f t="shared" si="93"/>
        <v>#DIV/0!</v>
      </c>
      <c r="AK156" s="47">
        <f t="shared" si="94"/>
        <v>4.3059595283452063</v>
      </c>
      <c r="AL156" s="43" t="e">
        <f t="shared" si="95"/>
        <v>#DIV/0!</v>
      </c>
      <c r="AN156" s="41" t="e">
        <f t="shared" si="103"/>
        <v>#DIV/0!</v>
      </c>
      <c r="AO156" s="42" t="e">
        <f t="shared" si="96"/>
        <v>#DIV/0!</v>
      </c>
      <c r="AP156" s="42" t="e">
        <f t="shared" si="104"/>
        <v>#DIV/0!</v>
      </c>
      <c r="AQ156" s="42" t="e">
        <f t="shared" si="105"/>
        <v>#DIV/0!</v>
      </c>
      <c r="AR156" s="43" t="e">
        <f t="shared" si="106"/>
        <v>#DIV/0!</v>
      </c>
      <c r="AT156" s="41" t="e">
        <f t="shared" si="97"/>
        <v>#DIV/0!</v>
      </c>
      <c r="AU156" s="42" t="e">
        <f t="shared" si="98"/>
        <v>#DIV/0!</v>
      </c>
      <c r="AV156" s="43" t="e">
        <f t="shared" si="99"/>
        <v>#DIV/0!</v>
      </c>
      <c r="AW156"/>
      <c r="AX156"/>
      <c r="AY156"/>
    </row>
    <row r="157" spans="2:51">
      <c r="B157" s="17">
        <v>958</v>
      </c>
      <c r="C157" s="18">
        <v>1500</v>
      </c>
      <c r="D157" s="67">
        <v>0.32</v>
      </c>
      <c r="F157" s="25"/>
      <c r="G157" s="26"/>
      <c r="H157" s="26"/>
      <c r="I157" s="26"/>
      <c r="J157" s="26"/>
      <c r="K157" s="26"/>
      <c r="L157" s="26"/>
      <c r="M157" s="26"/>
      <c r="N157" s="63"/>
      <c r="O157" s="72"/>
      <c r="P157" s="73"/>
      <c r="Q157" s="9"/>
      <c r="R157" s="31"/>
      <c r="S157" s="32"/>
      <c r="T157"/>
      <c r="U157" s="99" t="e">
        <f t="shared" si="100"/>
        <v>#DIV/0!</v>
      </c>
      <c r="V157" s="37" t="e">
        <f t="shared" si="83"/>
        <v>#DIV/0!</v>
      </c>
      <c r="W157" s="38" t="e">
        <f t="shared" si="101"/>
        <v>#DIV/0!</v>
      </c>
      <c r="Y157" s="41" t="e">
        <f t="shared" si="84"/>
        <v>#DIV/0!</v>
      </c>
      <c r="Z157" s="42" t="e">
        <f t="shared" si="85"/>
        <v>#DIV/0!</v>
      </c>
      <c r="AA157" s="42" t="e">
        <f t="shared" si="86"/>
        <v>#DIV/0!</v>
      </c>
      <c r="AB157" s="42" t="e">
        <f t="shared" si="87"/>
        <v>#DIV/0!</v>
      </c>
      <c r="AC157" s="42" t="e">
        <f t="shared" si="88"/>
        <v>#DIV/0!</v>
      </c>
      <c r="AD157" s="42" t="e">
        <f t="shared" si="89"/>
        <v>#DIV/0!</v>
      </c>
      <c r="AE157" s="42" t="e">
        <f t="shared" si="90"/>
        <v>#DIV/0!</v>
      </c>
      <c r="AF157" s="42" t="e">
        <f t="shared" si="91"/>
        <v>#DIV/0!</v>
      </c>
      <c r="AG157" s="42" t="e">
        <f t="shared" si="92"/>
        <v>#DIV/0!</v>
      </c>
      <c r="AH157" s="43" t="e">
        <f t="shared" si="102"/>
        <v>#DIV/0!</v>
      </c>
      <c r="AI157" s="3"/>
      <c r="AJ157" s="41" t="e">
        <f t="shared" si="93"/>
        <v>#DIV/0!</v>
      </c>
      <c r="AK157" s="47">
        <f t="shared" si="94"/>
        <v>4.3059595283452063</v>
      </c>
      <c r="AL157" s="43" t="e">
        <f t="shared" si="95"/>
        <v>#DIV/0!</v>
      </c>
      <c r="AN157" s="41" t="e">
        <f t="shared" si="103"/>
        <v>#DIV/0!</v>
      </c>
      <c r="AO157" s="42" t="e">
        <f t="shared" si="96"/>
        <v>#DIV/0!</v>
      </c>
      <c r="AP157" s="42" t="e">
        <f t="shared" si="104"/>
        <v>#DIV/0!</v>
      </c>
      <c r="AQ157" s="42" t="e">
        <f t="shared" si="105"/>
        <v>#DIV/0!</v>
      </c>
      <c r="AR157" s="43" t="e">
        <f t="shared" si="106"/>
        <v>#DIV/0!</v>
      </c>
      <c r="AT157" s="41" t="e">
        <f t="shared" si="97"/>
        <v>#DIV/0!</v>
      </c>
      <c r="AU157" s="42" t="e">
        <f t="shared" si="98"/>
        <v>#DIV/0!</v>
      </c>
      <c r="AV157" s="43" t="e">
        <f t="shared" si="99"/>
        <v>#DIV/0!</v>
      </c>
      <c r="AW157"/>
      <c r="AX157"/>
      <c r="AY157"/>
    </row>
    <row r="158" spans="2:51">
      <c r="B158" s="17">
        <v>959</v>
      </c>
      <c r="C158" s="18">
        <v>2300</v>
      </c>
      <c r="D158" s="67">
        <v>0.32</v>
      </c>
      <c r="F158" s="25"/>
      <c r="G158" s="26"/>
      <c r="H158" s="26"/>
      <c r="I158" s="26"/>
      <c r="J158" s="26"/>
      <c r="K158" s="26"/>
      <c r="L158" s="26"/>
      <c r="M158" s="26"/>
      <c r="N158" s="63"/>
      <c r="O158" s="72"/>
      <c r="P158" s="73"/>
      <c r="Q158" s="9"/>
      <c r="R158" s="31"/>
      <c r="S158" s="32"/>
      <c r="T158"/>
      <c r="U158" s="99" t="e">
        <f t="shared" si="100"/>
        <v>#DIV/0!</v>
      </c>
      <c r="V158" s="37" t="e">
        <f t="shared" si="83"/>
        <v>#DIV/0!</v>
      </c>
      <c r="W158" s="38" t="e">
        <f t="shared" si="101"/>
        <v>#DIV/0!</v>
      </c>
      <c r="Y158" s="41" t="e">
        <f t="shared" si="84"/>
        <v>#DIV/0!</v>
      </c>
      <c r="Z158" s="42" t="e">
        <f t="shared" si="85"/>
        <v>#DIV/0!</v>
      </c>
      <c r="AA158" s="42" t="e">
        <f t="shared" si="86"/>
        <v>#DIV/0!</v>
      </c>
      <c r="AB158" s="42" t="e">
        <f t="shared" si="87"/>
        <v>#DIV/0!</v>
      </c>
      <c r="AC158" s="42" t="e">
        <f t="shared" si="88"/>
        <v>#DIV/0!</v>
      </c>
      <c r="AD158" s="42" t="e">
        <f t="shared" si="89"/>
        <v>#DIV/0!</v>
      </c>
      <c r="AE158" s="42" t="e">
        <f t="shared" si="90"/>
        <v>#DIV/0!</v>
      </c>
      <c r="AF158" s="42" t="e">
        <f t="shared" si="91"/>
        <v>#DIV/0!</v>
      </c>
      <c r="AG158" s="42" t="e">
        <f t="shared" si="92"/>
        <v>#DIV/0!</v>
      </c>
      <c r="AH158" s="43" t="e">
        <f t="shared" si="102"/>
        <v>#DIV/0!</v>
      </c>
      <c r="AI158" s="3"/>
      <c r="AJ158" s="41" t="e">
        <f t="shared" si="93"/>
        <v>#DIV/0!</v>
      </c>
      <c r="AK158" s="47">
        <f t="shared" si="94"/>
        <v>4.3059595283452063</v>
      </c>
      <c r="AL158" s="43" t="e">
        <f t="shared" si="95"/>
        <v>#DIV/0!</v>
      </c>
      <c r="AN158" s="41" t="e">
        <f t="shared" si="103"/>
        <v>#DIV/0!</v>
      </c>
      <c r="AO158" s="42" t="e">
        <f t="shared" si="96"/>
        <v>#DIV/0!</v>
      </c>
      <c r="AP158" s="42" t="e">
        <f t="shared" si="104"/>
        <v>#DIV/0!</v>
      </c>
      <c r="AQ158" s="42" t="e">
        <f t="shared" si="105"/>
        <v>#DIV/0!</v>
      </c>
      <c r="AR158" s="43" t="e">
        <f t="shared" si="106"/>
        <v>#DIV/0!</v>
      </c>
      <c r="AT158" s="41" t="e">
        <f t="shared" si="97"/>
        <v>#DIV/0!</v>
      </c>
      <c r="AU158" s="42" t="e">
        <f t="shared" si="98"/>
        <v>#DIV/0!</v>
      </c>
      <c r="AV158" s="43" t="e">
        <f t="shared" si="99"/>
        <v>#DIV/0!</v>
      </c>
      <c r="AW158"/>
      <c r="AX158"/>
      <c r="AY158"/>
    </row>
    <row r="159" spans="2:51">
      <c r="B159" s="17">
        <v>960</v>
      </c>
      <c r="C159" s="18">
        <v>1975</v>
      </c>
      <c r="D159" s="67">
        <v>0.32</v>
      </c>
      <c r="F159" s="25"/>
      <c r="G159" s="26"/>
      <c r="H159" s="26"/>
      <c r="I159" s="26"/>
      <c r="J159" s="26"/>
      <c r="K159" s="26"/>
      <c r="L159" s="26"/>
      <c r="M159" s="26"/>
      <c r="N159" s="63"/>
      <c r="O159" s="72"/>
      <c r="P159" s="73"/>
      <c r="Q159" s="9"/>
      <c r="R159" s="31"/>
      <c r="S159" s="32"/>
      <c r="T159"/>
      <c r="U159" s="99" t="e">
        <f t="shared" si="100"/>
        <v>#DIV/0!</v>
      </c>
      <c r="V159" s="37" t="e">
        <f t="shared" si="83"/>
        <v>#DIV/0!</v>
      </c>
      <c r="W159" s="38" t="e">
        <f t="shared" si="101"/>
        <v>#DIV/0!</v>
      </c>
      <c r="Y159" s="41" t="e">
        <f t="shared" si="84"/>
        <v>#DIV/0!</v>
      </c>
      <c r="Z159" s="42" t="e">
        <f t="shared" si="85"/>
        <v>#DIV/0!</v>
      </c>
      <c r="AA159" s="42" t="e">
        <f t="shared" si="86"/>
        <v>#DIV/0!</v>
      </c>
      <c r="AB159" s="42" t="e">
        <f t="shared" si="87"/>
        <v>#DIV/0!</v>
      </c>
      <c r="AC159" s="42" t="e">
        <f t="shared" si="88"/>
        <v>#DIV/0!</v>
      </c>
      <c r="AD159" s="42" t="e">
        <f t="shared" si="89"/>
        <v>#DIV/0!</v>
      </c>
      <c r="AE159" s="42" t="e">
        <f t="shared" si="90"/>
        <v>#DIV/0!</v>
      </c>
      <c r="AF159" s="42" t="e">
        <f t="shared" si="91"/>
        <v>#DIV/0!</v>
      </c>
      <c r="AG159" s="42" t="e">
        <f t="shared" si="92"/>
        <v>#DIV/0!</v>
      </c>
      <c r="AH159" s="43" t="e">
        <f t="shared" si="102"/>
        <v>#DIV/0!</v>
      </c>
      <c r="AI159" s="3"/>
      <c r="AJ159" s="41" t="e">
        <f t="shared" si="93"/>
        <v>#DIV/0!</v>
      </c>
      <c r="AK159" s="47">
        <f t="shared" si="94"/>
        <v>4.3059595283452063</v>
      </c>
      <c r="AL159" s="43" t="e">
        <f t="shared" si="95"/>
        <v>#DIV/0!</v>
      </c>
      <c r="AN159" s="41" t="e">
        <f t="shared" si="103"/>
        <v>#DIV/0!</v>
      </c>
      <c r="AO159" s="42" t="e">
        <f t="shared" si="96"/>
        <v>#DIV/0!</v>
      </c>
      <c r="AP159" s="42" t="e">
        <f t="shared" si="104"/>
        <v>#DIV/0!</v>
      </c>
      <c r="AQ159" s="42" t="e">
        <f t="shared" si="105"/>
        <v>#DIV/0!</v>
      </c>
      <c r="AR159" s="43" t="e">
        <f t="shared" si="106"/>
        <v>#DIV/0!</v>
      </c>
      <c r="AT159" s="41" t="e">
        <f t="shared" si="97"/>
        <v>#DIV/0!</v>
      </c>
      <c r="AU159" s="42" t="e">
        <f t="shared" si="98"/>
        <v>#DIV/0!</v>
      </c>
      <c r="AV159" s="43" t="e">
        <f t="shared" si="99"/>
        <v>#DIV/0!</v>
      </c>
      <c r="AW159"/>
      <c r="AX159"/>
      <c r="AY159"/>
    </row>
    <row r="160" spans="2:51">
      <c r="B160" s="17">
        <v>990</v>
      </c>
      <c r="C160" s="18">
        <v>4304</v>
      </c>
      <c r="D160" s="67">
        <v>0.32</v>
      </c>
      <c r="F160" s="25"/>
      <c r="G160" s="26"/>
      <c r="H160" s="26"/>
      <c r="I160" s="26"/>
      <c r="J160" s="26"/>
      <c r="K160" s="26"/>
      <c r="L160" s="26"/>
      <c r="M160" s="26"/>
      <c r="N160" s="63"/>
      <c r="O160" s="72"/>
      <c r="P160" s="73"/>
      <c r="Q160" s="9"/>
      <c r="R160" s="31"/>
      <c r="S160" s="32"/>
      <c r="T160"/>
      <c r="U160" s="99" t="e">
        <f t="shared" si="100"/>
        <v>#DIV/0!</v>
      </c>
      <c r="V160" s="37" t="e">
        <f t="shared" si="83"/>
        <v>#DIV/0!</v>
      </c>
      <c r="W160" s="38" t="e">
        <f t="shared" si="101"/>
        <v>#DIV/0!</v>
      </c>
      <c r="Y160" s="41" t="e">
        <f t="shared" si="84"/>
        <v>#DIV/0!</v>
      </c>
      <c r="Z160" s="42" t="e">
        <f t="shared" si="85"/>
        <v>#DIV/0!</v>
      </c>
      <c r="AA160" s="42" t="e">
        <f t="shared" si="86"/>
        <v>#DIV/0!</v>
      </c>
      <c r="AB160" s="42" t="e">
        <f t="shared" si="87"/>
        <v>#DIV/0!</v>
      </c>
      <c r="AC160" s="42" t="e">
        <f t="shared" si="88"/>
        <v>#DIV/0!</v>
      </c>
      <c r="AD160" s="42" t="e">
        <f t="shared" si="89"/>
        <v>#DIV/0!</v>
      </c>
      <c r="AE160" s="42" t="e">
        <f t="shared" si="90"/>
        <v>#DIV/0!</v>
      </c>
      <c r="AF160" s="42" t="e">
        <f t="shared" si="91"/>
        <v>#DIV/0!</v>
      </c>
      <c r="AG160" s="42" t="e">
        <f t="shared" si="92"/>
        <v>#DIV/0!</v>
      </c>
      <c r="AH160" s="43" t="e">
        <f t="shared" si="102"/>
        <v>#DIV/0!</v>
      </c>
      <c r="AI160" s="3"/>
      <c r="AJ160" s="41" t="e">
        <f t="shared" si="93"/>
        <v>#DIV/0!</v>
      </c>
      <c r="AK160" s="47">
        <f t="shared" si="94"/>
        <v>4.3059595283452063</v>
      </c>
      <c r="AL160" s="43" t="e">
        <f t="shared" si="95"/>
        <v>#DIV/0!</v>
      </c>
      <c r="AN160" s="41" t="e">
        <f t="shared" si="103"/>
        <v>#DIV/0!</v>
      </c>
      <c r="AO160" s="42" t="e">
        <f t="shared" si="96"/>
        <v>#DIV/0!</v>
      </c>
      <c r="AP160" s="42" t="e">
        <f t="shared" si="104"/>
        <v>#DIV/0!</v>
      </c>
      <c r="AQ160" s="42" t="e">
        <f t="shared" si="105"/>
        <v>#DIV/0!</v>
      </c>
      <c r="AR160" s="43" t="e">
        <f t="shared" si="106"/>
        <v>#DIV/0!</v>
      </c>
      <c r="AT160" s="41" t="e">
        <f t="shared" si="97"/>
        <v>#DIV/0!</v>
      </c>
      <c r="AU160" s="42" t="e">
        <f t="shared" si="98"/>
        <v>#DIV/0!</v>
      </c>
      <c r="AV160" s="43" t="e">
        <f t="shared" si="99"/>
        <v>#DIV/0!</v>
      </c>
      <c r="AW160"/>
      <c r="AX160"/>
      <c r="AY160"/>
    </row>
    <row r="161" spans="2:51">
      <c r="B161" s="19"/>
      <c r="C161" s="20"/>
      <c r="D161" s="68"/>
      <c r="F161" s="27"/>
      <c r="G161" s="28"/>
      <c r="H161" s="28"/>
      <c r="I161" s="28"/>
      <c r="J161" s="28"/>
      <c r="K161" s="28"/>
      <c r="L161" s="28"/>
      <c r="M161" s="28"/>
      <c r="N161" s="64"/>
      <c r="O161" s="74"/>
      <c r="P161" s="75"/>
      <c r="Q161" s="11"/>
      <c r="R161" s="33"/>
      <c r="S161" s="34"/>
      <c r="T161"/>
      <c r="U161" s="99" t="e">
        <f t="shared" ref="U161:U207" si="107">EXP(AR161)</f>
        <v>#DIV/0!</v>
      </c>
      <c r="V161" s="37" t="e">
        <f t="shared" si="83"/>
        <v>#DIV/0!</v>
      </c>
      <c r="W161" s="38" t="e">
        <f t="shared" ref="W161:W207" si="108">(V161+273)</f>
        <v>#DIV/0!</v>
      </c>
      <c r="Y161" s="41" t="e">
        <f t="shared" si="84"/>
        <v>#DIV/0!</v>
      </c>
      <c r="Z161" s="42" t="e">
        <f t="shared" si="85"/>
        <v>#DIV/0!</v>
      </c>
      <c r="AA161" s="42" t="e">
        <f t="shared" si="86"/>
        <v>#DIV/0!</v>
      </c>
      <c r="AB161" s="42" t="e">
        <f t="shared" si="87"/>
        <v>#DIV/0!</v>
      </c>
      <c r="AC161" s="42" t="e">
        <f t="shared" si="88"/>
        <v>#DIV/0!</v>
      </c>
      <c r="AD161" s="42" t="e">
        <f t="shared" si="89"/>
        <v>#DIV/0!</v>
      </c>
      <c r="AE161" s="42" t="e">
        <f t="shared" si="90"/>
        <v>#DIV/0!</v>
      </c>
      <c r="AF161" s="42" t="e">
        <f t="shared" si="91"/>
        <v>#DIV/0!</v>
      </c>
      <c r="AG161" s="42" t="e">
        <f t="shared" si="92"/>
        <v>#DIV/0!</v>
      </c>
      <c r="AH161" s="43" t="e">
        <f t="shared" ref="AH161:AH207" si="109">AG161*AL161</f>
        <v>#DIV/0!</v>
      </c>
      <c r="AJ161" s="41" t="e">
        <f t="shared" si="93"/>
        <v>#DIV/0!</v>
      </c>
      <c r="AK161" s="47">
        <f t="shared" si="94"/>
        <v>4.3059595283452063</v>
      </c>
      <c r="AL161" s="43" t="e">
        <f t="shared" si="95"/>
        <v>#DIV/0!</v>
      </c>
      <c r="AN161" s="41" t="e">
        <f t="shared" ref="AN161:AN207" si="110">8.77-23590/W161+(1673/W161)*(6.7*(Y161+AC161)+4.9*Z161+8.1*AD161+8.9*(AG161+AF161)+5*AE161+1.8*AA161-22.2*AE161*(AG161+AF161)+7.2*(AG161*AB161))-2.06*ERF(-7.2*(AG161+AF161))</f>
        <v>#DIV/0!</v>
      </c>
      <c r="AO161" s="42" t="e">
        <f t="shared" si="96"/>
        <v>#DIV/0!</v>
      </c>
      <c r="AP161" s="42" t="e">
        <f t="shared" ref="AP161:AP207" si="111">LN(AJ161*(1-AH161))</f>
        <v>#DIV/0!</v>
      </c>
      <c r="AQ161" s="42" t="e">
        <f t="shared" ref="AQ161:AQ207" si="112">LN(AH161)+(((1-AH161)^2)*(28870-14710*Z161+1960*AD161+43300*Y161+95380*AC161-76880*AE161)+(1-AH161)*(-62190*AB161+31520*AB161*AB161))/(8.31441*W161)</f>
        <v>#DIV/0!</v>
      </c>
      <c r="AR161" s="43" t="e">
        <f t="shared" ref="AR161:AR207" si="113">AN161+AO161+AP161-AQ161</f>
        <v>#DIV/0!</v>
      </c>
      <c r="AT161" s="41" t="e">
        <f t="shared" si="97"/>
        <v>#DIV/0!</v>
      </c>
      <c r="AU161" s="42" t="e">
        <f t="shared" si="98"/>
        <v>#DIV/0!</v>
      </c>
      <c r="AV161" s="43" t="e">
        <f t="shared" si="99"/>
        <v>#DIV/0!</v>
      </c>
      <c r="AW161"/>
      <c r="AX161"/>
      <c r="AY161"/>
    </row>
    <row r="162" spans="2:51">
      <c r="B162" s="19"/>
      <c r="C162" s="20"/>
      <c r="D162" s="68"/>
      <c r="F162" s="27"/>
      <c r="G162" s="28"/>
      <c r="H162" s="28"/>
      <c r="I162" s="28"/>
      <c r="J162" s="28"/>
      <c r="K162" s="28"/>
      <c r="L162" s="28"/>
      <c r="M162" s="28"/>
      <c r="N162" s="64"/>
      <c r="O162" s="74"/>
      <c r="P162" s="75"/>
      <c r="Q162" s="11"/>
      <c r="R162" s="33"/>
      <c r="S162" s="34"/>
      <c r="T162"/>
      <c r="U162" s="99" t="e">
        <f t="shared" si="107"/>
        <v>#DIV/0!</v>
      </c>
      <c r="V162" s="37" t="e">
        <f t="shared" si="83"/>
        <v>#DIV/0!</v>
      </c>
      <c r="W162" s="38" t="e">
        <f t="shared" si="108"/>
        <v>#DIV/0!</v>
      </c>
      <c r="Y162" s="41" t="e">
        <f t="shared" si="84"/>
        <v>#DIV/0!</v>
      </c>
      <c r="Z162" s="42" t="e">
        <f t="shared" si="85"/>
        <v>#DIV/0!</v>
      </c>
      <c r="AA162" s="42" t="e">
        <f t="shared" si="86"/>
        <v>#DIV/0!</v>
      </c>
      <c r="AB162" s="42" t="e">
        <f t="shared" si="87"/>
        <v>#DIV/0!</v>
      </c>
      <c r="AC162" s="42" t="e">
        <f t="shared" si="88"/>
        <v>#DIV/0!</v>
      </c>
      <c r="AD162" s="42" t="e">
        <f t="shared" si="89"/>
        <v>#DIV/0!</v>
      </c>
      <c r="AE162" s="42" t="e">
        <f t="shared" si="90"/>
        <v>#DIV/0!</v>
      </c>
      <c r="AF162" s="42" t="e">
        <f t="shared" si="91"/>
        <v>#DIV/0!</v>
      </c>
      <c r="AG162" s="42" t="e">
        <f t="shared" si="92"/>
        <v>#DIV/0!</v>
      </c>
      <c r="AH162" s="43" t="e">
        <f t="shared" si="109"/>
        <v>#DIV/0!</v>
      </c>
      <c r="AJ162" s="41" t="e">
        <f t="shared" si="93"/>
        <v>#DIV/0!</v>
      </c>
      <c r="AK162" s="47">
        <f t="shared" si="94"/>
        <v>4.3059595283452063</v>
      </c>
      <c r="AL162" s="43" t="e">
        <f t="shared" si="95"/>
        <v>#DIV/0!</v>
      </c>
      <c r="AN162" s="41" t="e">
        <f t="shared" si="110"/>
        <v>#DIV/0!</v>
      </c>
      <c r="AO162" s="42" t="e">
        <f t="shared" si="96"/>
        <v>#DIV/0!</v>
      </c>
      <c r="AP162" s="42" t="e">
        <f t="shared" si="111"/>
        <v>#DIV/0!</v>
      </c>
      <c r="AQ162" s="42" t="e">
        <f t="shared" si="112"/>
        <v>#DIV/0!</v>
      </c>
      <c r="AR162" s="43" t="e">
        <f t="shared" si="113"/>
        <v>#DIV/0!</v>
      </c>
      <c r="AT162" s="41" t="e">
        <f t="shared" si="97"/>
        <v>#DIV/0!</v>
      </c>
      <c r="AU162" s="42" t="e">
        <f t="shared" si="98"/>
        <v>#DIV/0!</v>
      </c>
      <c r="AV162" s="43" t="e">
        <f t="shared" si="99"/>
        <v>#DIV/0!</v>
      </c>
      <c r="AW162"/>
      <c r="AX162"/>
      <c r="AY162"/>
    </row>
    <row r="163" spans="2:51">
      <c r="B163" s="19"/>
      <c r="C163" s="20"/>
      <c r="D163" s="68"/>
      <c r="F163" s="27"/>
      <c r="G163" s="28"/>
      <c r="H163" s="28"/>
      <c r="I163" s="28"/>
      <c r="J163" s="28"/>
      <c r="K163" s="28"/>
      <c r="L163" s="28"/>
      <c r="M163" s="28"/>
      <c r="N163" s="64"/>
      <c r="O163" s="74"/>
      <c r="P163" s="75"/>
      <c r="Q163" s="11"/>
      <c r="R163" s="33"/>
      <c r="S163" s="34"/>
      <c r="T163"/>
      <c r="U163" s="99" t="e">
        <f t="shared" si="107"/>
        <v>#DIV/0!</v>
      </c>
      <c r="V163" s="37" t="e">
        <f t="shared" si="83"/>
        <v>#DIV/0!</v>
      </c>
      <c r="W163" s="38" t="e">
        <f t="shared" si="108"/>
        <v>#DIV/0!</v>
      </c>
      <c r="Y163" s="41" t="e">
        <f t="shared" si="84"/>
        <v>#DIV/0!</v>
      </c>
      <c r="Z163" s="42" t="e">
        <f t="shared" si="85"/>
        <v>#DIV/0!</v>
      </c>
      <c r="AA163" s="42" t="e">
        <f t="shared" si="86"/>
        <v>#DIV/0!</v>
      </c>
      <c r="AB163" s="42" t="e">
        <f t="shared" si="87"/>
        <v>#DIV/0!</v>
      </c>
      <c r="AC163" s="42" t="e">
        <f t="shared" si="88"/>
        <v>#DIV/0!</v>
      </c>
      <c r="AD163" s="42" t="e">
        <f t="shared" si="89"/>
        <v>#DIV/0!</v>
      </c>
      <c r="AE163" s="42" t="e">
        <f t="shared" si="90"/>
        <v>#DIV/0!</v>
      </c>
      <c r="AF163" s="42" t="e">
        <f t="shared" si="91"/>
        <v>#DIV/0!</v>
      </c>
      <c r="AG163" s="42" t="e">
        <f t="shared" si="92"/>
        <v>#DIV/0!</v>
      </c>
      <c r="AH163" s="43" t="e">
        <f t="shared" si="109"/>
        <v>#DIV/0!</v>
      </c>
      <c r="AJ163" s="41" t="e">
        <f t="shared" si="93"/>
        <v>#DIV/0!</v>
      </c>
      <c r="AK163" s="47">
        <f t="shared" si="94"/>
        <v>4.3059595283452063</v>
      </c>
      <c r="AL163" s="43" t="e">
        <f t="shared" si="95"/>
        <v>#DIV/0!</v>
      </c>
      <c r="AN163" s="41" t="e">
        <f t="shared" si="110"/>
        <v>#DIV/0!</v>
      </c>
      <c r="AO163" s="42" t="e">
        <f t="shared" si="96"/>
        <v>#DIV/0!</v>
      </c>
      <c r="AP163" s="42" t="e">
        <f t="shared" si="111"/>
        <v>#DIV/0!</v>
      </c>
      <c r="AQ163" s="42" t="e">
        <f t="shared" si="112"/>
        <v>#DIV/0!</v>
      </c>
      <c r="AR163" s="43" t="e">
        <f t="shared" si="113"/>
        <v>#DIV/0!</v>
      </c>
      <c r="AT163" s="41" t="e">
        <f t="shared" si="97"/>
        <v>#DIV/0!</v>
      </c>
      <c r="AU163" s="42" t="e">
        <f t="shared" si="98"/>
        <v>#DIV/0!</v>
      </c>
      <c r="AV163" s="43" t="e">
        <f t="shared" si="99"/>
        <v>#DIV/0!</v>
      </c>
      <c r="AW163"/>
      <c r="AX163"/>
      <c r="AY163"/>
    </row>
    <row r="164" spans="2:51">
      <c r="B164" s="19"/>
      <c r="C164" s="20"/>
      <c r="D164" s="68"/>
      <c r="F164" s="27"/>
      <c r="G164" s="28"/>
      <c r="H164" s="28"/>
      <c r="I164" s="28"/>
      <c r="J164" s="28"/>
      <c r="K164" s="28"/>
      <c r="L164" s="28"/>
      <c r="M164" s="28"/>
      <c r="N164" s="64"/>
      <c r="O164" s="74"/>
      <c r="P164" s="75"/>
      <c r="Q164" s="11"/>
      <c r="R164" s="33"/>
      <c r="S164" s="34"/>
      <c r="T164"/>
      <c r="U164" s="99" t="e">
        <f t="shared" si="107"/>
        <v>#DIV/0!</v>
      </c>
      <c r="V164" s="37" t="e">
        <f t="shared" si="83"/>
        <v>#DIV/0!</v>
      </c>
      <c r="W164" s="38" t="e">
        <f t="shared" si="108"/>
        <v>#DIV/0!</v>
      </c>
      <c r="Y164" s="41" t="e">
        <f t="shared" si="84"/>
        <v>#DIV/0!</v>
      </c>
      <c r="Z164" s="42" t="e">
        <f t="shared" si="85"/>
        <v>#DIV/0!</v>
      </c>
      <c r="AA164" s="42" t="e">
        <f t="shared" si="86"/>
        <v>#DIV/0!</v>
      </c>
      <c r="AB164" s="42" t="e">
        <f t="shared" si="87"/>
        <v>#DIV/0!</v>
      </c>
      <c r="AC164" s="42" t="e">
        <f t="shared" si="88"/>
        <v>#DIV/0!</v>
      </c>
      <c r="AD164" s="42" t="e">
        <f t="shared" si="89"/>
        <v>#DIV/0!</v>
      </c>
      <c r="AE164" s="42" t="e">
        <f t="shared" si="90"/>
        <v>#DIV/0!</v>
      </c>
      <c r="AF164" s="42" t="e">
        <f t="shared" si="91"/>
        <v>#DIV/0!</v>
      </c>
      <c r="AG164" s="42" t="e">
        <f t="shared" si="92"/>
        <v>#DIV/0!</v>
      </c>
      <c r="AH164" s="43" t="e">
        <f t="shared" si="109"/>
        <v>#DIV/0!</v>
      </c>
      <c r="AJ164" s="41" t="e">
        <f t="shared" si="93"/>
        <v>#DIV/0!</v>
      </c>
      <c r="AK164" s="47">
        <f t="shared" si="94"/>
        <v>4.3059595283452063</v>
      </c>
      <c r="AL164" s="43" t="e">
        <f t="shared" si="95"/>
        <v>#DIV/0!</v>
      </c>
      <c r="AN164" s="41" t="e">
        <f t="shared" si="110"/>
        <v>#DIV/0!</v>
      </c>
      <c r="AO164" s="42" t="e">
        <f t="shared" si="96"/>
        <v>#DIV/0!</v>
      </c>
      <c r="AP164" s="42" t="e">
        <f t="shared" si="111"/>
        <v>#DIV/0!</v>
      </c>
      <c r="AQ164" s="42" t="e">
        <f t="shared" si="112"/>
        <v>#DIV/0!</v>
      </c>
      <c r="AR164" s="43" t="e">
        <f t="shared" si="113"/>
        <v>#DIV/0!</v>
      </c>
      <c r="AT164" s="41" t="e">
        <f t="shared" si="97"/>
        <v>#DIV/0!</v>
      </c>
      <c r="AU164" s="42" t="e">
        <f t="shared" si="98"/>
        <v>#DIV/0!</v>
      </c>
      <c r="AV164" s="43" t="e">
        <f t="shared" si="99"/>
        <v>#DIV/0!</v>
      </c>
      <c r="AW164"/>
      <c r="AX164"/>
      <c r="AY164"/>
    </row>
    <row r="165" spans="2:51">
      <c r="B165" s="19"/>
      <c r="C165" s="20"/>
      <c r="D165" s="68"/>
      <c r="F165" s="27"/>
      <c r="G165" s="28"/>
      <c r="H165" s="28"/>
      <c r="I165" s="28"/>
      <c r="J165" s="28"/>
      <c r="K165" s="28"/>
      <c r="L165" s="28"/>
      <c r="M165" s="28"/>
      <c r="N165" s="64"/>
      <c r="O165" s="74"/>
      <c r="P165" s="75"/>
      <c r="Q165" s="11"/>
      <c r="R165" s="33"/>
      <c r="S165" s="34"/>
      <c r="T165"/>
      <c r="U165" s="99" t="e">
        <f t="shared" si="107"/>
        <v>#DIV/0!</v>
      </c>
      <c r="V165" s="37" t="e">
        <f t="shared" si="83"/>
        <v>#DIV/0!</v>
      </c>
      <c r="W165" s="38" t="e">
        <f t="shared" si="108"/>
        <v>#DIV/0!</v>
      </c>
      <c r="Y165" s="41" t="e">
        <f t="shared" si="84"/>
        <v>#DIV/0!</v>
      </c>
      <c r="Z165" s="42" t="e">
        <f t="shared" si="85"/>
        <v>#DIV/0!</v>
      </c>
      <c r="AA165" s="42" t="e">
        <f t="shared" si="86"/>
        <v>#DIV/0!</v>
      </c>
      <c r="AB165" s="42" t="e">
        <f t="shared" si="87"/>
        <v>#DIV/0!</v>
      </c>
      <c r="AC165" s="42" t="e">
        <f t="shared" si="88"/>
        <v>#DIV/0!</v>
      </c>
      <c r="AD165" s="42" t="e">
        <f t="shared" si="89"/>
        <v>#DIV/0!</v>
      </c>
      <c r="AE165" s="42" t="e">
        <f t="shared" si="90"/>
        <v>#DIV/0!</v>
      </c>
      <c r="AF165" s="42" t="e">
        <f t="shared" si="91"/>
        <v>#DIV/0!</v>
      </c>
      <c r="AG165" s="42" t="e">
        <f t="shared" si="92"/>
        <v>#DIV/0!</v>
      </c>
      <c r="AH165" s="43" t="e">
        <f t="shared" si="109"/>
        <v>#DIV/0!</v>
      </c>
      <c r="AJ165" s="41" t="e">
        <f t="shared" si="93"/>
        <v>#DIV/0!</v>
      </c>
      <c r="AK165" s="47">
        <f t="shared" si="94"/>
        <v>4.3059595283452063</v>
      </c>
      <c r="AL165" s="43" t="e">
        <f t="shared" si="95"/>
        <v>#DIV/0!</v>
      </c>
      <c r="AN165" s="41" t="e">
        <f t="shared" si="110"/>
        <v>#DIV/0!</v>
      </c>
      <c r="AO165" s="42" t="e">
        <f t="shared" si="96"/>
        <v>#DIV/0!</v>
      </c>
      <c r="AP165" s="42" t="e">
        <f t="shared" si="111"/>
        <v>#DIV/0!</v>
      </c>
      <c r="AQ165" s="42" t="e">
        <f t="shared" si="112"/>
        <v>#DIV/0!</v>
      </c>
      <c r="AR165" s="43" t="e">
        <f t="shared" si="113"/>
        <v>#DIV/0!</v>
      </c>
      <c r="AT165" s="41" t="e">
        <f t="shared" si="97"/>
        <v>#DIV/0!</v>
      </c>
      <c r="AU165" s="42" t="e">
        <f t="shared" si="98"/>
        <v>#DIV/0!</v>
      </c>
      <c r="AV165" s="43" t="e">
        <f t="shared" si="99"/>
        <v>#DIV/0!</v>
      </c>
      <c r="AW165"/>
      <c r="AX165"/>
      <c r="AY165"/>
    </row>
    <row r="166" spans="2:51">
      <c r="B166" s="19"/>
      <c r="C166" s="20"/>
      <c r="D166" s="68"/>
      <c r="F166" s="27"/>
      <c r="G166" s="28"/>
      <c r="H166" s="28"/>
      <c r="I166" s="28"/>
      <c r="J166" s="28"/>
      <c r="K166" s="28"/>
      <c r="L166" s="28"/>
      <c r="M166" s="28"/>
      <c r="N166" s="64"/>
      <c r="O166" s="74"/>
      <c r="P166" s="75"/>
      <c r="Q166" s="11"/>
      <c r="R166" s="33"/>
      <c r="S166" s="34"/>
      <c r="T166"/>
      <c r="U166" s="99" t="e">
        <f t="shared" si="107"/>
        <v>#DIV/0!</v>
      </c>
      <c r="V166" s="37" t="e">
        <f t="shared" si="83"/>
        <v>#DIV/0!</v>
      </c>
      <c r="W166" s="38" t="e">
        <f t="shared" si="108"/>
        <v>#DIV/0!</v>
      </c>
      <c r="Y166" s="41" t="e">
        <f t="shared" si="84"/>
        <v>#DIV/0!</v>
      </c>
      <c r="Z166" s="42" t="e">
        <f t="shared" si="85"/>
        <v>#DIV/0!</v>
      </c>
      <c r="AA166" s="42" t="e">
        <f t="shared" si="86"/>
        <v>#DIV/0!</v>
      </c>
      <c r="AB166" s="42" t="e">
        <f t="shared" si="87"/>
        <v>#DIV/0!</v>
      </c>
      <c r="AC166" s="42" t="e">
        <f t="shared" si="88"/>
        <v>#DIV/0!</v>
      </c>
      <c r="AD166" s="42" t="e">
        <f t="shared" si="89"/>
        <v>#DIV/0!</v>
      </c>
      <c r="AE166" s="42" t="e">
        <f t="shared" si="90"/>
        <v>#DIV/0!</v>
      </c>
      <c r="AF166" s="42" t="e">
        <f t="shared" si="91"/>
        <v>#DIV/0!</v>
      </c>
      <c r="AG166" s="42" t="e">
        <f t="shared" si="92"/>
        <v>#DIV/0!</v>
      </c>
      <c r="AH166" s="43" t="e">
        <f t="shared" si="109"/>
        <v>#DIV/0!</v>
      </c>
      <c r="AJ166" s="41" t="e">
        <f t="shared" si="93"/>
        <v>#DIV/0!</v>
      </c>
      <c r="AK166" s="47">
        <f t="shared" si="94"/>
        <v>4.3059595283452063</v>
      </c>
      <c r="AL166" s="43" t="e">
        <f t="shared" si="95"/>
        <v>#DIV/0!</v>
      </c>
      <c r="AN166" s="41" t="e">
        <f t="shared" si="110"/>
        <v>#DIV/0!</v>
      </c>
      <c r="AO166" s="42" t="e">
        <f t="shared" si="96"/>
        <v>#DIV/0!</v>
      </c>
      <c r="AP166" s="42" t="e">
        <f t="shared" si="111"/>
        <v>#DIV/0!</v>
      </c>
      <c r="AQ166" s="42" t="e">
        <f t="shared" si="112"/>
        <v>#DIV/0!</v>
      </c>
      <c r="AR166" s="43" t="e">
        <f t="shared" si="113"/>
        <v>#DIV/0!</v>
      </c>
      <c r="AT166" s="41" t="e">
        <f t="shared" si="97"/>
        <v>#DIV/0!</v>
      </c>
      <c r="AU166" s="42" t="e">
        <f t="shared" si="98"/>
        <v>#DIV/0!</v>
      </c>
      <c r="AV166" s="43" t="e">
        <f t="shared" si="99"/>
        <v>#DIV/0!</v>
      </c>
      <c r="AW166"/>
      <c r="AX166"/>
      <c r="AY166"/>
    </row>
    <row r="167" spans="2:51">
      <c r="B167" s="19"/>
      <c r="C167" s="20"/>
      <c r="D167" s="68"/>
      <c r="F167" s="27"/>
      <c r="G167" s="28"/>
      <c r="H167" s="28"/>
      <c r="I167" s="28"/>
      <c r="J167" s="28"/>
      <c r="K167" s="28"/>
      <c r="L167" s="28"/>
      <c r="M167" s="28"/>
      <c r="N167" s="64"/>
      <c r="O167" s="74"/>
      <c r="P167" s="75"/>
      <c r="Q167" s="11"/>
      <c r="R167" s="33"/>
      <c r="S167" s="34"/>
      <c r="T167"/>
      <c r="U167" s="99" t="e">
        <f t="shared" si="107"/>
        <v>#DIV/0!</v>
      </c>
      <c r="V167" s="37" t="e">
        <f t="shared" si="83"/>
        <v>#DIV/0!</v>
      </c>
      <c r="W167" s="38" t="e">
        <f t="shared" si="108"/>
        <v>#DIV/0!</v>
      </c>
      <c r="Y167" s="41" t="e">
        <f t="shared" si="84"/>
        <v>#DIV/0!</v>
      </c>
      <c r="Z167" s="42" t="e">
        <f t="shared" si="85"/>
        <v>#DIV/0!</v>
      </c>
      <c r="AA167" s="42" t="e">
        <f t="shared" si="86"/>
        <v>#DIV/0!</v>
      </c>
      <c r="AB167" s="42" t="e">
        <f t="shared" si="87"/>
        <v>#DIV/0!</v>
      </c>
      <c r="AC167" s="42" t="e">
        <f t="shared" si="88"/>
        <v>#DIV/0!</v>
      </c>
      <c r="AD167" s="42" t="e">
        <f t="shared" si="89"/>
        <v>#DIV/0!</v>
      </c>
      <c r="AE167" s="42" t="e">
        <f t="shared" si="90"/>
        <v>#DIV/0!</v>
      </c>
      <c r="AF167" s="42" t="e">
        <f t="shared" si="91"/>
        <v>#DIV/0!</v>
      </c>
      <c r="AG167" s="42" t="e">
        <f t="shared" si="92"/>
        <v>#DIV/0!</v>
      </c>
      <c r="AH167" s="43" t="e">
        <f t="shared" si="109"/>
        <v>#DIV/0!</v>
      </c>
      <c r="AJ167" s="41" t="e">
        <f t="shared" si="93"/>
        <v>#DIV/0!</v>
      </c>
      <c r="AK167" s="47">
        <f t="shared" si="94"/>
        <v>4.3059595283452063</v>
      </c>
      <c r="AL167" s="43" t="e">
        <f t="shared" si="95"/>
        <v>#DIV/0!</v>
      </c>
      <c r="AN167" s="41" t="e">
        <f t="shared" si="110"/>
        <v>#DIV/0!</v>
      </c>
      <c r="AO167" s="42" t="e">
        <f t="shared" si="96"/>
        <v>#DIV/0!</v>
      </c>
      <c r="AP167" s="42" t="e">
        <f t="shared" si="111"/>
        <v>#DIV/0!</v>
      </c>
      <c r="AQ167" s="42" t="e">
        <f t="shared" si="112"/>
        <v>#DIV/0!</v>
      </c>
      <c r="AR167" s="43" t="e">
        <f t="shared" si="113"/>
        <v>#DIV/0!</v>
      </c>
      <c r="AT167" s="41" t="e">
        <f t="shared" si="97"/>
        <v>#DIV/0!</v>
      </c>
      <c r="AU167" s="42" t="e">
        <f t="shared" si="98"/>
        <v>#DIV/0!</v>
      </c>
      <c r="AV167" s="43" t="e">
        <f t="shared" si="99"/>
        <v>#DIV/0!</v>
      </c>
      <c r="AW167"/>
      <c r="AX167"/>
      <c r="AY167"/>
    </row>
    <row r="168" spans="2:51">
      <c r="B168" s="19"/>
      <c r="C168" s="20"/>
      <c r="D168" s="68"/>
      <c r="F168" s="27"/>
      <c r="G168" s="28"/>
      <c r="H168" s="28"/>
      <c r="I168" s="28"/>
      <c r="J168" s="28"/>
      <c r="K168" s="28"/>
      <c r="L168" s="28"/>
      <c r="M168" s="28"/>
      <c r="N168" s="64"/>
      <c r="O168" s="74"/>
      <c r="P168" s="75"/>
      <c r="Q168" s="11"/>
      <c r="R168" s="33"/>
      <c r="S168" s="34"/>
      <c r="T168"/>
      <c r="U168" s="99" t="e">
        <f t="shared" si="107"/>
        <v>#DIV/0!</v>
      </c>
      <c r="V168" s="37" t="e">
        <f t="shared" si="83"/>
        <v>#DIV/0!</v>
      </c>
      <c r="W168" s="38" t="e">
        <f t="shared" si="108"/>
        <v>#DIV/0!</v>
      </c>
      <c r="Y168" s="41" t="e">
        <f t="shared" si="84"/>
        <v>#DIV/0!</v>
      </c>
      <c r="Z168" s="42" t="e">
        <f t="shared" si="85"/>
        <v>#DIV/0!</v>
      </c>
      <c r="AA168" s="42" t="e">
        <f t="shared" si="86"/>
        <v>#DIV/0!</v>
      </c>
      <c r="AB168" s="42" t="e">
        <f t="shared" si="87"/>
        <v>#DIV/0!</v>
      </c>
      <c r="AC168" s="42" t="e">
        <f t="shared" si="88"/>
        <v>#DIV/0!</v>
      </c>
      <c r="AD168" s="42" t="e">
        <f t="shared" si="89"/>
        <v>#DIV/0!</v>
      </c>
      <c r="AE168" s="42" t="e">
        <f t="shared" si="90"/>
        <v>#DIV/0!</v>
      </c>
      <c r="AF168" s="42" t="e">
        <f t="shared" si="91"/>
        <v>#DIV/0!</v>
      </c>
      <c r="AG168" s="42" t="e">
        <f t="shared" si="92"/>
        <v>#DIV/0!</v>
      </c>
      <c r="AH168" s="43" t="e">
        <f t="shared" si="109"/>
        <v>#DIV/0!</v>
      </c>
      <c r="AJ168" s="41" t="e">
        <f t="shared" si="93"/>
        <v>#DIV/0!</v>
      </c>
      <c r="AK168" s="47">
        <f t="shared" si="94"/>
        <v>4.3059595283452063</v>
      </c>
      <c r="AL168" s="43" t="e">
        <f t="shared" si="95"/>
        <v>#DIV/0!</v>
      </c>
      <c r="AN168" s="41" t="e">
        <f t="shared" si="110"/>
        <v>#DIV/0!</v>
      </c>
      <c r="AO168" s="42" t="e">
        <f t="shared" si="96"/>
        <v>#DIV/0!</v>
      </c>
      <c r="AP168" s="42" t="e">
        <f t="shared" si="111"/>
        <v>#DIV/0!</v>
      </c>
      <c r="AQ168" s="42" t="e">
        <f t="shared" si="112"/>
        <v>#DIV/0!</v>
      </c>
      <c r="AR168" s="43" t="e">
        <f t="shared" si="113"/>
        <v>#DIV/0!</v>
      </c>
      <c r="AT168" s="41" t="e">
        <f t="shared" si="97"/>
        <v>#DIV/0!</v>
      </c>
      <c r="AU168" s="42" t="e">
        <f t="shared" si="98"/>
        <v>#DIV/0!</v>
      </c>
      <c r="AV168" s="43" t="e">
        <f t="shared" si="99"/>
        <v>#DIV/0!</v>
      </c>
      <c r="AW168"/>
      <c r="AX168"/>
      <c r="AY168"/>
    </row>
    <row r="169" spans="2:51">
      <c r="B169" s="19"/>
      <c r="C169" s="20"/>
      <c r="D169" s="68"/>
      <c r="F169" s="27"/>
      <c r="G169" s="28"/>
      <c r="H169" s="28"/>
      <c r="I169" s="28"/>
      <c r="J169" s="28"/>
      <c r="K169" s="28"/>
      <c r="L169" s="28"/>
      <c r="M169" s="28"/>
      <c r="N169" s="64"/>
      <c r="O169" s="74"/>
      <c r="P169" s="75"/>
      <c r="Q169" s="11"/>
      <c r="R169" s="33"/>
      <c r="S169" s="34"/>
      <c r="T169"/>
      <c r="U169" s="99" t="e">
        <f t="shared" si="107"/>
        <v>#DIV/0!</v>
      </c>
      <c r="V169" s="37" t="e">
        <f t="shared" si="83"/>
        <v>#DIV/0!</v>
      </c>
      <c r="W169" s="38" t="e">
        <f t="shared" si="108"/>
        <v>#DIV/0!</v>
      </c>
      <c r="Y169" s="41" t="e">
        <f t="shared" si="84"/>
        <v>#DIV/0!</v>
      </c>
      <c r="Z169" s="42" t="e">
        <f t="shared" si="85"/>
        <v>#DIV/0!</v>
      </c>
      <c r="AA169" s="42" t="e">
        <f t="shared" si="86"/>
        <v>#DIV/0!</v>
      </c>
      <c r="AB169" s="42" t="e">
        <f t="shared" si="87"/>
        <v>#DIV/0!</v>
      </c>
      <c r="AC169" s="42" t="e">
        <f t="shared" si="88"/>
        <v>#DIV/0!</v>
      </c>
      <c r="AD169" s="42" t="e">
        <f t="shared" si="89"/>
        <v>#DIV/0!</v>
      </c>
      <c r="AE169" s="42" t="e">
        <f t="shared" si="90"/>
        <v>#DIV/0!</v>
      </c>
      <c r="AF169" s="42" t="e">
        <f t="shared" si="91"/>
        <v>#DIV/0!</v>
      </c>
      <c r="AG169" s="42" t="e">
        <f t="shared" si="92"/>
        <v>#DIV/0!</v>
      </c>
      <c r="AH169" s="43" t="e">
        <f t="shared" si="109"/>
        <v>#DIV/0!</v>
      </c>
      <c r="AJ169" s="41" t="e">
        <f t="shared" si="93"/>
        <v>#DIV/0!</v>
      </c>
      <c r="AK169" s="47">
        <f t="shared" si="94"/>
        <v>4.3059595283452063</v>
      </c>
      <c r="AL169" s="43" t="e">
        <f t="shared" si="95"/>
        <v>#DIV/0!</v>
      </c>
      <c r="AN169" s="41" t="e">
        <f t="shared" si="110"/>
        <v>#DIV/0!</v>
      </c>
      <c r="AO169" s="42" t="e">
        <f t="shared" si="96"/>
        <v>#DIV/0!</v>
      </c>
      <c r="AP169" s="42" t="e">
        <f t="shared" si="111"/>
        <v>#DIV/0!</v>
      </c>
      <c r="AQ169" s="42" t="e">
        <f t="shared" si="112"/>
        <v>#DIV/0!</v>
      </c>
      <c r="AR169" s="43" t="e">
        <f t="shared" si="113"/>
        <v>#DIV/0!</v>
      </c>
      <c r="AT169" s="41" t="e">
        <f t="shared" si="97"/>
        <v>#DIV/0!</v>
      </c>
      <c r="AU169" s="42" t="e">
        <f t="shared" si="98"/>
        <v>#DIV/0!</v>
      </c>
      <c r="AV169" s="43" t="e">
        <f t="shared" si="99"/>
        <v>#DIV/0!</v>
      </c>
      <c r="AW169"/>
      <c r="AX169"/>
      <c r="AY169"/>
    </row>
    <row r="170" spans="2:51">
      <c r="B170" s="19"/>
      <c r="C170" s="20"/>
      <c r="D170" s="68"/>
      <c r="F170" s="27"/>
      <c r="G170" s="28"/>
      <c r="H170" s="28"/>
      <c r="I170" s="28"/>
      <c r="J170" s="28"/>
      <c r="K170" s="28"/>
      <c r="L170" s="28"/>
      <c r="M170" s="28"/>
      <c r="N170" s="64"/>
      <c r="O170" s="74"/>
      <c r="P170" s="75"/>
      <c r="Q170" s="11"/>
      <c r="R170" s="33"/>
      <c r="S170" s="34"/>
      <c r="T170"/>
      <c r="U170" s="99" t="e">
        <f t="shared" si="107"/>
        <v>#DIV/0!</v>
      </c>
      <c r="V170" s="37" t="e">
        <f t="shared" si="83"/>
        <v>#DIV/0!</v>
      </c>
      <c r="W170" s="38" t="e">
        <f t="shared" si="108"/>
        <v>#DIV/0!</v>
      </c>
      <c r="Y170" s="41" t="e">
        <f t="shared" si="84"/>
        <v>#DIV/0!</v>
      </c>
      <c r="Z170" s="42" t="e">
        <f t="shared" si="85"/>
        <v>#DIV/0!</v>
      </c>
      <c r="AA170" s="42" t="e">
        <f t="shared" si="86"/>
        <v>#DIV/0!</v>
      </c>
      <c r="AB170" s="42" t="e">
        <f t="shared" si="87"/>
        <v>#DIV/0!</v>
      </c>
      <c r="AC170" s="42" t="e">
        <f t="shared" si="88"/>
        <v>#DIV/0!</v>
      </c>
      <c r="AD170" s="42" t="e">
        <f t="shared" si="89"/>
        <v>#DIV/0!</v>
      </c>
      <c r="AE170" s="42" t="e">
        <f t="shared" si="90"/>
        <v>#DIV/0!</v>
      </c>
      <c r="AF170" s="42" t="e">
        <f t="shared" si="91"/>
        <v>#DIV/0!</v>
      </c>
      <c r="AG170" s="42" t="e">
        <f t="shared" si="92"/>
        <v>#DIV/0!</v>
      </c>
      <c r="AH170" s="43" t="e">
        <f t="shared" si="109"/>
        <v>#DIV/0!</v>
      </c>
      <c r="AJ170" s="41" t="e">
        <f t="shared" si="93"/>
        <v>#DIV/0!</v>
      </c>
      <c r="AK170" s="47">
        <f t="shared" si="94"/>
        <v>4.3059595283452063</v>
      </c>
      <c r="AL170" s="43" t="e">
        <f t="shared" si="95"/>
        <v>#DIV/0!</v>
      </c>
      <c r="AN170" s="41" t="e">
        <f t="shared" si="110"/>
        <v>#DIV/0!</v>
      </c>
      <c r="AO170" s="42" t="e">
        <f t="shared" si="96"/>
        <v>#DIV/0!</v>
      </c>
      <c r="AP170" s="42" t="e">
        <f t="shared" si="111"/>
        <v>#DIV/0!</v>
      </c>
      <c r="AQ170" s="42" t="e">
        <f t="shared" si="112"/>
        <v>#DIV/0!</v>
      </c>
      <c r="AR170" s="43" t="e">
        <f t="shared" si="113"/>
        <v>#DIV/0!</v>
      </c>
      <c r="AT170" s="41" t="e">
        <f t="shared" si="97"/>
        <v>#DIV/0!</v>
      </c>
      <c r="AU170" s="42" t="e">
        <f t="shared" si="98"/>
        <v>#DIV/0!</v>
      </c>
      <c r="AV170" s="43" t="e">
        <f t="shared" si="99"/>
        <v>#DIV/0!</v>
      </c>
      <c r="AW170"/>
      <c r="AX170"/>
      <c r="AY170"/>
    </row>
    <row r="171" spans="2:51">
      <c r="B171" s="19"/>
      <c r="C171" s="20"/>
      <c r="D171" s="68"/>
      <c r="F171" s="27"/>
      <c r="G171" s="28"/>
      <c r="H171" s="28"/>
      <c r="I171" s="28"/>
      <c r="J171" s="28"/>
      <c r="K171" s="28"/>
      <c r="L171" s="28"/>
      <c r="M171" s="28"/>
      <c r="N171" s="64"/>
      <c r="O171" s="74"/>
      <c r="P171" s="75"/>
      <c r="Q171" s="11"/>
      <c r="R171" s="33"/>
      <c r="S171" s="34"/>
      <c r="T171"/>
      <c r="U171" s="99" t="e">
        <f t="shared" si="107"/>
        <v>#DIV/0!</v>
      </c>
      <c r="V171" s="37" t="e">
        <f t="shared" si="83"/>
        <v>#DIV/0!</v>
      </c>
      <c r="W171" s="38" t="e">
        <f t="shared" si="108"/>
        <v>#DIV/0!</v>
      </c>
      <c r="Y171" s="41" t="e">
        <f t="shared" si="84"/>
        <v>#DIV/0!</v>
      </c>
      <c r="Z171" s="42" t="e">
        <f t="shared" si="85"/>
        <v>#DIV/0!</v>
      </c>
      <c r="AA171" s="42" t="e">
        <f t="shared" si="86"/>
        <v>#DIV/0!</v>
      </c>
      <c r="AB171" s="42" t="e">
        <f t="shared" si="87"/>
        <v>#DIV/0!</v>
      </c>
      <c r="AC171" s="42" t="e">
        <f t="shared" si="88"/>
        <v>#DIV/0!</v>
      </c>
      <c r="AD171" s="42" t="e">
        <f t="shared" si="89"/>
        <v>#DIV/0!</v>
      </c>
      <c r="AE171" s="42" t="e">
        <f t="shared" si="90"/>
        <v>#DIV/0!</v>
      </c>
      <c r="AF171" s="42" t="e">
        <f t="shared" si="91"/>
        <v>#DIV/0!</v>
      </c>
      <c r="AG171" s="42" t="e">
        <f t="shared" si="92"/>
        <v>#DIV/0!</v>
      </c>
      <c r="AH171" s="43" t="e">
        <f t="shared" si="109"/>
        <v>#DIV/0!</v>
      </c>
      <c r="AJ171" s="41" t="e">
        <f t="shared" si="93"/>
        <v>#DIV/0!</v>
      </c>
      <c r="AK171" s="47">
        <f t="shared" si="94"/>
        <v>4.3059595283452063</v>
      </c>
      <c r="AL171" s="43" t="e">
        <f t="shared" si="95"/>
        <v>#DIV/0!</v>
      </c>
      <c r="AN171" s="41" t="e">
        <f t="shared" si="110"/>
        <v>#DIV/0!</v>
      </c>
      <c r="AO171" s="42" t="e">
        <f t="shared" si="96"/>
        <v>#DIV/0!</v>
      </c>
      <c r="AP171" s="42" t="e">
        <f t="shared" si="111"/>
        <v>#DIV/0!</v>
      </c>
      <c r="AQ171" s="42" t="e">
        <f t="shared" si="112"/>
        <v>#DIV/0!</v>
      </c>
      <c r="AR171" s="43" t="e">
        <f t="shared" si="113"/>
        <v>#DIV/0!</v>
      </c>
      <c r="AT171" s="41" t="e">
        <f t="shared" si="97"/>
        <v>#DIV/0!</v>
      </c>
      <c r="AU171" s="42" t="e">
        <f t="shared" si="98"/>
        <v>#DIV/0!</v>
      </c>
      <c r="AV171" s="43" t="e">
        <f t="shared" si="99"/>
        <v>#DIV/0!</v>
      </c>
      <c r="AW171"/>
      <c r="AX171"/>
      <c r="AY171"/>
    </row>
    <row r="172" spans="2:51">
      <c r="B172" s="19"/>
      <c r="C172" s="20"/>
      <c r="D172" s="68"/>
      <c r="F172" s="27"/>
      <c r="G172" s="28"/>
      <c r="H172" s="28"/>
      <c r="I172" s="28"/>
      <c r="J172" s="28"/>
      <c r="K172" s="28"/>
      <c r="L172" s="28"/>
      <c r="M172" s="28"/>
      <c r="N172" s="64"/>
      <c r="O172" s="74"/>
      <c r="P172" s="75"/>
      <c r="Q172" s="11"/>
      <c r="R172" s="33"/>
      <c r="S172" s="34"/>
      <c r="T172"/>
      <c r="U172" s="99" t="e">
        <f t="shared" si="107"/>
        <v>#DIV/0!</v>
      </c>
      <c r="V172" s="37" t="e">
        <f t="shared" si="83"/>
        <v>#DIV/0!</v>
      </c>
      <c r="W172" s="38" t="e">
        <f t="shared" si="108"/>
        <v>#DIV/0!</v>
      </c>
      <c r="Y172" s="41" t="e">
        <f t="shared" si="84"/>
        <v>#DIV/0!</v>
      </c>
      <c r="Z172" s="42" t="e">
        <f t="shared" si="85"/>
        <v>#DIV/0!</v>
      </c>
      <c r="AA172" s="42" t="e">
        <f t="shared" si="86"/>
        <v>#DIV/0!</v>
      </c>
      <c r="AB172" s="42" t="e">
        <f t="shared" si="87"/>
        <v>#DIV/0!</v>
      </c>
      <c r="AC172" s="42" t="e">
        <f t="shared" si="88"/>
        <v>#DIV/0!</v>
      </c>
      <c r="AD172" s="42" t="e">
        <f t="shared" si="89"/>
        <v>#DIV/0!</v>
      </c>
      <c r="AE172" s="42" t="e">
        <f t="shared" si="90"/>
        <v>#DIV/0!</v>
      </c>
      <c r="AF172" s="42" t="e">
        <f t="shared" si="91"/>
        <v>#DIV/0!</v>
      </c>
      <c r="AG172" s="42" t="e">
        <f t="shared" si="92"/>
        <v>#DIV/0!</v>
      </c>
      <c r="AH172" s="43" t="e">
        <f t="shared" si="109"/>
        <v>#DIV/0!</v>
      </c>
      <c r="AJ172" s="41" t="e">
        <f t="shared" si="93"/>
        <v>#DIV/0!</v>
      </c>
      <c r="AK172" s="47">
        <f t="shared" si="94"/>
        <v>4.3059595283452063</v>
      </c>
      <c r="AL172" s="43" t="e">
        <f t="shared" si="95"/>
        <v>#DIV/0!</v>
      </c>
      <c r="AN172" s="41" t="e">
        <f t="shared" si="110"/>
        <v>#DIV/0!</v>
      </c>
      <c r="AO172" s="42" t="e">
        <f t="shared" si="96"/>
        <v>#DIV/0!</v>
      </c>
      <c r="AP172" s="42" t="e">
        <f t="shared" si="111"/>
        <v>#DIV/0!</v>
      </c>
      <c r="AQ172" s="42" t="e">
        <f t="shared" si="112"/>
        <v>#DIV/0!</v>
      </c>
      <c r="AR172" s="43" t="e">
        <f t="shared" si="113"/>
        <v>#DIV/0!</v>
      </c>
      <c r="AT172" s="41" t="e">
        <f t="shared" si="97"/>
        <v>#DIV/0!</v>
      </c>
      <c r="AU172" s="42" t="e">
        <f t="shared" si="98"/>
        <v>#DIV/0!</v>
      </c>
      <c r="AV172" s="43" t="e">
        <f t="shared" si="99"/>
        <v>#DIV/0!</v>
      </c>
      <c r="AW172"/>
      <c r="AX172"/>
      <c r="AY172"/>
    </row>
    <row r="173" spans="2:51">
      <c r="B173" s="19"/>
      <c r="C173" s="20"/>
      <c r="D173" s="68"/>
      <c r="F173" s="27"/>
      <c r="G173" s="28"/>
      <c r="H173" s="28"/>
      <c r="I173" s="28"/>
      <c r="J173" s="28"/>
      <c r="K173" s="28"/>
      <c r="L173" s="28"/>
      <c r="M173" s="28"/>
      <c r="N173" s="64"/>
      <c r="O173" s="74"/>
      <c r="P173" s="75"/>
      <c r="Q173" s="11"/>
      <c r="R173" s="33"/>
      <c r="S173" s="34"/>
      <c r="T173"/>
      <c r="U173" s="99" t="e">
        <f t="shared" si="107"/>
        <v>#DIV/0!</v>
      </c>
      <c r="V173" s="37" t="e">
        <f t="shared" si="83"/>
        <v>#DIV/0!</v>
      </c>
      <c r="W173" s="38" t="e">
        <f t="shared" si="108"/>
        <v>#DIV/0!</v>
      </c>
      <c r="Y173" s="41" t="e">
        <f t="shared" si="84"/>
        <v>#DIV/0!</v>
      </c>
      <c r="Z173" s="42" t="e">
        <f t="shared" si="85"/>
        <v>#DIV/0!</v>
      </c>
      <c r="AA173" s="42" t="e">
        <f t="shared" si="86"/>
        <v>#DIV/0!</v>
      </c>
      <c r="AB173" s="42" t="e">
        <f t="shared" si="87"/>
        <v>#DIV/0!</v>
      </c>
      <c r="AC173" s="42" t="e">
        <f t="shared" si="88"/>
        <v>#DIV/0!</v>
      </c>
      <c r="AD173" s="42" t="e">
        <f t="shared" si="89"/>
        <v>#DIV/0!</v>
      </c>
      <c r="AE173" s="42" t="e">
        <f t="shared" si="90"/>
        <v>#DIV/0!</v>
      </c>
      <c r="AF173" s="42" t="e">
        <f t="shared" si="91"/>
        <v>#DIV/0!</v>
      </c>
      <c r="AG173" s="42" t="e">
        <f t="shared" si="92"/>
        <v>#DIV/0!</v>
      </c>
      <c r="AH173" s="43" t="e">
        <f t="shared" si="109"/>
        <v>#DIV/0!</v>
      </c>
      <c r="AJ173" s="41" t="e">
        <f t="shared" si="93"/>
        <v>#DIV/0!</v>
      </c>
      <c r="AK173" s="47">
        <f t="shared" si="94"/>
        <v>4.3059595283452063</v>
      </c>
      <c r="AL173" s="43" t="e">
        <f t="shared" si="95"/>
        <v>#DIV/0!</v>
      </c>
      <c r="AN173" s="41" t="e">
        <f t="shared" si="110"/>
        <v>#DIV/0!</v>
      </c>
      <c r="AO173" s="42" t="e">
        <f t="shared" si="96"/>
        <v>#DIV/0!</v>
      </c>
      <c r="AP173" s="42" t="e">
        <f t="shared" si="111"/>
        <v>#DIV/0!</v>
      </c>
      <c r="AQ173" s="42" t="e">
        <f t="shared" si="112"/>
        <v>#DIV/0!</v>
      </c>
      <c r="AR173" s="43" t="e">
        <f t="shared" si="113"/>
        <v>#DIV/0!</v>
      </c>
      <c r="AT173" s="41" t="e">
        <f t="shared" si="97"/>
        <v>#DIV/0!</v>
      </c>
      <c r="AU173" s="42" t="e">
        <f t="shared" si="98"/>
        <v>#DIV/0!</v>
      </c>
      <c r="AV173" s="43" t="e">
        <f t="shared" si="99"/>
        <v>#DIV/0!</v>
      </c>
      <c r="AW173"/>
      <c r="AX173"/>
      <c r="AY173"/>
    </row>
    <row r="174" spans="2:51">
      <c r="B174" s="19"/>
      <c r="C174" s="20"/>
      <c r="D174" s="68"/>
      <c r="F174" s="27"/>
      <c r="G174" s="28"/>
      <c r="H174" s="28"/>
      <c r="I174" s="28"/>
      <c r="J174" s="28"/>
      <c r="K174" s="28"/>
      <c r="L174" s="28"/>
      <c r="M174" s="28"/>
      <c r="N174" s="64"/>
      <c r="O174" s="74"/>
      <c r="P174" s="75"/>
      <c r="Q174" s="11"/>
      <c r="R174" s="33"/>
      <c r="S174" s="34"/>
      <c r="T174"/>
      <c r="U174" s="99" t="e">
        <f t="shared" si="107"/>
        <v>#DIV/0!</v>
      </c>
      <c r="V174" s="37" t="e">
        <f t="shared" ref="V174:V207" si="114">815.3+265.3*(G174/40.32)/(G174/40.32+N174/71.85)+15.37*G174+8.61*N174+6.646*(F174+J174)+39.16*D174</f>
        <v>#DIV/0!</v>
      </c>
      <c r="W174" s="38" t="e">
        <f t="shared" si="108"/>
        <v>#DIV/0!</v>
      </c>
      <c r="Y174" s="41" t="e">
        <f t="shared" ref="Y174:Y207" si="115">(F174/30.99)/($I174/60.08+$L174/79.9+$H174/50.98+$N174/71.85+$G174/40.32+$K174/56.08+$F174/30.99+$J174/47.1+$M174/70.94)</f>
        <v>#DIV/0!</v>
      </c>
      <c r="Z174" s="42" t="e">
        <f t="shared" ref="Z174:Z207" si="116">(G174/40.32)/($I174/60.08+$L174/79.9+$H174/50.98+$N174/71.85+$G174/40.32+$K174/56.08+$F174/30.99+$J174/47.1+$M174/70.94)</f>
        <v>#DIV/0!</v>
      </c>
      <c r="AA174" s="42" t="e">
        <f t="shared" ref="AA174:AA207" si="117">(H174/50.98)/($I174/60.08+$L174/79.9+$H174/50.98+$N174/71.85+$G174/40.32+$K174/56.08+$F174/30.99+$J174/47.1+$M174/70.94)</f>
        <v>#DIV/0!</v>
      </c>
      <c r="AB174" s="42" t="e">
        <f t="shared" ref="AB174:AB207" si="118">(I174/60.08)/($I174/60.08+$L174/79.9+$H174/50.98+$N174/71.85+$G174/40.32+$K174/56.08+$F174/30.99+$J174/47.1+$M174/70.94)</f>
        <v>#DIV/0!</v>
      </c>
      <c r="AC174" s="42" t="e">
        <f t="shared" ref="AC174:AC207" si="119">(J174/47.1)/($I174/60.08+$L174/79.9+$H174/50.98+$N174/71.85+$G174/40.32+$K174/56.08+$F174/30.99+$J174/47.1+$M174/70.94)</f>
        <v>#DIV/0!</v>
      </c>
      <c r="AD174" s="42" t="e">
        <f t="shared" ref="AD174:AD207" si="120">(K174/56.08)/($I174/60.08+$L174/79.9+$H174/50.98+$N174/71.85+$G174/40.32+$K174/56.08+$F174/30.99+$J174/47.1+$M174/70.94)</f>
        <v>#DIV/0!</v>
      </c>
      <c r="AE174" s="42" t="e">
        <f t="shared" ref="AE174:AE207" si="121">(L174/79.9)/($I174/60.08+$L174/79.9+$H174/50.98+$N174/71.85+$G174/40.32+$K174/56.08+$F174/30.99+$J174/47.1+$M174/70.94)</f>
        <v>#DIV/0!</v>
      </c>
      <c r="AF174" s="42" t="e">
        <f t="shared" ref="AF174:AF207" si="122">(M174/70.94)/($I174/60.08+$L174/79.9+$H174/50.98+$N174/71.85+$G174/40.32+$K174/56.08+$F174/30.99+$J174/47.1+$M174/70.94)</f>
        <v>#DIV/0!</v>
      </c>
      <c r="AG174" s="42" t="e">
        <f t="shared" ref="AG174:AG207" si="123">(N174/71.85)/($I174/60.08+$L174/79.9+$H174/50.98+$N174/71.85+$G174/40.32+$K174/56.08+$F174/30.99+$J174/47.1+$M174/70.94)</f>
        <v>#DIV/0!</v>
      </c>
      <c r="AH174" s="43" t="e">
        <f t="shared" si="109"/>
        <v>#DIV/0!</v>
      </c>
      <c r="AJ174" s="41" t="e">
        <f t="shared" ref="AJ174:AJ207" si="124">1/(1+(O174/(N174*AL174))*0.013+(P174/(N174*AL174))*0.025)</f>
        <v>#DIV/0!</v>
      </c>
      <c r="AK174" s="47">
        <f t="shared" ref="AK174:AK207" si="125">EXP(1.46-0.177*G174)</f>
        <v>4.3059595283452063</v>
      </c>
      <c r="AL174" s="43" t="e">
        <f t="shared" ref="AL174:AL205" si="126">(N174-AK174*71.85/79.85)/N174</f>
        <v>#DIV/0!</v>
      </c>
      <c r="AN174" s="41" t="e">
        <f t="shared" si="110"/>
        <v>#DIV/0!</v>
      </c>
      <c r="AO174" s="42" t="e">
        <f t="shared" ref="AO174:AO207" si="127">(137778-91.666*W174+8.474*W174*LN(W174))/(8.31441*W174)+(-291*D174+351*ERF(D174))/W174</f>
        <v>#DIV/0!</v>
      </c>
      <c r="AP174" s="42" t="e">
        <f t="shared" si="111"/>
        <v>#DIV/0!</v>
      </c>
      <c r="AQ174" s="42" t="e">
        <f t="shared" si="112"/>
        <v>#DIV/0!</v>
      </c>
      <c r="AR174" s="43" t="e">
        <f t="shared" si="113"/>
        <v>#DIV/0!</v>
      </c>
      <c r="AT174" s="41" t="e">
        <f t="shared" ref="AT174:AT207" si="128">1/(1+(O174/(N174*AL174))*0.013+(P174/(N174*AL174))*0.025)</f>
        <v>#DIV/0!</v>
      </c>
      <c r="AU174" s="42" t="e">
        <f t="shared" ref="AU174:AU205" si="129">(O174/(N174*AL174))*0.013*AT174</f>
        <v>#DIV/0!</v>
      </c>
      <c r="AV174" s="43" t="e">
        <f t="shared" ref="AV174:AV207" si="130">(P174/(N174*AL174))*0.025*AT174</f>
        <v>#DIV/0!</v>
      </c>
      <c r="AW174"/>
      <c r="AX174"/>
      <c r="AY174"/>
    </row>
    <row r="175" spans="2:51">
      <c r="B175" s="19"/>
      <c r="C175" s="20"/>
      <c r="D175" s="68"/>
      <c r="F175" s="27"/>
      <c r="G175" s="28"/>
      <c r="H175" s="28"/>
      <c r="I175" s="28"/>
      <c r="J175" s="28"/>
      <c r="K175" s="28"/>
      <c r="L175" s="28"/>
      <c r="M175" s="28"/>
      <c r="N175" s="64"/>
      <c r="O175" s="74"/>
      <c r="P175" s="75"/>
      <c r="Q175" s="11"/>
      <c r="R175" s="33"/>
      <c r="S175" s="34"/>
      <c r="T175"/>
      <c r="U175" s="99" t="e">
        <f t="shared" si="107"/>
        <v>#DIV/0!</v>
      </c>
      <c r="V175" s="37" t="e">
        <f t="shared" si="114"/>
        <v>#DIV/0!</v>
      </c>
      <c r="W175" s="38" t="e">
        <f t="shared" si="108"/>
        <v>#DIV/0!</v>
      </c>
      <c r="Y175" s="41" t="e">
        <f t="shared" si="115"/>
        <v>#DIV/0!</v>
      </c>
      <c r="Z175" s="42" t="e">
        <f t="shared" si="116"/>
        <v>#DIV/0!</v>
      </c>
      <c r="AA175" s="42" t="e">
        <f t="shared" si="117"/>
        <v>#DIV/0!</v>
      </c>
      <c r="AB175" s="42" t="e">
        <f t="shared" si="118"/>
        <v>#DIV/0!</v>
      </c>
      <c r="AC175" s="42" t="e">
        <f t="shared" si="119"/>
        <v>#DIV/0!</v>
      </c>
      <c r="AD175" s="42" t="e">
        <f t="shared" si="120"/>
        <v>#DIV/0!</v>
      </c>
      <c r="AE175" s="42" t="e">
        <f t="shared" si="121"/>
        <v>#DIV/0!</v>
      </c>
      <c r="AF175" s="42" t="e">
        <f t="shared" si="122"/>
        <v>#DIV/0!</v>
      </c>
      <c r="AG175" s="42" t="e">
        <f t="shared" si="123"/>
        <v>#DIV/0!</v>
      </c>
      <c r="AH175" s="43" t="e">
        <f t="shared" si="109"/>
        <v>#DIV/0!</v>
      </c>
      <c r="AJ175" s="41" t="e">
        <f t="shared" si="124"/>
        <v>#DIV/0!</v>
      </c>
      <c r="AK175" s="47">
        <f t="shared" si="125"/>
        <v>4.3059595283452063</v>
      </c>
      <c r="AL175" s="43" t="e">
        <f t="shared" si="126"/>
        <v>#DIV/0!</v>
      </c>
      <c r="AN175" s="41" t="e">
        <f t="shared" si="110"/>
        <v>#DIV/0!</v>
      </c>
      <c r="AO175" s="42" t="e">
        <f t="shared" si="127"/>
        <v>#DIV/0!</v>
      </c>
      <c r="AP175" s="42" t="e">
        <f t="shared" si="111"/>
        <v>#DIV/0!</v>
      </c>
      <c r="AQ175" s="42" t="e">
        <f t="shared" si="112"/>
        <v>#DIV/0!</v>
      </c>
      <c r="AR175" s="43" t="e">
        <f t="shared" si="113"/>
        <v>#DIV/0!</v>
      </c>
      <c r="AT175" s="41" t="e">
        <f t="shared" si="128"/>
        <v>#DIV/0!</v>
      </c>
      <c r="AU175" s="42" t="e">
        <f t="shared" si="129"/>
        <v>#DIV/0!</v>
      </c>
      <c r="AV175" s="43" t="e">
        <f t="shared" si="130"/>
        <v>#DIV/0!</v>
      </c>
      <c r="AW175"/>
      <c r="AX175"/>
      <c r="AY175"/>
    </row>
    <row r="176" spans="2:51">
      <c r="B176" s="19"/>
      <c r="C176" s="20"/>
      <c r="D176" s="68"/>
      <c r="F176" s="27"/>
      <c r="G176" s="28"/>
      <c r="H176" s="28"/>
      <c r="I176" s="28"/>
      <c r="J176" s="28"/>
      <c r="K176" s="28"/>
      <c r="L176" s="28"/>
      <c r="M176" s="28"/>
      <c r="N176" s="64"/>
      <c r="O176" s="74"/>
      <c r="P176" s="75"/>
      <c r="Q176" s="11"/>
      <c r="R176" s="33"/>
      <c r="S176" s="34"/>
      <c r="U176" s="99" t="e">
        <f t="shared" si="107"/>
        <v>#DIV/0!</v>
      </c>
      <c r="V176" s="37" t="e">
        <f t="shared" si="114"/>
        <v>#DIV/0!</v>
      </c>
      <c r="W176" s="38" t="e">
        <f t="shared" si="108"/>
        <v>#DIV/0!</v>
      </c>
      <c r="Y176" s="41" t="e">
        <f t="shared" si="115"/>
        <v>#DIV/0!</v>
      </c>
      <c r="Z176" s="42" t="e">
        <f t="shared" si="116"/>
        <v>#DIV/0!</v>
      </c>
      <c r="AA176" s="42" t="e">
        <f t="shared" si="117"/>
        <v>#DIV/0!</v>
      </c>
      <c r="AB176" s="42" t="e">
        <f t="shared" si="118"/>
        <v>#DIV/0!</v>
      </c>
      <c r="AC176" s="42" t="e">
        <f t="shared" si="119"/>
        <v>#DIV/0!</v>
      </c>
      <c r="AD176" s="42" t="e">
        <f t="shared" si="120"/>
        <v>#DIV/0!</v>
      </c>
      <c r="AE176" s="42" t="e">
        <f t="shared" si="121"/>
        <v>#DIV/0!</v>
      </c>
      <c r="AF176" s="42" t="e">
        <f t="shared" si="122"/>
        <v>#DIV/0!</v>
      </c>
      <c r="AG176" s="42" t="e">
        <f t="shared" si="123"/>
        <v>#DIV/0!</v>
      </c>
      <c r="AH176" s="43" t="e">
        <f t="shared" si="109"/>
        <v>#DIV/0!</v>
      </c>
      <c r="AJ176" s="41" t="e">
        <f t="shared" si="124"/>
        <v>#DIV/0!</v>
      </c>
      <c r="AK176" s="47">
        <f t="shared" si="125"/>
        <v>4.3059595283452063</v>
      </c>
      <c r="AL176" s="43" t="e">
        <f t="shared" si="126"/>
        <v>#DIV/0!</v>
      </c>
      <c r="AN176" s="41" t="e">
        <f t="shared" si="110"/>
        <v>#DIV/0!</v>
      </c>
      <c r="AO176" s="42" t="e">
        <f t="shared" si="127"/>
        <v>#DIV/0!</v>
      </c>
      <c r="AP176" s="42" t="e">
        <f t="shared" si="111"/>
        <v>#DIV/0!</v>
      </c>
      <c r="AQ176" s="42" t="e">
        <f t="shared" si="112"/>
        <v>#DIV/0!</v>
      </c>
      <c r="AR176" s="43" t="e">
        <f t="shared" si="113"/>
        <v>#DIV/0!</v>
      </c>
      <c r="AT176" s="41" t="e">
        <f t="shared" si="128"/>
        <v>#DIV/0!</v>
      </c>
      <c r="AU176" s="42" t="e">
        <f t="shared" si="129"/>
        <v>#DIV/0!</v>
      </c>
      <c r="AV176" s="43" t="e">
        <f t="shared" si="130"/>
        <v>#DIV/0!</v>
      </c>
      <c r="AW176"/>
    </row>
    <row r="177" spans="2:51">
      <c r="B177" s="19"/>
      <c r="C177" s="20"/>
      <c r="D177" s="68"/>
      <c r="F177" s="27"/>
      <c r="G177" s="28"/>
      <c r="H177" s="28"/>
      <c r="I177" s="28"/>
      <c r="J177" s="28"/>
      <c r="K177" s="28"/>
      <c r="L177" s="28"/>
      <c r="M177" s="28"/>
      <c r="N177" s="64"/>
      <c r="O177" s="74"/>
      <c r="P177" s="75"/>
      <c r="Q177" s="11"/>
      <c r="R177" s="33"/>
      <c r="S177" s="34"/>
      <c r="U177" s="99" t="e">
        <f t="shared" si="107"/>
        <v>#DIV/0!</v>
      </c>
      <c r="V177" s="37" t="e">
        <f t="shared" si="114"/>
        <v>#DIV/0!</v>
      </c>
      <c r="W177" s="38" t="e">
        <f t="shared" si="108"/>
        <v>#DIV/0!</v>
      </c>
      <c r="Y177" s="41" t="e">
        <f t="shared" si="115"/>
        <v>#DIV/0!</v>
      </c>
      <c r="Z177" s="42" t="e">
        <f t="shared" si="116"/>
        <v>#DIV/0!</v>
      </c>
      <c r="AA177" s="42" t="e">
        <f t="shared" si="117"/>
        <v>#DIV/0!</v>
      </c>
      <c r="AB177" s="42" t="e">
        <f t="shared" si="118"/>
        <v>#DIV/0!</v>
      </c>
      <c r="AC177" s="42" t="e">
        <f t="shared" si="119"/>
        <v>#DIV/0!</v>
      </c>
      <c r="AD177" s="42" t="e">
        <f t="shared" si="120"/>
        <v>#DIV/0!</v>
      </c>
      <c r="AE177" s="42" t="e">
        <f t="shared" si="121"/>
        <v>#DIV/0!</v>
      </c>
      <c r="AF177" s="42" t="e">
        <f t="shared" si="122"/>
        <v>#DIV/0!</v>
      </c>
      <c r="AG177" s="42" t="e">
        <f t="shared" si="123"/>
        <v>#DIV/0!</v>
      </c>
      <c r="AH177" s="43" t="e">
        <f t="shared" si="109"/>
        <v>#DIV/0!</v>
      </c>
      <c r="AJ177" s="41" t="e">
        <f t="shared" si="124"/>
        <v>#DIV/0!</v>
      </c>
      <c r="AK177" s="47">
        <f t="shared" si="125"/>
        <v>4.3059595283452063</v>
      </c>
      <c r="AL177" s="43" t="e">
        <f t="shared" si="126"/>
        <v>#DIV/0!</v>
      </c>
      <c r="AN177" s="41" t="e">
        <f t="shared" si="110"/>
        <v>#DIV/0!</v>
      </c>
      <c r="AO177" s="42" t="e">
        <f t="shared" si="127"/>
        <v>#DIV/0!</v>
      </c>
      <c r="AP177" s="42" t="e">
        <f t="shared" si="111"/>
        <v>#DIV/0!</v>
      </c>
      <c r="AQ177" s="42" t="e">
        <f t="shared" si="112"/>
        <v>#DIV/0!</v>
      </c>
      <c r="AR177" s="43" t="e">
        <f t="shared" si="113"/>
        <v>#DIV/0!</v>
      </c>
      <c r="AT177" s="41" t="e">
        <f t="shared" si="128"/>
        <v>#DIV/0!</v>
      </c>
      <c r="AU177" s="42" t="e">
        <f t="shared" si="129"/>
        <v>#DIV/0!</v>
      </c>
      <c r="AV177" s="43" t="e">
        <f t="shared" si="130"/>
        <v>#DIV/0!</v>
      </c>
      <c r="AW177"/>
    </row>
    <row r="178" spans="2:51">
      <c r="B178" s="19"/>
      <c r="C178" s="20"/>
      <c r="D178" s="68"/>
      <c r="F178" s="27"/>
      <c r="G178" s="28"/>
      <c r="H178" s="28"/>
      <c r="I178" s="28"/>
      <c r="J178" s="28"/>
      <c r="K178" s="28"/>
      <c r="L178" s="28"/>
      <c r="M178" s="28"/>
      <c r="N178" s="64"/>
      <c r="O178" s="74"/>
      <c r="P178" s="75"/>
      <c r="Q178" s="11"/>
      <c r="R178" s="33"/>
      <c r="S178" s="34"/>
      <c r="U178" s="99" t="e">
        <f t="shared" si="107"/>
        <v>#DIV/0!</v>
      </c>
      <c r="V178" s="37" t="e">
        <f t="shared" si="114"/>
        <v>#DIV/0!</v>
      </c>
      <c r="W178" s="38" t="e">
        <f t="shared" si="108"/>
        <v>#DIV/0!</v>
      </c>
      <c r="Y178" s="41" t="e">
        <f t="shared" si="115"/>
        <v>#DIV/0!</v>
      </c>
      <c r="Z178" s="42" t="e">
        <f t="shared" si="116"/>
        <v>#DIV/0!</v>
      </c>
      <c r="AA178" s="42" t="e">
        <f t="shared" si="117"/>
        <v>#DIV/0!</v>
      </c>
      <c r="AB178" s="42" t="e">
        <f t="shared" si="118"/>
        <v>#DIV/0!</v>
      </c>
      <c r="AC178" s="42" t="e">
        <f t="shared" si="119"/>
        <v>#DIV/0!</v>
      </c>
      <c r="AD178" s="42" t="e">
        <f t="shared" si="120"/>
        <v>#DIV/0!</v>
      </c>
      <c r="AE178" s="42" t="e">
        <f t="shared" si="121"/>
        <v>#DIV/0!</v>
      </c>
      <c r="AF178" s="42" t="e">
        <f t="shared" si="122"/>
        <v>#DIV/0!</v>
      </c>
      <c r="AG178" s="42" t="e">
        <f t="shared" si="123"/>
        <v>#DIV/0!</v>
      </c>
      <c r="AH178" s="43" t="e">
        <f t="shared" si="109"/>
        <v>#DIV/0!</v>
      </c>
      <c r="AJ178" s="41" t="e">
        <f t="shared" si="124"/>
        <v>#DIV/0!</v>
      </c>
      <c r="AK178" s="47">
        <f t="shared" si="125"/>
        <v>4.3059595283452063</v>
      </c>
      <c r="AL178" s="43" t="e">
        <f t="shared" si="126"/>
        <v>#DIV/0!</v>
      </c>
      <c r="AN178" s="41" t="e">
        <f t="shared" si="110"/>
        <v>#DIV/0!</v>
      </c>
      <c r="AO178" s="42" t="e">
        <f t="shared" si="127"/>
        <v>#DIV/0!</v>
      </c>
      <c r="AP178" s="42" t="e">
        <f t="shared" si="111"/>
        <v>#DIV/0!</v>
      </c>
      <c r="AQ178" s="42" t="e">
        <f t="shared" si="112"/>
        <v>#DIV/0!</v>
      </c>
      <c r="AR178" s="43" t="e">
        <f t="shared" si="113"/>
        <v>#DIV/0!</v>
      </c>
      <c r="AT178" s="41" t="e">
        <f t="shared" si="128"/>
        <v>#DIV/0!</v>
      </c>
      <c r="AU178" s="42" t="e">
        <f t="shared" si="129"/>
        <v>#DIV/0!</v>
      </c>
      <c r="AV178" s="43" t="e">
        <f t="shared" si="130"/>
        <v>#DIV/0!</v>
      </c>
      <c r="AW178"/>
    </row>
    <row r="179" spans="2:51">
      <c r="B179" s="19"/>
      <c r="C179" s="20"/>
      <c r="D179" s="68"/>
      <c r="F179" s="27"/>
      <c r="G179" s="28"/>
      <c r="H179" s="28"/>
      <c r="I179" s="28"/>
      <c r="J179" s="28"/>
      <c r="K179" s="28"/>
      <c r="L179" s="28"/>
      <c r="M179" s="28"/>
      <c r="N179" s="64"/>
      <c r="O179" s="74"/>
      <c r="P179" s="75"/>
      <c r="Q179" s="11"/>
      <c r="R179" s="33"/>
      <c r="S179" s="34"/>
      <c r="U179" s="99" t="e">
        <f t="shared" si="107"/>
        <v>#DIV/0!</v>
      </c>
      <c r="V179" s="37" t="e">
        <f t="shared" si="114"/>
        <v>#DIV/0!</v>
      </c>
      <c r="W179" s="38" t="e">
        <f t="shared" si="108"/>
        <v>#DIV/0!</v>
      </c>
      <c r="Y179" s="41" t="e">
        <f t="shared" si="115"/>
        <v>#DIV/0!</v>
      </c>
      <c r="Z179" s="42" t="e">
        <f t="shared" si="116"/>
        <v>#DIV/0!</v>
      </c>
      <c r="AA179" s="42" t="e">
        <f t="shared" si="117"/>
        <v>#DIV/0!</v>
      </c>
      <c r="AB179" s="42" t="e">
        <f t="shared" si="118"/>
        <v>#DIV/0!</v>
      </c>
      <c r="AC179" s="42" t="e">
        <f t="shared" si="119"/>
        <v>#DIV/0!</v>
      </c>
      <c r="AD179" s="42" t="e">
        <f t="shared" si="120"/>
        <v>#DIV/0!</v>
      </c>
      <c r="AE179" s="42" t="e">
        <f t="shared" si="121"/>
        <v>#DIV/0!</v>
      </c>
      <c r="AF179" s="42" t="e">
        <f t="shared" si="122"/>
        <v>#DIV/0!</v>
      </c>
      <c r="AG179" s="42" t="e">
        <f t="shared" si="123"/>
        <v>#DIV/0!</v>
      </c>
      <c r="AH179" s="43" t="e">
        <f t="shared" si="109"/>
        <v>#DIV/0!</v>
      </c>
      <c r="AJ179" s="41" t="e">
        <f t="shared" si="124"/>
        <v>#DIV/0!</v>
      </c>
      <c r="AK179" s="47">
        <f t="shared" si="125"/>
        <v>4.3059595283452063</v>
      </c>
      <c r="AL179" s="43" t="e">
        <f t="shared" si="126"/>
        <v>#DIV/0!</v>
      </c>
      <c r="AN179" s="41" t="e">
        <f t="shared" si="110"/>
        <v>#DIV/0!</v>
      </c>
      <c r="AO179" s="42" t="e">
        <f t="shared" si="127"/>
        <v>#DIV/0!</v>
      </c>
      <c r="AP179" s="42" t="e">
        <f t="shared" si="111"/>
        <v>#DIV/0!</v>
      </c>
      <c r="AQ179" s="42" t="e">
        <f t="shared" si="112"/>
        <v>#DIV/0!</v>
      </c>
      <c r="AR179" s="43" t="e">
        <f t="shared" si="113"/>
        <v>#DIV/0!</v>
      </c>
      <c r="AT179" s="41" t="e">
        <f t="shared" si="128"/>
        <v>#DIV/0!</v>
      </c>
      <c r="AU179" s="42" t="e">
        <f t="shared" si="129"/>
        <v>#DIV/0!</v>
      </c>
      <c r="AV179" s="43" t="e">
        <f t="shared" si="130"/>
        <v>#DIV/0!</v>
      </c>
      <c r="AW179"/>
    </row>
    <row r="180" spans="2:51">
      <c r="B180" s="19"/>
      <c r="C180" s="20"/>
      <c r="D180" s="68"/>
      <c r="F180" s="27"/>
      <c r="G180" s="28"/>
      <c r="H180" s="28"/>
      <c r="I180" s="28"/>
      <c r="J180" s="28"/>
      <c r="K180" s="28"/>
      <c r="L180" s="28"/>
      <c r="M180" s="28"/>
      <c r="N180" s="64"/>
      <c r="O180" s="74"/>
      <c r="P180" s="75"/>
      <c r="Q180" s="11"/>
      <c r="R180" s="33"/>
      <c r="S180" s="34"/>
      <c r="U180" s="99" t="e">
        <f t="shared" si="107"/>
        <v>#DIV/0!</v>
      </c>
      <c r="V180" s="37" t="e">
        <f t="shared" si="114"/>
        <v>#DIV/0!</v>
      </c>
      <c r="W180" s="38" t="e">
        <f t="shared" si="108"/>
        <v>#DIV/0!</v>
      </c>
      <c r="Y180" s="41" t="e">
        <f t="shared" si="115"/>
        <v>#DIV/0!</v>
      </c>
      <c r="Z180" s="42" t="e">
        <f t="shared" si="116"/>
        <v>#DIV/0!</v>
      </c>
      <c r="AA180" s="42" t="e">
        <f t="shared" si="117"/>
        <v>#DIV/0!</v>
      </c>
      <c r="AB180" s="42" t="e">
        <f t="shared" si="118"/>
        <v>#DIV/0!</v>
      </c>
      <c r="AC180" s="42" t="e">
        <f t="shared" si="119"/>
        <v>#DIV/0!</v>
      </c>
      <c r="AD180" s="42" t="e">
        <f t="shared" si="120"/>
        <v>#DIV/0!</v>
      </c>
      <c r="AE180" s="42" t="e">
        <f t="shared" si="121"/>
        <v>#DIV/0!</v>
      </c>
      <c r="AF180" s="42" t="e">
        <f t="shared" si="122"/>
        <v>#DIV/0!</v>
      </c>
      <c r="AG180" s="42" t="e">
        <f t="shared" si="123"/>
        <v>#DIV/0!</v>
      </c>
      <c r="AH180" s="43" t="e">
        <f t="shared" si="109"/>
        <v>#DIV/0!</v>
      </c>
      <c r="AJ180" s="41" t="e">
        <f t="shared" si="124"/>
        <v>#DIV/0!</v>
      </c>
      <c r="AK180" s="47">
        <f t="shared" si="125"/>
        <v>4.3059595283452063</v>
      </c>
      <c r="AL180" s="43" t="e">
        <f t="shared" si="126"/>
        <v>#DIV/0!</v>
      </c>
      <c r="AN180" s="41" t="e">
        <f t="shared" si="110"/>
        <v>#DIV/0!</v>
      </c>
      <c r="AO180" s="42" t="e">
        <f t="shared" si="127"/>
        <v>#DIV/0!</v>
      </c>
      <c r="AP180" s="42" t="e">
        <f t="shared" si="111"/>
        <v>#DIV/0!</v>
      </c>
      <c r="AQ180" s="42" t="e">
        <f t="shared" si="112"/>
        <v>#DIV/0!</v>
      </c>
      <c r="AR180" s="43" t="e">
        <f t="shared" si="113"/>
        <v>#DIV/0!</v>
      </c>
      <c r="AT180" s="41" t="e">
        <f t="shared" si="128"/>
        <v>#DIV/0!</v>
      </c>
      <c r="AU180" s="42" t="e">
        <f t="shared" si="129"/>
        <v>#DIV/0!</v>
      </c>
      <c r="AV180" s="43" t="e">
        <f t="shared" si="130"/>
        <v>#DIV/0!</v>
      </c>
      <c r="AW180"/>
    </row>
    <row r="181" spans="2:51">
      <c r="B181" s="19"/>
      <c r="C181" s="20"/>
      <c r="D181" s="68"/>
      <c r="F181" s="27"/>
      <c r="G181" s="28"/>
      <c r="H181" s="28"/>
      <c r="I181" s="28"/>
      <c r="J181" s="28"/>
      <c r="K181" s="28"/>
      <c r="L181" s="28"/>
      <c r="M181" s="28"/>
      <c r="N181" s="64"/>
      <c r="O181" s="74"/>
      <c r="P181" s="75"/>
      <c r="Q181" s="11"/>
      <c r="R181" s="33"/>
      <c r="S181" s="34"/>
      <c r="U181" s="99" t="e">
        <f t="shared" si="107"/>
        <v>#DIV/0!</v>
      </c>
      <c r="V181" s="37" t="e">
        <f t="shared" si="114"/>
        <v>#DIV/0!</v>
      </c>
      <c r="W181" s="38" t="e">
        <f t="shared" si="108"/>
        <v>#DIV/0!</v>
      </c>
      <c r="Y181" s="41" t="e">
        <f t="shared" si="115"/>
        <v>#DIV/0!</v>
      </c>
      <c r="Z181" s="42" t="e">
        <f t="shared" si="116"/>
        <v>#DIV/0!</v>
      </c>
      <c r="AA181" s="42" t="e">
        <f t="shared" si="117"/>
        <v>#DIV/0!</v>
      </c>
      <c r="AB181" s="42" t="e">
        <f t="shared" si="118"/>
        <v>#DIV/0!</v>
      </c>
      <c r="AC181" s="42" t="e">
        <f t="shared" si="119"/>
        <v>#DIV/0!</v>
      </c>
      <c r="AD181" s="42" t="e">
        <f t="shared" si="120"/>
        <v>#DIV/0!</v>
      </c>
      <c r="AE181" s="42" t="e">
        <f t="shared" si="121"/>
        <v>#DIV/0!</v>
      </c>
      <c r="AF181" s="42" t="e">
        <f t="shared" si="122"/>
        <v>#DIV/0!</v>
      </c>
      <c r="AG181" s="42" t="e">
        <f t="shared" si="123"/>
        <v>#DIV/0!</v>
      </c>
      <c r="AH181" s="43" t="e">
        <f t="shared" si="109"/>
        <v>#DIV/0!</v>
      </c>
      <c r="AJ181" s="41" t="e">
        <f t="shared" si="124"/>
        <v>#DIV/0!</v>
      </c>
      <c r="AK181" s="47">
        <f t="shared" si="125"/>
        <v>4.3059595283452063</v>
      </c>
      <c r="AL181" s="43" t="e">
        <f t="shared" si="126"/>
        <v>#DIV/0!</v>
      </c>
      <c r="AN181" s="41" t="e">
        <f t="shared" si="110"/>
        <v>#DIV/0!</v>
      </c>
      <c r="AO181" s="42" t="e">
        <f t="shared" si="127"/>
        <v>#DIV/0!</v>
      </c>
      <c r="AP181" s="42" t="e">
        <f t="shared" si="111"/>
        <v>#DIV/0!</v>
      </c>
      <c r="AQ181" s="42" t="e">
        <f t="shared" si="112"/>
        <v>#DIV/0!</v>
      </c>
      <c r="AR181" s="43" t="e">
        <f t="shared" si="113"/>
        <v>#DIV/0!</v>
      </c>
      <c r="AT181" s="41" t="e">
        <f t="shared" si="128"/>
        <v>#DIV/0!</v>
      </c>
      <c r="AU181" s="42" t="e">
        <f t="shared" si="129"/>
        <v>#DIV/0!</v>
      </c>
      <c r="AV181" s="43" t="e">
        <f t="shared" si="130"/>
        <v>#DIV/0!</v>
      </c>
      <c r="AW181"/>
    </row>
    <row r="182" spans="2:51">
      <c r="B182" s="19"/>
      <c r="C182" s="20"/>
      <c r="D182" s="68"/>
      <c r="F182" s="27"/>
      <c r="G182" s="28"/>
      <c r="H182" s="28"/>
      <c r="I182" s="28"/>
      <c r="J182" s="28"/>
      <c r="K182" s="28"/>
      <c r="L182" s="28"/>
      <c r="M182" s="28"/>
      <c r="N182" s="64"/>
      <c r="O182" s="74"/>
      <c r="P182" s="75"/>
      <c r="Q182" s="11"/>
      <c r="R182" s="33"/>
      <c r="S182" s="34"/>
      <c r="U182" s="99" t="e">
        <f t="shared" si="107"/>
        <v>#DIV/0!</v>
      </c>
      <c r="V182" s="37" t="e">
        <f t="shared" si="114"/>
        <v>#DIV/0!</v>
      </c>
      <c r="W182" s="38" t="e">
        <f t="shared" si="108"/>
        <v>#DIV/0!</v>
      </c>
      <c r="Y182" s="41" t="e">
        <f t="shared" si="115"/>
        <v>#DIV/0!</v>
      </c>
      <c r="Z182" s="42" t="e">
        <f t="shared" si="116"/>
        <v>#DIV/0!</v>
      </c>
      <c r="AA182" s="42" t="e">
        <f t="shared" si="117"/>
        <v>#DIV/0!</v>
      </c>
      <c r="AB182" s="42" t="e">
        <f t="shared" si="118"/>
        <v>#DIV/0!</v>
      </c>
      <c r="AC182" s="42" t="e">
        <f t="shared" si="119"/>
        <v>#DIV/0!</v>
      </c>
      <c r="AD182" s="42" t="e">
        <f t="shared" si="120"/>
        <v>#DIV/0!</v>
      </c>
      <c r="AE182" s="42" t="e">
        <f t="shared" si="121"/>
        <v>#DIV/0!</v>
      </c>
      <c r="AF182" s="42" t="e">
        <f t="shared" si="122"/>
        <v>#DIV/0!</v>
      </c>
      <c r="AG182" s="42" t="e">
        <f t="shared" si="123"/>
        <v>#DIV/0!</v>
      </c>
      <c r="AH182" s="43" t="e">
        <f t="shared" si="109"/>
        <v>#DIV/0!</v>
      </c>
      <c r="AJ182" s="41" t="e">
        <f t="shared" si="124"/>
        <v>#DIV/0!</v>
      </c>
      <c r="AK182" s="47">
        <f t="shared" si="125"/>
        <v>4.3059595283452063</v>
      </c>
      <c r="AL182" s="43" t="e">
        <f t="shared" si="126"/>
        <v>#DIV/0!</v>
      </c>
      <c r="AN182" s="41" t="e">
        <f t="shared" si="110"/>
        <v>#DIV/0!</v>
      </c>
      <c r="AO182" s="42" t="e">
        <f t="shared" si="127"/>
        <v>#DIV/0!</v>
      </c>
      <c r="AP182" s="42" t="e">
        <f t="shared" si="111"/>
        <v>#DIV/0!</v>
      </c>
      <c r="AQ182" s="42" t="e">
        <f t="shared" si="112"/>
        <v>#DIV/0!</v>
      </c>
      <c r="AR182" s="43" t="e">
        <f t="shared" si="113"/>
        <v>#DIV/0!</v>
      </c>
      <c r="AT182" s="41" t="e">
        <f t="shared" si="128"/>
        <v>#DIV/0!</v>
      </c>
      <c r="AU182" s="42" t="e">
        <f t="shared" si="129"/>
        <v>#DIV/0!</v>
      </c>
      <c r="AV182" s="43" t="e">
        <f t="shared" si="130"/>
        <v>#DIV/0!</v>
      </c>
      <c r="AW182"/>
    </row>
    <row r="183" spans="2:51">
      <c r="B183" s="19"/>
      <c r="C183" s="20"/>
      <c r="D183" s="68"/>
      <c r="F183" s="27"/>
      <c r="G183" s="28"/>
      <c r="H183" s="28"/>
      <c r="I183" s="28"/>
      <c r="J183" s="28"/>
      <c r="K183" s="28"/>
      <c r="L183" s="28"/>
      <c r="M183" s="28"/>
      <c r="N183" s="64"/>
      <c r="O183" s="74"/>
      <c r="P183" s="75"/>
      <c r="Q183" s="11"/>
      <c r="R183" s="33"/>
      <c r="S183" s="34"/>
      <c r="U183" s="99" t="e">
        <f t="shared" si="107"/>
        <v>#DIV/0!</v>
      </c>
      <c r="V183" s="37" t="e">
        <f t="shared" si="114"/>
        <v>#DIV/0!</v>
      </c>
      <c r="W183" s="38" t="e">
        <f t="shared" si="108"/>
        <v>#DIV/0!</v>
      </c>
      <c r="Y183" s="41" t="e">
        <f t="shared" si="115"/>
        <v>#DIV/0!</v>
      </c>
      <c r="Z183" s="42" t="e">
        <f t="shared" si="116"/>
        <v>#DIV/0!</v>
      </c>
      <c r="AA183" s="42" t="e">
        <f t="shared" si="117"/>
        <v>#DIV/0!</v>
      </c>
      <c r="AB183" s="42" t="e">
        <f t="shared" si="118"/>
        <v>#DIV/0!</v>
      </c>
      <c r="AC183" s="42" t="e">
        <f t="shared" si="119"/>
        <v>#DIV/0!</v>
      </c>
      <c r="AD183" s="42" t="e">
        <f t="shared" si="120"/>
        <v>#DIV/0!</v>
      </c>
      <c r="AE183" s="42" t="e">
        <f t="shared" si="121"/>
        <v>#DIV/0!</v>
      </c>
      <c r="AF183" s="42" t="e">
        <f t="shared" si="122"/>
        <v>#DIV/0!</v>
      </c>
      <c r="AG183" s="42" t="e">
        <f t="shared" si="123"/>
        <v>#DIV/0!</v>
      </c>
      <c r="AH183" s="43" t="e">
        <f t="shared" si="109"/>
        <v>#DIV/0!</v>
      </c>
      <c r="AJ183" s="41" t="e">
        <f t="shared" si="124"/>
        <v>#DIV/0!</v>
      </c>
      <c r="AK183" s="47">
        <f t="shared" si="125"/>
        <v>4.3059595283452063</v>
      </c>
      <c r="AL183" s="43" t="e">
        <f t="shared" si="126"/>
        <v>#DIV/0!</v>
      </c>
      <c r="AN183" s="41" t="e">
        <f t="shared" si="110"/>
        <v>#DIV/0!</v>
      </c>
      <c r="AO183" s="42" t="e">
        <f t="shared" si="127"/>
        <v>#DIV/0!</v>
      </c>
      <c r="AP183" s="42" t="e">
        <f t="shared" si="111"/>
        <v>#DIV/0!</v>
      </c>
      <c r="AQ183" s="42" t="e">
        <f t="shared" si="112"/>
        <v>#DIV/0!</v>
      </c>
      <c r="AR183" s="43" t="e">
        <f t="shared" si="113"/>
        <v>#DIV/0!</v>
      </c>
      <c r="AT183" s="41" t="e">
        <f t="shared" si="128"/>
        <v>#DIV/0!</v>
      </c>
      <c r="AU183" s="42" t="e">
        <f t="shared" si="129"/>
        <v>#DIV/0!</v>
      </c>
      <c r="AV183" s="43" t="e">
        <f t="shared" si="130"/>
        <v>#DIV/0!</v>
      </c>
      <c r="AW183"/>
    </row>
    <row r="184" spans="2:51">
      <c r="B184" s="19"/>
      <c r="C184" s="20"/>
      <c r="D184" s="68"/>
      <c r="F184" s="27"/>
      <c r="G184" s="28"/>
      <c r="H184" s="28"/>
      <c r="I184" s="28"/>
      <c r="J184" s="28"/>
      <c r="K184" s="28"/>
      <c r="L184" s="28"/>
      <c r="M184" s="28"/>
      <c r="N184" s="64"/>
      <c r="O184" s="74"/>
      <c r="P184" s="75"/>
      <c r="Q184" s="11"/>
      <c r="R184" s="33"/>
      <c r="S184" s="34"/>
      <c r="T184"/>
      <c r="U184" s="99" t="e">
        <f t="shared" si="107"/>
        <v>#DIV/0!</v>
      </c>
      <c r="V184" s="37" t="e">
        <f t="shared" si="114"/>
        <v>#DIV/0!</v>
      </c>
      <c r="W184" s="38" t="e">
        <f t="shared" si="108"/>
        <v>#DIV/0!</v>
      </c>
      <c r="Y184" s="41" t="e">
        <f t="shared" si="115"/>
        <v>#DIV/0!</v>
      </c>
      <c r="Z184" s="42" t="e">
        <f t="shared" si="116"/>
        <v>#DIV/0!</v>
      </c>
      <c r="AA184" s="42" t="e">
        <f t="shared" si="117"/>
        <v>#DIV/0!</v>
      </c>
      <c r="AB184" s="42" t="e">
        <f t="shared" si="118"/>
        <v>#DIV/0!</v>
      </c>
      <c r="AC184" s="42" t="e">
        <f t="shared" si="119"/>
        <v>#DIV/0!</v>
      </c>
      <c r="AD184" s="42" t="e">
        <f t="shared" si="120"/>
        <v>#DIV/0!</v>
      </c>
      <c r="AE184" s="42" t="e">
        <f t="shared" si="121"/>
        <v>#DIV/0!</v>
      </c>
      <c r="AF184" s="42" t="e">
        <f t="shared" si="122"/>
        <v>#DIV/0!</v>
      </c>
      <c r="AG184" s="42" t="e">
        <f t="shared" si="123"/>
        <v>#DIV/0!</v>
      </c>
      <c r="AH184" s="43" t="e">
        <f t="shared" si="109"/>
        <v>#DIV/0!</v>
      </c>
      <c r="AJ184" s="41" t="e">
        <f t="shared" si="124"/>
        <v>#DIV/0!</v>
      </c>
      <c r="AK184" s="47">
        <f t="shared" si="125"/>
        <v>4.3059595283452063</v>
      </c>
      <c r="AL184" s="43" t="e">
        <f t="shared" si="126"/>
        <v>#DIV/0!</v>
      </c>
      <c r="AN184" s="41" t="e">
        <f t="shared" si="110"/>
        <v>#DIV/0!</v>
      </c>
      <c r="AO184" s="42" t="e">
        <f t="shared" si="127"/>
        <v>#DIV/0!</v>
      </c>
      <c r="AP184" s="42" t="e">
        <f t="shared" si="111"/>
        <v>#DIV/0!</v>
      </c>
      <c r="AQ184" s="42" t="e">
        <f t="shared" si="112"/>
        <v>#DIV/0!</v>
      </c>
      <c r="AR184" s="43" t="e">
        <f t="shared" si="113"/>
        <v>#DIV/0!</v>
      </c>
      <c r="AT184" s="41" t="e">
        <f t="shared" si="128"/>
        <v>#DIV/0!</v>
      </c>
      <c r="AU184" s="42" t="e">
        <f t="shared" si="129"/>
        <v>#DIV/0!</v>
      </c>
      <c r="AV184" s="43" t="e">
        <f t="shared" si="130"/>
        <v>#DIV/0!</v>
      </c>
      <c r="AW184"/>
      <c r="AX184"/>
      <c r="AY184"/>
    </row>
    <row r="185" spans="2:51">
      <c r="B185" s="19"/>
      <c r="C185" s="20"/>
      <c r="D185" s="68"/>
      <c r="F185" s="27"/>
      <c r="G185" s="28"/>
      <c r="H185" s="28"/>
      <c r="I185" s="28"/>
      <c r="J185" s="28"/>
      <c r="K185" s="28"/>
      <c r="L185" s="28"/>
      <c r="M185" s="28"/>
      <c r="N185" s="64"/>
      <c r="O185" s="74"/>
      <c r="P185" s="75"/>
      <c r="Q185" s="11"/>
      <c r="R185" s="33"/>
      <c r="S185" s="34"/>
      <c r="T185"/>
      <c r="U185" s="99" t="e">
        <f t="shared" si="107"/>
        <v>#DIV/0!</v>
      </c>
      <c r="V185" s="37" t="e">
        <f t="shared" si="114"/>
        <v>#DIV/0!</v>
      </c>
      <c r="W185" s="38" t="e">
        <f t="shared" si="108"/>
        <v>#DIV/0!</v>
      </c>
      <c r="Y185" s="41" t="e">
        <f t="shared" si="115"/>
        <v>#DIV/0!</v>
      </c>
      <c r="Z185" s="42" t="e">
        <f t="shared" si="116"/>
        <v>#DIV/0!</v>
      </c>
      <c r="AA185" s="42" t="e">
        <f t="shared" si="117"/>
        <v>#DIV/0!</v>
      </c>
      <c r="AB185" s="42" t="e">
        <f t="shared" si="118"/>
        <v>#DIV/0!</v>
      </c>
      <c r="AC185" s="42" t="e">
        <f t="shared" si="119"/>
        <v>#DIV/0!</v>
      </c>
      <c r="AD185" s="42" t="e">
        <f t="shared" si="120"/>
        <v>#DIV/0!</v>
      </c>
      <c r="AE185" s="42" t="e">
        <f t="shared" si="121"/>
        <v>#DIV/0!</v>
      </c>
      <c r="AF185" s="42" t="e">
        <f t="shared" si="122"/>
        <v>#DIV/0!</v>
      </c>
      <c r="AG185" s="42" t="e">
        <f t="shared" si="123"/>
        <v>#DIV/0!</v>
      </c>
      <c r="AH185" s="43" t="e">
        <f t="shared" si="109"/>
        <v>#DIV/0!</v>
      </c>
      <c r="AJ185" s="41" t="e">
        <f t="shared" si="124"/>
        <v>#DIV/0!</v>
      </c>
      <c r="AK185" s="47">
        <f t="shared" si="125"/>
        <v>4.3059595283452063</v>
      </c>
      <c r="AL185" s="43" t="e">
        <f t="shared" si="126"/>
        <v>#DIV/0!</v>
      </c>
      <c r="AN185" s="41" t="e">
        <f t="shared" si="110"/>
        <v>#DIV/0!</v>
      </c>
      <c r="AO185" s="42" t="e">
        <f t="shared" si="127"/>
        <v>#DIV/0!</v>
      </c>
      <c r="AP185" s="42" t="e">
        <f t="shared" si="111"/>
        <v>#DIV/0!</v>
      </c>
      <c r="AQ185" s="42" t="e">
        <f t="shared" si="112"/>
        <v>#DIV/0!</v>
      </c>
      <c r="AR185" s="43" t="e">
        <f t="shared" si="113"/>
        <v>#DIV/0!</v>
      </c>
      <c r="AT185" s="41" t="e">
        <f t="shared" si="128"/>
        <v>#DIV/0!</v>
      </c>
      <c r="AU185" s="42" t="e">
        <f t="shared" si="129"/>
        <v>#DIV/0!</v>
      </c>
      <c r="AV185" s="43" t="e">
        <f t="shared" si="130"/>
        <v>#DIV/0!</v>
      </c>
      <c r="AW185"/>
      <c r="AX185"/>
      <c r="AY185"/>
    </row>
    <row r="186" spans="2:51">
      <c r="B186" s="19"/>
      <c r="C186" s="20"/>
      <c r="D186" s="68"/>
      <c r="F186" s="27"/>
      <c r="G186" s="28"/>
      <c r="H186" s="28"/>
      <c r="I186" s="28"/>
      <c r="J186" s="28"/>
      <c r="K186" s="28"/>
      <c r="L186" s="28"/>
      <c r="M186" s="28"/>
      <c r="N186" s="64"/>
      <c r="O186" s="74"/>
      <c r="P186" s="75"/>
      <c r="Q186" s="11"/>
      <c r="R186" s="33"/>
      <c r="S186" s="34"/>
      <c r="T186"/>
      <c r="U186" s="99" t="e">
        <f t="shared" si="107"/>
        <v>#DIV/0!</v>
      </c>
      <c r="V186" s="37" t="e">
        <f t="shared" si="114"/>
        <v>#DIV/0!</v>
      </c>
      <c r="W186" s="38" t="e">
        <f t="shared" si="108"/>
        <v>#DIV/0!</v>
      </c>
      <c r="Y186" s="41" t="e">
        <f t="shared" si="115"/>
        <v>#DIV/0!</v>
      </c>
      <c r="Z186" s="42" t="e">
        <f t="shared" si="116"/>
        <v>#DIV/0!</v>
      </c>
      <c r="AA186" s="42" t="e">
        <f t="shared" si="117"/>
        <v>#DIV/0!</v>
      </c>
      <c r="AB186" s="42" t="e">
        <f t="shared" si="118"/>
        <v>#DIV/0!</v>
      </c>
      <c r="AC186" s="42" t="e">
        <f t="shared" si="119"/>
        <v>#DIV/0!</v>
      </c>
      <c r="AD186" s="42" t="e">
        <f t="shared" si="120"/>
        <v>#DIV/0!</v>
      </c>
      <c r="AE186" s="42" t="e">
        <f t="shared" si="121"/>
        <v>#DIV/0!</v>
      </c>
      <c r="AF186" s="42" t="e">
        <f t="shared" si="122"/>
        <v>#DIV/0!</v>
      </c>
      <c r="AG186" s="42" t="e">
        <f t="shared" si="123"/>
        <v>#DIV/0!</v>
      </c>
      <c r="AH186" s="43" t="e">
        <f t="shared" si="109"/>
        <v>#DIV/0!</v>
      </c>
      <c r="AJ186" s="41" t="e">
        <f t="shared" si="124"/>
        <v>#DIV/0!</v>
      </c>
      <c r="AK186" s="47">
        <f t="shared" si="125"/>
        <v>4.3059595283452063</v>
      </c>
      <c r="AL186" s="43" t="e">
        <f t="shared" si="126"/>
        <v>#DIV/0!</v>
      </c>
      <c r="AN186" s="41" t="e">
        <f t="shared" si="110"/>
        <v>#DIV/0!</v>
      </c>
      <c r="AO186" s="42" t="e">
        <f t="shared" si="127"/>
        <v>#DIV/0!</v>
      </c>
      <c r="AP186" s="42" t="e">
        <f t="shared" si="111"/>
        <v>#DIV/0!</v>
      </c>
      <c r="AQ186" s="42" t="e">
        <f t="shared" si="112"/>
        <v>#DIV/0!</v>
      </c>
      <c r="AR186" s="43" t="e">
        <f t="shared" si="113"/>
        <v>#DIV/0!</v>
      </c>
      <c r="AT186" s="41" t="e">
        <f t="shared" si="128"/>
        <v>#DIV/0!</v>
      </c>
      <c r="AU186" s="42" t="e">
        <f t="shared" si="129"/>
        <v>#DIV/0!</v>
      </c>
      <c r="AV186" s="43" t="e">
        <f t="shared" si="130"/>
        <v>#DIV/0!</v>
      </c>
      <c r="AW186"/>
      <c r="AX186"/>
      <c r="AY186"/>
    </row>
    <row r="187" spans="2:51">
      <c r="B187" s="19"/>
      <c r="C187" s="20"/>
      <c r="D187" s="68"/>
      <c r="F187" s="27"/>
      <c r="G187" s="28"/>
      <c r="H187" s="28"/>
      <c r="I187" s="28"/>
      <c r="J187" s="28"/>
      <c r="K187" s="28"/>
      <c r="L187" s="28"/>
      <c r="M187" s="28"/>
      <c r="N187" s="64"/>
      <c r="O187" s="74"/>
      <c r="P187" s="75"/>
      <c r="Q187" s="11"/>
      <c r="R187" s="33"/>
      <c r="S187" s="34"/>
      <c r="T187"/>
      <c r="U187" s="99" t="e">
        <f t="shared" si="107"/>
        <v>#DIV/0!</v>
      </c>
      <c r="V187" s="37" t="e">
        <f t="shared" si="114"/>
        <v>#DIV/0!</v>
      </c>
      <c r="W187" s="38" t="e">
        <f t="shared" si="108"/>
        <v>#DIV/0!</v>
      </c>
      <c r="Y187" s="41" t="e">
        <f t="shared" si="115"/>
        <v>#DIV/0!</v>
      </c>
      <c r="Z187" s="42" t="e">
        <f t="shared" si="116"/>
        <v>#DIV/0!</v>
      </c>
      <c r="AA187" s="42" t="e">
        <f t="shared" si="117"/>
        <v>#DIV/0!</v>
      </c>
      <c r="AB187" s="42" t="e">
        <f t="shared" si="118"/>
        <v>#DIV/0!</v>
      </c>
      <c r="AC187" s="42" t="e">
        <f t="shared" si="119"/>
        <v>#DIV/0!</v>
      </c>
      <c r="AD187" s="42" t="e">
        <f t="shared" si="120"/>
        <v>#DIV/0!</v>
      </c>
      <c r="AE187" s="42" t="e">
        <f t="shared" si="121"/>
        <v>#DIV/0!</v>
      </c>
      <c r="AF187" s="42" t="e">
        <f t="shared" si="122"/>
        <v>#DIV/0!</v>
      </c>
      <c r="AG187" s="42" t="e">
        <f t="shared" si="123"/>
        <v>#DIV/0!</v>
      </c>
      <c r="AH187" s="43" t="e">
        <f t="shared" si="109"/>
        <v>#DIV/0!</v>
      </c>
      <c r="AJ187" s="41" t="e">
        <f t="shared" si="124"/>
        <v>#DIV/0!</v>
      </c>
      <c r="AK187" s="47">
        <f t="shared" si="125"/>
        <v>4.3059595283452063</v>
      </c>
      <c r="AL187" s="43" t="e">
        <f t="shared" si="126"/>
        <v>#DIV/0!</v>
      </c>
      <c r="AN187" s="41" t="e">
        <f t="shared" si="110"/>
        <v>#DIV/0!</v>
      </c>
      <c r="AO187" s="42" t="e">
        <f t="shared" si="127"/>
        <v>#DIV/0!</v>
      </c>
      <c r="AP187" s="42" t="e">
        <f t="shared" si="111"/>
        <v>#DIV/0!</v>
      </c>
      <c r="AQ187" s="42" t="e">
        <f t="shared" si="112"/>
        <v>#DIV/0!</v>
      </c>
      <c r="AR187" s="43" t="e">
        <f t="shared" si="113"/>
        <v>#DIV/0!</v>
      </c>
      <c r="AT187" s="41" t="e">
        <f t="shared" si="128"/>
        <v>#DIV/0!</v>
      </c>
      <c r="AU187" s="42" t="e">
        <f t="shared" si="129"/>
        <v>#DIV/0!</v>
      </c>
      <c r="AV187" s="43" t="e">
        <f t="shared" si="130"/>
        <v>#DIV/0!</v>
      </c>
      <c r="AW187"/>
      <c r="AX187"/>
      <c r="AY187"/>
    </row>
    <row r="188" spans="2:51">
      <c r="B188" s="19"/>
      <c r="C188" s="20"/>
      <c r="D188" s="68"/>
      <c r="F188" s="27"/>
      <c r="G188" s="28"/>
      <c r="H188" s="28"/>
      <c r="I188" s="28"/>
      <c r="J188" s="28"/>
      <c r="K188" s="28"/>
      <c r="L188" s="28"/>
      <c r="M188" s="28"/>
      <c r="N188" s="64"/>
      <c r="O188" s="74"/>
      <c r="P188" s="75"/>
      <c r="Q188" s="11"/>
      <c r="R188" s="33"/>
      <c r="S188" s="34"/>
      <c r="T188"/>
      <c r="U188" s="99" t="e">
        <f t="shared" si="107"/>
        <v>#DIV/0!</v>
      </c>
      <c r="V188" s="37" t="e">
        <f t="shared" si="114"/>
        <v>#DIV/0!</v>
      </c>
      <c r="W188" s="38" t="e">
        <f t="shared" si="108"/>
        <v>#DIV/0!</v>
      </c>
      <c r="Y188" s="41" t="e">
        <f t="shared" si="115"/>
        <v>#DIV/0!</v>
      </c>
      <c r="Z188" s="42" t="e">
        <f t="shared" si="116"/>
        <v>#DIV/0!</v>
      </c>
      <c r="AA188" s="42" t="e">
        <f t="shared" si="117"/>
        <v>#DIV/0!</v>
      </c>
      <c r="AB188" s="42" t="e">
        <f t="shared" si="118"/>
        <v>#DIV/0!</v>
      </c>
      <c r="AC188" s="42" t="e">
        <f t="shared" si="119"/>
        <v>#DIV/0!</v>
      </c>
      <c r="AD188" s="42" t="e">
        <f t="shared" si="120"/>
        <v>#DIV/0!</v>
      </c>
      <c r="AE188" s="42" t="e">
        <f t="shared" si="121"/>
        <v>#DIV/0!</v>
      </c>
      <c r="AF188" s="42" t="e">
        <f t="shared" si="122"/>
        <v>#DIV/0!</v>
      </c>
      <c r="AG188" s="42" t="e">
        <f t="shared" si="123"/>
        <v>#DIV/0!</v>
      </c>
      <c r="AH188" s="43" t="e">
        <f t="shared" si="109"/>
        <v>#DIV/0!</v>
      </c>
      <c r="AJ188" s="41" t="e">
        <f t="shared" si="124"/>
        <v>#DIV/0!</v>
      </c>
      <c r="AK188" s="47">
        <f t="shared" si="125"/>
        <v>4.3059595283452063</v>
      </c>
      <c r="AL188" s="43" t="e">
        <f t="shared" si="126"/>
        <v>#DIV/0!</v>
      </c>
      <c r="AN188" s="41" t="e">
        <f t="shared" si="110"/>
        <v>#DIV/0!</v>
      </c>
      <c r="AO188" s="42" t="e">
        <f t="shared" si="127"/>
        <v>#DIV/0!</v>
      </c>
      <c r="AP188" s="42" t="e">
        <f t="shared" si="111"/>
        <v>#DIV/0!</v>
      </c>
      <c r="AQ188" s="42" t="e">
        <f t="shared" si="112"/>
        <v>#DIV/0!</v>
      </c>
      <c r="AR188" s="43" t="e">
        <f t="shared" si="113"/>
        <v>#DIV/0!</v>
      </c>
      <c r="AT188" s="41" t="e">
        <f t="shared" si="128"/>
        <v>#DIV/0!</v>
      </c>
      <c r="AU188" s="42" t="e">
        <f t="shared" si="129"/>
        <v>#DIV/0!</v>
      </c>
      <c r="AV188" s="43" t="e">
        <f t="shared" si="130"/>
        <v>#DIV/0!</v>
      </c>
      <c r="AW188"/>
      <c r="AX188"/>
      <c r="AY188"/>
    </row>
    <row r="189" spans="2:51">
      <c r="B189" s="19"/>
      <c r="C189" s="20"/>
      <c r="D189" s="68"/>
      <c r="F189" s="27"/>
      <c r="G189" s="28"/>
      <c r="H189" s="28"/>
      <c r="I189" s="28"/>
      <c r="J189" s="28"/>
      <c r="K189" s="28"/>
      <c r="L189" s="28"/>
      <c r="M189" s="28"/>
      <c r="N189" s="64"/>
      <c r="O189" s="74"/>
      <c r="P189" s="75"/>
      <c r="Q189" s="11"/>
      <c r="R189" s="33"/>
      <c r="S189" s="34"/>
      <c r="T189"/>
      <c r="U189" s="99" t="e">
        <f t="shared" si="107"/>
        <v>#DIV/0!</v>
      </c>
      <c r="V189" s="37" t="e">
        <f t="shared" si="114"/>
        <v>#DIV/0!</v>
      </c>
      <c r="W189" s="38" t="e">
        <f t="shared" si="108"/>
        <v>#DIV/0!</v>
      </c>
      <c r="Y189" s="41" t="e">
        <f t="shared" si="115"/>
        <v>#DIV/0!</v>
      </c>
      <c r="Z189" s="42" t="e">
        <f t="shared" si="116"/>
        <v>#DIV/0!</v>
      </c>
      <c r="AA189" s="42" t="e">
        <f t="shared" si="117"/>
        <v>#DIV/0!</v>
      </c>
      <c r="AB189" s="42" t="e">
        <f t="shared" si="118"/>
        <v>#DIV/0!</v>
      </c>
      <c r="AC189" s="42" t="e">
        <f t="shared" si="119"/>
        <v>#DIV/0!</v>
      </c>
      <c r="AD189" s="42" t="e">
        <f t="shared" si="120"/>
        <v>#DIV/0!</v>
      </c>
      <c r="AE189" s="42" t="e">
        <f t="shared" si="121"/>
        <v>#DIV/0!</v>
      </c>
      <c r="AF189" s="42" t="e">
        <f t="shared" si="122"/>
        <v>#DIV/0!</v>
      </c>
      <c r="AG189" s="42" t="e">
        <f t="shared" si="123"/>
        <v>#DIV/0!</v>
      </c>
      <c r="AH189" s="43" t="e">
        <f t="shared" si="109"/>
        <v>#DIV/0!</v>
      </c>
      <c r="AJ189" s="41" t="e">
        <f t="shared" si="124"/>
        <v>#DIV/0!</v>
      </c>
      <c r="AK189" s="47">
        <f t="shared" si="125"/>
        <v>4.3059595283452063</v>
      </c>
      <c r="AL189" s="43" t="e">
        <f t="shared" si="126"/>
        <v>#DIV/0!</v>
      </c>
      <c r="AN189" s="41" t="e">
        <f t="shared" si="110"/>
        <v>#DIV/0!</v>
      </c>
      <c r="AO189" s="42" t="e">
        <f t="shared" si="127"/>
        <v>#DIV/0!</v>
      </c>
      <c r="AP189" s="42" t="e">
        <f t="shared" si="111"/>
        <v>#DIV/0!</v>
      </c>
      <c r="AQ189" s="42" t="e">
        <f t="shared" si="112"/>
        <v>#DIV/0!</v>
      </c>
      <c r="AR189" s="43" t="e">
        <f t="shared" si="113"/>
        <v>#DIV/0!</v>
      </c>
      <c r="AT189" s="41" t="e">
        <f t="shared" si="128"/>
        <v>#DIV/0!</v>
      </c>
      <c r="AU189" s="42" t="e">
        <f t="shared" si="129"/>
        <v>#DIV/0!</v>
      </c>
      <c r="AV189" s="43" t="e">
        <f t="shared" si="130"/>
        <v>#DIV/0!</v>
      </c>
      <c r="AW189"/>
      <c r="AX189"/>
      <c r="AY189"/>
    </row>
    <row r="190" spans="2:51">
      <c r="B190" s="19"/>
      <c r="C190" s="20"/>
      <c r="D190" s="68"/>
      <c r="F190" s="27"/>
      <c r="G190" s="28"/>
      <c r="H190" s="28"/>
      <c r="I190" s="28"/>
      <c r="J190" s="28"/>
      <c r="K190" s="28"/>
      <c r="L190" s="28"/>
      <c r="M190" s="28"/>
      <c r="N190" s="64"/>
      <c r="O190" s="74"/>
      <c r="P190" s="75"/>
      <c r="Q190" s="11"/>
      <c r="R190" s="33"/>
      <c r="S190" s="34"/>
      <c r="T190"/>
      <c r="U190" s="99" t="e">
        <f t="shared" si="107"/>
        <v>#DIV/0!</v>
      </c>
      <c r="V190" s="37" t="e">
        <f t="shared" si="114"/>
        <v>#DIV/0!</v>
      </c>
      <c r="W190" s="38" t="e">
        <f t="shared" si="108"/>
        <v>#DIV/0!</v>
      </c>
      <c r="Y190" s="41" t="e">
        <f t="shared" si="115"/>
        <v>#DIV/0!</v>
      </c>
      <c r="Z190" s="42" t="e">
        <f t="shared" si="116"/>
        <v>#DIV/0!</v>
      </c>
      <c r="AA190" s="42" t="e">
        <f t="shared" si="117"/>
        <v>#DIV/0!</v>
      </c>
      <c r="AB190" s="42" t="e">
        <f t="shared" si="118"/>
        <v>#DIV/0!</v>
      </c>
      <c r="AC190" s="42" t="e">
        <f t="shared" si="119"/>
        <v>#DIV/0!</v>
      </c>
      <c r="AD190" s="42" t="e">
        <f t="shared" si="120"/>
        <v>#DIV/0!</v>
      </c>
      <c r="AE190" s="42" t="e">
        <f t="shared" si="121"/>
        <v>#DIV/0!</v>
      </c>
      <c r="AF190" s="42" t="e">
        <f t="shared" si="122"/>
        <v>#DIV/0!</v>
      </c>
      <c r="AG190" s="42" t="e">
        <f t="shared" si="123"/>
        <v>#DIV/0!</v>
      </c>
      <c r="AH190" s="43" t="e">
        <f t="shared" si="109"/>
        <v>#DIV/0!</v>
      </c>
      <c r="AJ190" s="41" t="e">
        <f t="shared" si="124"/>
        <v>#DIV/0!</v>
      </c>
      <c r="AK190" s="47">
        <f t="shared" si="125"/>
        <v>4.3059595283452063</v>
      </c>
      <c r="AL190" s="43" t="e">
        <f t="shared" si="126"/>
        <v>#DIV/0!</v>
      </c>
      <c r="AN190" s="41" t="e">
        <f t="shared" si="110"/>
        <v>#DIV/0!</v>
      </c>
      <c r="AO190" s="42" t="e">
        <f t="shared" si="127"/>
        <v>#DIV/0!</v>
      </c>
      <c r="AP190" s="42" t="e">
        <f t="shared" si="111"/>
        <v>#DIV/0!</v>
      </c>
      <c r="AQ190" s="42" t="e">
        <f t="shared" si="112"/>
        <v>#DIV/0!</v>
      </c>
      <c r="AR190" s="43" t="e">
        <f t="shared" si="113"/>
        <v>#DIV/0!</v>
      </c>
      <c r="AT190" s="41" t="e">
        <f t="shared" si="128"/>
        <v>#DIV/0!</v>
      </c>
      <c r="AU190" s="42" t="e">
        <f t="shared" si="129"/>
        <v>#DIV/0!</v>
      </c>
      <c r="AV190" s="43" t="e">
        <f t="shared" si="130"/>
        <v>#DIV/0!</v>
      </c>
      <c r="AW190"/>
      <c r="AX190"/>
      <c r="AY190"/>
    </row>
    <row r="191" spans="2:51">
      <c r="B191" s="19"/>
      <c r="C191" s="20"/>
      <c r="D191" s="68"/>
      <c r="F191" s="27"/>
      <c r="G191" s="28"/>
      <c r="H191" s="28"/>
      <c r="I191" s="28"/>
      <c r="J191" s="28"/>
      <c r="K191" s="28"/>
      <c r="L191" s="28"/>
      <c r="M191" s="28"/>
      <c r="N191" s="64"/>
      <c r="O191" s="74"/>
      <c r="P191" s="75"/>
      <c r="Q191" s="11"/>
      <c r="R191" s="33"/>
      <c r="S191" s="34"/>
      <c r="T191"/>
      <c r="U191" s="99" t="e">
        <f t="shared" si="107"/>
        <v>#DIV/0!</v>
      </c>
      <c r="V191" s="37" t="e">
        <f t="shared" si="114"/>
        <v>#DIV/0!</v>
      </c>
      <c r="W191" s="38" t="e">
        <f t="shared" si="108"/>
        <v>#DIV/0!</v>
      </c>
      <c r="Y191" s="41" t="e">
        <f t="shared" si="115"/>
        <v>#DIV/0!</v>
      </c>
      <c r="Z191" s="42" t="e">
        <f t="shared" si="116"/>
        <v>#DIV/0!</v>
      </c>
      <c r="AA191" s="42" t="e">
        <f t="shared" si="117"/>
        <v>#DIV/0!</v>
      </c>
      <c r="AB191" s="42" t="e">
        <f t="shared" si="118"/>
        <v>#DIV/0!</v>
      </c>
      <c r="AC191" s="42" t="e">
        <f t="shared" si="119"/>
        <v>#DIV/0!</v>
      </c>
      <c r="AD191" s="42" t="e">
        <f t="shared" si="120"/>
        <v>#DIV/0!</v>
      </c>
      <c r="AE191" s="42" t="e">
        <f t="shared" si="121"/>
        <v>#DIV/0!</v>
      </c>
      <c r="AF191" s="42" t="e">
        <f t="shared" si="122"/>
        <v>#DIV/0!</v>
      </c>
      <c r="AG191" s="42" t="e">
        <f t="shared" si="123"/>
        <v>#DIV/0!</v>
      </c>
      <c r="AH191" s="43" t="e">
        <f t="shared" si="109"/>
        <v>#DIV/0!</v>
      </c>
      <c r="AJ191" s="41" t="e">
        <f t="shared" si="124"/>
        <v>#DIV/0!</v>
      </c>
      <c r="AK191" s="47">
        <f t="shared" si="125"/>
        <v>4.3059595283452063</v>
      </c>
      <c r="AL191" s="43" t="e">
        <f t="shared" si="126"/>
        <v>#DIV/0!</v>
      </c>
      <c r="AN191" s="41" t="e">
        <f t="shared" si="110"/>
        <v>#DIV/0!</v>
      </c>
      <c r="AO191" s="42" t="e">
        <f t="shared" si="127"/>
        <v>#DIV/0!</v>
      </c>
      <c r="AP191" s="42" t="e">
        <f t="shared" si="111"/>
        <v>#DIV/0!</v>
      </c>
      <c r="AQ191" s="42" t="e">
        <f t="shared" si="112"/>
        <v>#DIV/0!</v>
      </c>
      <c r="AR191" s="43" t="e">
        <f t="shared" si="113"/>
        <v>#DIV/0!</v>
      </c>
      <c r="AT191" s="41" t="e">
        <f t="shared" si="128"/>
        <v>#DIV/0!</v>
      </c>
      <c r="AU191" s="42" t="e">
        <f t="shared" si="129"/>
        <v>#DIV/0!</v>
      </c>
      <c r="AV191" s="43" t="e">
        <f t="shared" si="130"/>
        <v>#DIV/0!</v>
      </c>
      <c r="AW191"/>
      <c r="AX191"/>
      <c r="AY191"/>
    </row>
    <row r="192" spans="2:51">
      <c r="B192" s="19"/>
      <c r="C192" s="20"/>
      <c r="D192" s="68"/>
      <c r="F192" s="27"/>
      <c r="G192" s="28"/>
      <c r="H192" s="28"/>
      <c r="I192" s="28"/>
      <c r="J192" s="28"/>
      <c r="K192" s="28"/>
      <c r="L192" s="28"/>
      <c r="M192" s="28"/>
      <c r="N192" s="64"/>
      <c r="O192" s="74"/>
      <c r="P192" s="75"/>
      <c r="Q192" s="11"/>
      <c r="R192" s="33"/>
      <c r="S192" s="34"/>
      <c r="T192"/>
      <c r="U192" s="99" t="e">
        <f t="shared" si="107"/>
        <v>#DIV/0!</v>
      </c>
      <c r="V192" s="37" t="e">
        <f t="shared" si="114"/>
        <v>#DIV/0!</v>
      </c>
      <c r="W192" s="38" t="e">
        <f t="shared" si="108"/>
        <v>#DIV/0!</v>
      </c>
      <c r="Y192" s="41" t="e">
        <f t="shared" si="115"/>
        <v>#DIV/0!</v>
      </c>
      <c r="Z192" s="42" t="e">
        <f t="shared" si="116"/>
        <v>#DIV/0!</v>
      </c>
      <c r="AA192" s="42" t="e">
        <f t="shared" si="117"/>
        <v>#DIV/0!</v>
      </c>
      <c r="AB192" s="42" t="e">
        <f t="shared" si="118"/>
        <v>#DIV/0!</v>
      </c>
      <c r="AC192" s="42" t="e">
        <f t="shared" si="119"/>
        <v>#DIV/0!</v>
      </c>
      <c r="AD192" s="42" t="e">
        <f t="shared" si="120"/>
        <v>#DIV/0!</v>
      </c>
      <c r="AE192" s="42" t="e">
        <f t="shared" si="121"/>
        <v>#DIV/0!</v>
      </c>
      <c r="AF192" s="42" t="e">
        <f t="shared" si="122"/>
        <v>#DIV/0!</v>
      </c>
      <c r="AG192" s="42" t="e">
        <f t="shared" si="123"/>
        <v>#DIV/0!</v>
      </c>
      <c r="AH192" s="43" t="e">
        <f t="shared" si="109"/>
        <v>#DIV/0!</v>
      </c>
      <c r="AJ192" s="41" t="e">
        <f t="shared" si="124"/>
        <v>#DIV/0!</v>
      </c>
      <c r="AK192" s="47">
        <f t="shared" si="125"/>
        <v>4.3059595283452063</v>
      </c>
      <c r="AL192" s="43" t="e">
        <f t="shared" si="126"/>
        <v>#DIV/0!</v>
      </c>
      <c r="AN192" s="41" t="e">
        <f t="shared" si="110"/>
        <v>#DIV/0!</v>
      </c>
      <c r="AO192" s="42" t="e">
        <f t="shared" si="127"/>
        <v>#DIV/0!</v>
      </c>
      <c r="AP192" s="42" t="e">
        <f t="shared" si="111"/>
        <v>#DIV/0!</v>
      </c>
      <c r="AQ192" s="42" t="e">
        <f t="shared" si="112"/>
        <v>#DIV/0!</v>
      </c>
      <c r="AR192" s="43" t="e">
        <f t="shared" si="113"/>
        <v>#DIV/0!</v>
      </c>
      <c r="AT192" s="41" t="e">
        <f t="shared" si="128"/>
        <v>#DIV/0!</v>
      </c>
      <c r="AU192" s="42" t="e">
        <f t="shared" si="129"/>
        <v>#DIV/0!</v>
      </c>
      <c r="AV192" s="43" t="e">
        <f t="shared" si="130"/>
        <v>#DIV/0!</v>
      </c>
      <c r="AW192"/>
      <c r="AX192"/>
      <c r="AY192"/>
    </row>
    <row r="193" spans="2:51">
      <c r="B193" s="19"/>
      <c r="C193" s="20"/>
      <c r="D193" s="68"/>
      <c r="F193" s="27"/>
      <c r="G193" s="28"/>
      <c r="H193" s="28"/>
      <c r="I193" s="28"/>
      <c r="J193" s="28"/>
      <c r="K193" s="28"/>
      <c r="L193" s="28"/>
      <c r="M193" s="28"/>
      <c r="N193" s="64"/>
      <c r="O193" s="74"/>
      <c r="P193" s="75"/>
      <c r="Q193" s="11"/>
      <c r="R193" s="33"/>
      <c r="S193" s="34"/>
      <c r="T193"/>
      <c r="U193" s="99" t="e">
        <f t="shared" si="107"/>
        <v>#DIV/0!</v>
      </c>
      <c r="V193" s="37" t="e">
        <f t="shared" si="114"/>
        <v>#DIV/0!</v>
      </c>
      <c r="W193" s="38" t="e">
        <f t="shared" si="108"/>
        <v>#DIV/0!</v>
      </c>
      <c r="Y193" s="41" t="e">
        <f t="shared" si="115"/>
        <v>#DIV/0!</v>
      </c>
      <c r="Z193" s="42" t="e">
        <f t="shared" si="116"/>
        <v>#DIV/0!</v>
      </c>
      <c r="AA193" s="42" t="e">
        <f t="shared" si="117"/>
        <v>#DIV/0!</v>
      </c>
      <c r="AB193" s="42" t="e">
        <f t="shared" si="118"/>
        <v>#DIV/0!</v>
      </c>
      <c r="AC193" s="42" t="e">
        <f t="shared" si="119"/>
        <v>#DIV/0!</v>
      </c>
      <c r="AD193" s="42" t="e">
        <f t="shared" si="120"/>
        <v>#DIV/0!</v>
      </c>
      <c r="AE193" s="42" t="e">
        <f t="shared" si="121"/>
        <v>#DIV/0!</v>
      </c>
      <c r="AF193" s="42" t="e">
        <f t="shared" si="122"/>
        <v>#DIV/0!</v>
      </c>
      <c r="AG193" s="42" t="e">
        <f t="shared" si="123"/>
        <v>#DIV/0!</v>
      </c>
      <c r="AH193" s="43" t="e">
        <f t="shared" si="109"/>
        <v>#DIV/0!</v>
      </c>
      <c r="AJ193" s="41" t="e">
        <f t="shared" si="124"/>
        <v>#DIV/0!</v>
      </c>
      <c r="AK193" s="47">
        <f t="shared" si="125"/>
        <v>4.3059595283452063</v>
      </c>
      <c r="AL193" s="43" t="e">
        <f t="shared" si="126"/>
        <v>#DIV/0!</v>
      </c>
      <c r="AN193" s="41" t="e">
        <f t="shared" si="110"/>
        <v>#DIV/0!</v>
      </c>
      <c r="AO193" s="42" t="e">
        <f t="shared" si="127"/>
        <v>#DIV/0!</v>
      </c>
      <c r="AP193" s="42" t="e">
        <f t="shared" si="111"/>
        <v>#DIV/0!</v>
      </c>
      <c r="AQ193" s="42" t="e">
        <f t="shared" si="112"/>
        <v>#DIV/0!</v>
      </c>
      <c r="AR193" s="43" t="e">
        <f t="shared" si="113"/>
        <v>#DIV/0!</v>
      </c>
      <c r="AT193" s="41" t="e">
        <f t="shared" si="128"/>
        <v>#DIV/0!</v>
      </c>
      <c r="AU193" s="42" t="e">
        <f t="shared" si="129"/>
        <v>#DIV/0!</v>
      </c>
      <c r="AV193" s="43" t="e">
        <f t="shared" si="130"/>
        <v>#DIV/0!</v>
      </c>
      <c r="AW193"/>
      <c r="AX193"/>
      <c r="AY193"/>
    </row>
    <row r="194" spans="2:51">
      <c r="B194" s="19"/>
      <c r="C194" s="20"/>
      <c r="D194" s="68"/>
      <c r="F194" s="27"/>
      <c r="G194" s="28"/>
      <c r="H194" s="28"/>
      <c r="I194" s="28"/>
      <c r="J194" s="28"/>
      <c r="K194" s="28"/>
      <c r="L194" s="28"/>
      <c r="M194" s="28"/>
      <c r="N194" s="64"/>
      <c r="O194" s="74"/>
      <c r="P194" s="75"/>
      <c r="Q194" s="11"/>
      <c r="R194" s="33"/>
      <c r="S194" s="34"/>
      <c r="U194" s="99" t="e">
        <f t="shared" si="107"/>
        <v>#DIV/0!</v>
      </c>
      <c r="V194" s="37" t="e">
        <f t="shared" si="114"/>
        <v>#DIV/0!</v>
      </c>
      <c r="W194" s="38" t="e">
        <f t="shared" si="108"/>
        <v>#DIV/0!</v>
      </c>
      <c r="Y194" s="41" t="e">
        <f t="shared" si="115"/>
        <v>#DIV/0!</v>
      </c>
      <c r="Z194" s="42" t="e">
        <f t="shared" si="116"/>
        <v>#DIV/0!</v>
      </c>
      <c r="AA194" s="42" t="e">
        <f t="shared" si="117"/>
        <v>#DIV/0!</v>
      </c>
      <c r="AB194" s="42" t="e">
        <f t="shared" si="118"/>
        <v>#DIV/0!</v>
      </c>
      <c r="AC194" s="42" t="e">
        <f t="shared" si="119"/>
        <v>#DIV/0!</v>
      </c>
      <c r="AD194" s="42" t="e">
        <f t="shared" si="120"/>
        <v>#DIV/0!</v>
      </c>
      <c r="AE194" s="42" t="e">
        <f t="shared" si="121"/>
        <v>#DIV/0!</v>
      </c>
      <c r="AF194" s="42" t="e">
        <f t="shared" si="122"/>
        <v>#DIV/0!</v>
      </c>
      <c r="AG194" s="42" t="e">
        <f t="shared" si="123"/>
        <v>#DIV/0!</v>
      </c>
      <c r="AH194" s="43" t="e">
        <f t="shared" si="109"/>
        <v>#DIV/0!</v>
      </c>
      <c r="AJ194" s="41" t="e">
        <f t="shared" si="124"/>
        <v>#DIV/0!</v>
      </c>
      <c r="AK194" s="47">
        <f t="shared" si="125"/>
        <v>4.3059595283452063</v>
      </c>
      <c r="AL194" s="43" t="e">
        <f t="shared" si="126"/>
        <v>#DIV/0!</v>
      </c>
      <c r="AN194" s="41" t="e">
        <f t="shared" si="110"/>
        <v>#DIV/0!</v>
      </c>
      <c r="AO194" s="42" t="e">
        <f t="shared" si="127"/>
        <v>#DIV/0!</v>
      </c>
      <c r="AP194" s="42" t="e">
        <f t="shared" si="111"/>
        <v>#DIV/0!</v>
      </c>
      <c r="AQ194" s="42" t="e">
        <f t="shared" si="112"/>
        <v>#DIV/0!</v>
      </c>
      <c r="AR194" s="43" t="e">
        <f t="shared" si="113"/>
        <v>#DIV/0!</v>
      </c>
      <c r="AT194" s="41" t="e">
        <f t="shared" si="128"/>
        <v>#DIV/0!</v>
      </c>
      <c r="AU194" s="42" t="e">
        <f t="shared" si="129"/>
        <v>#DIV/0!</v>
      </c>
      <c r="AV194" s="43" t="e">
        <f t="shared" si="130"/>
        <v>#DIV/0!</v>
      </c>
    </row>
    <row r="195" spans="2:51">
      <c r="B195" s="19"/>
      <c r="C195" s="20"/>
      <c r="D195" s="68"/>
      <c r="F195" s="27"/>
      <c r="G195" s="28"/>
      <c r="H195" s="28"/>
      <c r="I195" s="28"/>
      <c r="J195" s="28"/>
      <c r="K195" s="28"/>
      <c r="L195" s="28"/>
      <c r="M195" s="28"/>
      <c r="N195" s="64"/>
      <c r="O195" s="74"/>
      <c r="P195" s="75"/>
      <c r="Q195" s="11"/>
      <c r="R195" s="33"/>
      <c r="S195" s="34"/>
      <c r="U195" s="99" t="e">
        <f t="shared" si="107"/>
        <v>#DIV/0!</v>
      </c>
      <c r="V195" s="37" t="e">
        <f t="shared" si="114"/>
        <v>#DIV/0!</v>
      </c>
      <c r="W195" s="38" t="e">
        <f t="shared" si="108"/>
        <v>#DIV/0!</v>
      </c>
      <c r="Y195" s="41" t="e">
        <f t="shared" si="115"/>
        <v>#DIV/0!</v>
      </c>
      <c r="Z195" s="42" t="e">
        <f t="shared" si="116"/>
        <v>#DIV/0!</v>
      </c>
      <c r="AA195" s="42" t="e">
        <f t="shared" si="117"/>
        <v>#DIV/0!</v>
      </c>
      <c r="AB195" s="42" t="e">
        <f t="shared" si="118"/>
        <v>#DIV/0!</v>
      </c>
      <c r="AC195" s="42" t="e">
        <f t="shared" si="119"/>
        <v>#DIV/0!</v>
      </c>
      <c r="AD195" s="42" t="e">
        <f t="shared" si="120"/>
        <v>#DIV/0!</v>
      </c>
      <c r="AE195" s="42" t="e">
        <f t="shared" si="121"/>
        <v>#DIV/0!</v>
      </c>
      <c r="AF195" s="42" t="e">
        <f t="shared" si="122"/>
        <v>#DIV/0!</v>
      </c>
      <c r="AG195" s="42" t="e">
        <f t="shared" si="123"/>
        <v>#DIV/0!</v>
      </c>
      <c r="AH195" s="43" t="e">
        <f t="shared" si="109"/>
        <v>#DIV/0!</v>
      </c>
      <c r="AJ195" s="41" t="e">
        <f t="shared" si="124"/>
        <v>#DIV/0!</v>
      </c>
      <c r="AK195" s="47">
        <f t="shared" si="125"/>
        <v>4.3059595283452063</v>
      </c>
      <c r="AL195" s="43" t="e">
        <f t="shared" si="126"/>
        <v>#DIV/0!</v>
      </c>
      <c r="AN195" s="41" t="e">
        <f t="shared" si="110"/>
        <v>#DIV/0!</v>
      </c>
      <c r="AO195" s="42" t="e">
        <f t="shared" si="127"/>
        <v>#DIV/0!</v>
      </c>
      <c r="AP195" s="42" t="e">
        <f t="shared" si="111"/>
        <v>#DIV/0!</v>
      </c>
      <c r="AQ195" s="42" t="e">
        <f t="shared" si="112"/>
        <v>#DIV/0!</v>
      </c>
      <c r="AR195" s="43" t="e">
        <f t="shared" si="113"/>
        <v>#DIV/0!</v>
      </c>
      <c r="AT195" s="41" t="e">
        <f t="shared" si="128"/>
        <v>#DIV/0!</v>
      </c>
      <c r="AU195" s="42" t="e">
        <f t="shared" si="129"/>
        <v>#DIV/0!</v>
      </c>
      <c r="AV195" s="43" t="e">
        <f t="shared" si="130"/>
        <v>#DIV/0!</v>
      </c>
    </row>
    <row r="196" spans="2:51">
      <c r="B196" s="19"/>
      <c r="C196" s="20"/>
      <c r="D196" s="68"/>
      <c r="F196" s="27"/>
      <c r="G196" s="28"/>
      <c r="H196" s="28"/>
      <c r="I196" s="28"/>
      <c r="J196" s="28"/>
      <c r="K196" s="28"/>
      <c r="L196" s="28"/>
      <c r="M196" s="28"/>
      <c r="N196" s="64"/>
      <c r="O196" s="74"/>
      <c r="P196" s="75"/>
      <c r="Q196" s="11"/>
      <c r="R196" s="33"/>
      <c r="S196" s="34"/>
      <c r="U196" s="99" t="e">
        <f t="shared" si="107"/>
        <v>#DIV/0!</v>
      </c>
      <c r="V196" s="37" t="e">
        <f t="shared" si="114"/>
        <v>#DIV/0!</v>
      </c>
      <c r="W196" s="38" t="e">
        <f t="shared" si="108"/>
        <v>#DIV/0!</v>
      </c>
      <c r="Y196" s="41" t="e">
        <f t="shared" si="115"/>
        <v>#DIV/0!</v>
      </c>
      <c r="Z196" s="42" t="e">
        <f t="shared" si="116"/>
        <v>#DIV/0!</v>
      </c>
      <c r="AA196" s="42" t="e">
        <f t="shared" si="117"/>
        <v>#DIV/0!</v>
      </c>
      <c r="AB196" s="42" t="e">
        <f t="shared" si="118"/>
        <v>#DIV/0!</v>
      </c>
      <c r="AC196" s="42" t="e">
        <f t="shared" si="119"/>
        <v>#DIV/0!</v>
      </c>
      <c r="AD196" s="42" t="e">
        <f t="shared" si="120"/>
        <v>#DIV/0!</v>
      </c>
      <c r="AE196" s="42" t="e">
        <f t="shared" si="121"/>
        <v>#DIV/0!</v>
      </c>
      <c r="AF196" s="42" t="e">
        <f t="shared" si="122"/>
        <v>#DIV/0!</v>
      </c>
      <c r="AG196" s="42" t="e">
        <f t="shared" si="123"/>
        <v>#DIV/0!</v>
      </c>
      <c r="AH196" s="43" t="e">
        <f t="shared" si="109"/>
        <v>#DIV/0!</v>
      </c>
      <c r="AJ196" s="41" t="e">
        <f t="shared" si="124"/>
        <v>#DIV/0!</v>
      </c>
      <c r="AK196" s="47">
        <f t="shared" si="125"/>
        <v>4.3059595283452063</v>
      </c>
      <c r="AL196" s="43" t="e">
        <f t="shared" si="126"/>
        <v>#DIV/0!</v>
      </c>
      <c r="AN196" s="41" t="e">
        <f t="shared" si="110"/>
        <v>#DIV/0!</v>
      </c>
      <c r="AO196" s="42" t="e">
        <f t="shared" si="127"/>
        <v>#DIV/0!</v>
      </c>
      <c r="AP196" s="42" t="e">
        <f t="shared" si="111"/>
        <v>#DIV/0!</v>
      </c>
      <c r="AQ196" s="42" t="e">
        <f t="shared" si="112"/>
        <v>#DIV/0!</v>
      </c>
      <c r="AR196" s="43" t="e">
        <f t="shared" si="113"/>
        <v>#DIV/0!</v>
      </c>
      <c r="AT196" s="41" t="e">
        <f t="shared" si="128"/>
        <v>#DIV/0!</v>
      </c>
      <c r="AU196" s="42" t="e">
        <f t="shared" si="129"/>
        <v>#DIV/0!</v>
      </c>
      <c r="AV196" s="43" t="e">
        <f t="shared" si="130"/>
        <v>#DIV/0!</v>
      </c>
    </row>
    <row r="197" spans="2:51">
      <c r="B197" s="19"/>
      <c r="C197" s="20"/>
      <c r="D197" s="68"/>
      <c r="F197" s="27"/>
      <c r="G197" s="28"/>
      <c r="H197" s="28"/>
      <c r="I197" s="28"/>
      <c r="J197" s="28"/>
      <c r="K197" s="28"/>
      <c r="L197" s="28"/>
      <c r="M197" s="28"/>
      <c r="N197" s="64"/>
      <c r="O197" s="74"/>
      <c r="P197" s="75"/>
      <c r="Q197" s="11"/>
      <c r="R197" s="33"/>
      <c r="S197" s="34"/>
      <c r="U197" s="99" t="e">
        <f t="shared" si="107"/>
        <v>#DIV/0!</v>
      </c>
      <c r="V197" s="37" t="e">
        <f t="shared" si="114"/>
        <v>#DIV/0!</v>
      </c>
      <c r="W197" s="38" t="e">
        <f t="shared" si="108"/>
        <v>#DIV/0!</v>
      </c>
      <c r="Y197" s="41" t="e">
        <f t="shared" si="115"/>
        <v>#DIV/0!</v>
      </c>
      <c r="Z197" s="42" t="e">
        <f t="shared" si="116"/>
        <v>#DIV/0!</v>
      </c>
      <c r="AA197" s="42" t="e">
        <f t="shared" si="117"/>
        <v>#DIV/0!</v>
      </c>
      <c r="AB197" s="42" t="e">
        <f t="shared" si="118"/>
        <v>#DIV/0!</v>
      </c>
      <c r="AC197" s="42" t="e">
        <f t="shared" si="119"/>
        <v>#DIV/0!</v>
      </c>
      <c r="AD197" s="42" t="e">
        <f t="shared" si="120"/>
        <v>#DIV/0!</v>
      </c>
      <c r="AE197" s="42" t="e">
        <f t="shared" si="121"/>
        <v>#DIV/0!</v>
      </c>
      <c r="AF197" s="42" t="e">
        <f t="shared" si="122"/>
        <v>#DIV/0!</v>
      </c>
      <c r="AG197" s="42" t="e">
        <f t="shared" si="123"/>
        <v>#DIV/0!</v>
      </c>
      <c r="AH197" s="43" t="e">
        <f t="shared" si="109"/>
        <v>#DIV/0!</v>
      </c>
      <c r="AJ197" s="41" t="e">
        <f t="shared" si="124"/>
        <v>#DIV/0!</v>
      </c>
      <c r="AK197" s="47">
        <f t="shared" si="125"/>
        <v>4.3059595283452063</v>
      </c>
      <c r="AL197" s="43" t="e">
        <f t="shared" si="126"/>
        <v>#DIV/0!</v>
      </c>
      <c r="AN197" s="41" t="e">
        <f t="shared" si="110"/>
        <v>#DIV/0!</v>
      </c>
      <c r="AO197" s="42" t="e">
        <f t="shared" si="127"/>
        <v>#DIV/0!</v>
      </c>
      <c r="AP197" s="42" t="e">
        <f t="shared" si="111"/>
        <v>#DIV/0!</v>
      </c>
      <c r="AQ197" s="42" t="e">
        <f t="shared" si="112"/>
        <v>#DIV/0!</v>
      </c>
      <c r="AR197" s="43" t="e">
        <f t="shared" si="113"/>
        <v>#DIV/0!</v>
      </c>
      <c r="AT197" s="41" t="e">
        <f t="shared" si="128"/>
        <v>#DIV/0!</v>
      </c>
      <c r="AU197" s="42" t="e">
        <f t="shared" si="129"/>
        <v>#DIV/0!</v>
      </c>
      <c r="AV197" s="43" t="e">
        <f t="shared" si="130"/>
        <v>#DIV/0!</v>
      </c>
    </row>
    <row r="198" spans="2:51">
      <c r="B198" s="19"/>
      <c r="C198" s="20"/>
      <c r="D198" s="68"/>
      <c r="F198" s="27"/>
      <c r="G198" s="28"/>
      <c r="H198" s="28"/>
      <c r="I198" s="28"/>
      <c r="J198" s="28"/>
      <c r="K198" s="28"/>
      <c r="L198" s="28"/>
      <c r="M198" s="28"/>
      <c r="N198" s="64"/>
      <c r="O198" s="74"/>
      <c r="P198" s="75"/>
      <c r="Q198" s="11"/>
      <c r="R198" s="33"/>
      <c r="S198" s="34"/>
      <c r="U198" s="99" t="e">
        <f t="shared" si="107"/>
        <v>#DIV/0!</v>
      </c>
      <c r="V198" s="37" t="e">
        <f t="shared" si="114"/>
        <v>#DIV/0!</v>
      </c>
      <c r="W198" s="38" t="e">
        <f t="shared" si="108"/>
        <v>#DIV/0!</v>
      </c>
      <c r="Y198" s="41" t="e">
        <f t="shared" si="115"/>
        <v>#DIV/0!</v>
      </c>
      <c r="Z198" s="42" t="e">
        <f t="shared" si="116"/>
        <v>#DIV/0!</v>
      </c>
      <c r="AA198" s="42" t="e">
        <f t="shared" si="117"/>
        <v>#DIV/0!</v>
      </c>
      <c r="AB198" s="42" t="e">
        <f t="shared" si="118"/>
        <v>#DIV/0!</v>
      </c>
      <c r="AC198" s="42" t="e">
        <f t="shared" si="119"/>
        <v>#DIV/0!</v>
      </c>
      <c r="AD198" s="42" t="e">
        <f t="shared" si="120"/>
        <v>#DIV/0!</v>
      </c>
      <c r="AE198" s="42" t="e">
        <f t="shared" si="121"/>
        <v>#DIV/0!</v>
      </c>
      <c r="AF198" s="42" t="e">
        <f t="shared" si="122"/>
        <v>#DIV/0!</v>
      </c>
      <c r="AG198" s="42" t="e">
        <f t="shared" si="123"/>
        <v>#DIV/0!</v>
      </c>
      <c r="AH198" s="43" t="e">
        <f t="shared" si="109"/>
        <v>#DIV/0!</v>
      </c>
      <c r="AJ198" s="41" t="e">
        <f t="shared" si="124"/>
        <v>#DIV/0!</v>
      </c>
      <c r="AK198" s="47">
        <f t="shared" si="125"/>
        <v>4.3059595283452063</v>
      </c>
      <c r="AL198" s="43" t="e">
        <f t="shared" si="126"/>
        <v>#DIV/0!</v>
      </c>
      <c r="AN198" s="41" t="e">
        <f t="shared" si="110"/>
        <v>#DIV/0!</v>
      </c>
      <c r="AO198" s="42" t="e">
        <f t="shared" si="127"/>
        <v>#DIV/0!</v>
      </c>
      <c r="AP198" s="42" t="e">
        <f t="shared" si="111"/>
        <v>#DIV/0!</v>
      </c>
      <c r="AQ198" s="42" t="e">
        <f t="shared" si="112"/>
        <v>#DIV/0!</v>
      </c>
      <c r="AR198" s="43" t="e">
        <f t="shared" si="113"/>
        <v>#DIV/0!</v>
      </c>
      <c r="AT198" s="41" t="e">
        <f t="shared" si="128"/>
        <v>#DIV/0!</v>
      </c>
      <c r="AU198" s="42" t="e">
        <f t="shared" si="129"/>
        <v>#DIV/0!</v>
      </c>
      <c r="AV198" s="43" t="e">
        <f t="shared" si="130"/>
        <v>#DIV/0!</v>
      </c>
    </row>
    <row r="199" spans="2:51">
      <c r="B199" s="19"/>
      <c r="C199" s="20"/>
      <c r="D199" s="68"/>
      <c r="F199" s="27"/>
      <c r="G199" s="28"/>
      <c r="H199" s="28"/>
      <c r="I199" s="28"/>
      <c r="J199" s="28"/>
      <c r="K199" s="28"/>
      <c r="L199" s="28"/>
      <c r="M199" s="28"/>
      <c r="N199" s="64"/>
      <c r="O199" s="74"/>
      <c r="P199" s="75"/>
      <c r="Q199" s="11"/>
      <c r="R199" s="33"/>
      <c r="S199" s="34"/>
      <c r="U199" s="99" t="e">
        <f t="shared" si="107"/>
        <v>#DIV/0!</v>
      </c>
      <c r="V199" s="37" t="e">
        <f t="shared" si="114"/>
        <v>#DIV/0!</v>
      </c>
      <c r="W199" s="38" t="e">
        <f t="shared" si="108"/>
        <v>#DIV/0!</v>
      </c>
      <c r="Y199" s="41" t="e">
        <f t="shared" si="115"/>
        <v>#DIV/0!</v>
      </c>
      <c r="Z199" s="42" t="e">
        <f t="shared" si="116"/>
        <v>#DIV/0!</v>
      </c>
      <c r="AA199" s="42" t="e">
        <f t="shared" si="117"/>
        <v>#DIV/0!</v>
      </c>
      <c r="AB199" s="42" t="e">
        <f t="shared" si="118"/>
        <v>#DIV/0!</v>
      </c>
      <c r="AC199" s="42" t="e">
        <f t="shared" si="119"/>
        <v>#DIV/0!</v>
      </c>
      <c r="AD199" s="42" t="e">
        <f t="shared" si="120"/>
        <v>#DIV/0!</v>
      </c>
      <c r="AE199" s="42" t="e">
        <f t="shared" si="121"/>
        <v>#DIV/0!</v>
      </c>
      <c r="AF199" s="42" t="e">
        <f t="shared" si="122"/>
        <v>#DIV/0!</v>
      </c>
      <c r="AG199" s="42" t="e">
        <f t="shared" si="123"/>
        <v>#DIV/0!</v>
      </c>
      <c r="AH199" s="43" t="e">
        <f t="shared" si="109"/>
        <v>#DIV/0!</v>
      </c>
      <c r="AJ199" s="41" t="e">
        <f t="shared" si="124"/>
        <v>#DIV/0!</v>
      </c>
      <c r="AK199" s="47">
        <f t="shared" si="125"/>
        <v>4.3059595283452063</v>
      </c>
      <c r="AL199" s="43" t="e">
        <f t="shared" si="126"/>
        <v>#DIV/0!</v>
      </c>
      <c r="AN199" s="41" t="e">
        <f t="shared" si="110"/>
        <v>#DIV/0!</v>
      </c>
      <c r="AO199" s="42" t="e">
        <f t="shared" si="127"/>
        <v>#DIV/0!</v>
      </c>
      <c r="AP199" s="42" t="e">
        <f t="shared" si="111"/>
        <v>#DIV/0!</v>
      </c>
      <c r="AQ199" s="42" t="e">
        <f t="shared" si="112"/>
        <v>#DIV/0!</v>
      </c>
      <c r="AR199" s="43" t="e">
        <f t="shared" si="113"/>
        <v>#DIV/0!</v>
      </c>
      <c r="AT199" s="41" t="e">
        <f t="shared" si="128"/>
        <v>#DIV/0!</v>
      </c>
      <c r="AU199" s="42" t="e">
        <f t="shared" si="129"/>
        <v>#DIV/0!</v>
      </c>
      <c r="AV199" s="43" t="e">
        <f t="shared" si="130"/>
        <v>#DIV/0!</v>
      </c>
    </row>
    <row r="200" spans="2:51">
      <c r="B200" s="19"/>
      <c r="C200" s="20"/>
      <c r="D200" s="68"/>
      <c r="F200" s="27"/>
      <c r="G200" s="28"/>
      <c r="H200" s="28"/>
      <c r="I200" s="28"/>
      <c r="J200" s="28"/>
      <c r="K200" s="28"/>
      <c r="L200" s="28"/>
      <c r="M200" s="28"/>
      <c r="N200" s="64"/>
      <c r="O200" s="74"/>
      <c r="P200" s="75"/>
      <c r="Q200" s="11"/>
      <c r="R200" s="33"/>
      <c r="S200" s="34"/>
      <c r="U200" s="99" t="e">
        <f t="shared" si="107"/>
        <v>#DIV/0!</v>
      </c>
      <c r="V200" s="37" t="e">
        <f t="shared" si="114"/>
        <v>#DIV/0!</v>
      </c>
      <c r="W200" s="38" t="e">
        <f t="shared" si="108"/>
        <v>#DIV/0!</v>
      </c>
      <c r="Y200" s="41" t="e">
        <f t="shared" si="115"/>
        <v>#DIV/0!</v>
      </c>
      <c r="Z200" s="42" t="e">
        <f t="shared" si="116"/>
        <v>#DIV/0!</v>
      </c>
      <c r="AA200" s="42" t="e">
        <f t="shared" si="117"/>
        <v>#DIV/0!</v>
      </c>
      <c r="AB200" s="42" t="e">
        <f t="shared" si="118"/>
        <v>#DIV/0!</v>
      </c>
      <c r="AC200" s="42" t="e">
        <f t="shared" si="119"/>
        <v>#DIV/0!</v>
      </c>
      <c r="AD200" s="42" t="e">
        <f t="shared" si="120"/>
        <v>#DIV/0!</v>
      </c>
      <c r="AE200" s="42" t="e">
        <f t="shared" si="121"/>
        <v>#DIV/0!</v>
      </c>
      <c r="AF200" s="42" t="e">
        <f t="shared" si="122"/>
        <v>#DIV/0!</v>
      </c>
      <c r="AG200" s="42" t="e">
        <f t="shared" si="123"/>
        <v>#DIV/0!</v>
      </c>
      <c r="AH200" s="43" t="e">
        <f t="shared" si="109"/>
        <v>#DIV/0!</v>
      </c>
      <c r="AJ200" s="41" t="e">
        <f t="shared" si="124"/>
        <v>#DIV/0!</v>
      </c>
      <c r="AK200" s="47">
        <f t="shared" si="125"/>
        <v>4.3059595283452063</v>
      </c>
      <c r="AL200" s="43" t="e">
        <f t="shared" si="126"/>
        <v>#DIV/0!</v>
      </c>
      <c r="AN200" s="41" t="e">
        <f t="shared" si="110"/>
        <v>#DIV/0!</v>
      </c>
      <c r="AO200" s="42" t="e">
        <f t="shared" si="127"/>
        <v>#DIV/0!</v>
      </c>
      <c r="AP200" s="42" t="e">
        <f t="shared" si="111"/>
        <v>#DIV/0!</v>
      </c>
      <c r="AQ200" s="42" t="e">
        <f t="shared" si="112"/>
        <v>#DIV/0!</v>
      </c>
      <c r="AR200" s="43" t="e">
        <f t="shared" si="113"/>
        <v>#DIV/0!</v>
      </c>
      <c r="AT200" s="41" t="e">
        <f t="shared" si="128"/>
        <v>#DIV/0!</v>
      </c>
      <c r="AU200" s="42" t="e">
        <f t="shared" si="129"/>
        <v>#DIV/0!</v>
      </c>
      <c r="AV200" s="43" t="e">
        <f t="shared" si="130"/>
        <v>#DIV/0!</v>
      </c>
    </row>
    <row r="201" spans="2:51">
      <c r="B201" s="19"/>
      <c r="C201" s="20"/>
      <c r="D201" s="68"/>
      <c r="F201" s="27"/>
      <c r="G201" s="28"/>
      <c r="H201" s="28"/>
      <c r="I201" s="28"/>
      <c r="J201" s="28"/>
      <c r="K201" s="28"/>
      <c r="L201" s="28"/>
      <c r="M201" s="28"/>
      <c r="N201" s="64"/>
      <c r="O201" s="74"/>
      <c r="P201" s="75"/>
      <c r="Q201" s="11"/>
      <c r="R201" s="33"/>
      <c r="S201" s="34"/>
      <c r="U201" s="99" t="e">
        <f t="shared" si="107"/>
        <v>#DIV/0!</v>
      </c>
      <c r="V201" s="37" t="e">
        <f t="shared" si="114"/>
        <v>#DIV/0!</v>
      </c>
      <c r="W201" s="38" t="e">
        <f t="shared" si="108"/>
        <v>#DIV/0!</v>
      </c>
      <c r="Y201" s="41" t="e">
        <f t="shared" si="115"/>
        <v>#DIV/0!</v>
      </c>
      <c r="Z201" s="42" t="e">
        <f t="shared" si="116"/>
        <v>#DIV/0!</v>
      </c>
      <c r="AA201" s="42" t="e">
        <f t="shared" si="117"/>
        <v>#DIV/0!</v>
      </c>
      <c r="AB201" s="42" t="e">
        <f t="shared" si="118"/>
        <v>#DIV/0!</v>
      </c>
      <c r="AC201" s="42" t="e">
        <f t="shared" si="119"/>
        <v>#DIV/0!</v>
      </c>
      <c r="AD201" s="42" t="e">
        <f t="shared" si="120"/>
        <v>#DIV/0!</v>
      </c>
      <c r="AE201" s="42" t="e">
        <f t="shared" si="121"/>
        <v>#DIV/0!</v>
      </c>
      <c r="AF201" s="42" t="e">
        <f t="shared" si="122"/>
        <v>#DIV/0!</v>
      </c>
      <c r="AG201" s="42" t="e">
        <f t="shared" si="123"/>
        <v>#DIV/0!</v>
      </c>
      <c r="AH201" s="43" t="e">
        <f t="shared" si="109"/>
        <v>#DIV/0!</v>
      </c>
      <c r="AJ201" s="41" t="e">
        <f t="shared" si="124"/>
        <v>#DIV/0!</v>
      </c>
      <c r="AK201" s="47">
        <f t="shared" si="125"/>
        <v>4.3059595283452063</v>
      </c>
      <c r="AL201" s="43" t="e">
        <f t="shared" si="126"/>
        <v>#DIV/0!</v>
      </c>
      <c r="AN201" s="41" t="e">
        <f t="shared" si="110"/>
        <v>#DIV/0!</v>
      </c>
      <c r="AO201" s="42" t="e">
        <f t="shared" si="127"/>
        <v>#DIV/0!</v>
      </c>
      <c r="AP201" s="42" t="e">
        <f t="shared" si="111"/>
        <v>#DIV/0!</v>
      </c>
      <c r="AQ201" s="42" t="e">
        <f t="shared" si="112"/>
        <v>#DIV/0!</v>
      </c>
      <c r="AR201" s="43" t="e">
        <f t="shared" si="113"/>
        <v>#DIV/0!</v>
      </c>
      <c r="AT201" s="41" t="e">
        <f t="shared" si="128"/>
        <v>#DIV/0!</v>
      </c>
      <c r="AU201" s="42" t="e">
        <f t="shared" si="129"/>
        <v>#DIV/0!</v>
      </c>
      <c r="AV201" s="43" t="e">
        <f t="shared" si="130"/>
        <v>#DIV/0!</v>
      </c>
    </row>
    <row r="202" spans="2:51">
      <c r="B202" s="19"/>
      <c r="C202" s="20"/>
      <c r="D202" s="68"/>
      <c r="F202" s="27"/>
      <c r="G202" s="28"/>
      <c r="H202" s="28"/>
      <c r="I202" s="28"/>
      <c r="J202" s="28"/>
      <c r="K202" s="28"/>
      <c r="L202" s="28"/>
      <c r="M202" s="28"/>
      <c r="N202" s="64"/>
      <c r="O202" s="74"/>
      <c r="P202" s="75"/>
      <c r="Q202" s="11"/>
      <c r="R202" s="33"/>
      <c r="S202" s="34"/>
      <c r="U202" s="99" t="e">
        <f t="shared" si="107"/>
        <v>#DIV/0!</v>
      </c>
      <c r="V202" s="37" t="e">
        <f t="shared" si="114"/>
        <v>#DIV/0!</v>
      </c>
      <c r="W202" s="38" t="e">
        <f t="shared" si="108"/>
        <v>#DIV/0!</v>
      </c>
      <c r="Y202" s="41" t="e">
        <f t="shared" si="115"/>
        <v>#DIV/0!</v>
      </c>
      <c r="Z202" s="42" t="e">
        <f t="shared" si="116"/>
        <v>#DIV/0!</v>
      </c>
      <c r="AA202" s="42" t="e">
        <f t="shared" si="117"/>
        <v>#DIV/0!</v>
      </c>
      <c r="AB202" s="42" t="e">
        <f t="shared" si="118"/>
        <v>#DIV/0!</v>
      </c>
      <c r="AC202" s="42" t="e">
        <f t="shared" si="119"/>
        <v>#DIV/0!</v>
      </c>
      <c r="AD202" s="42" t="e">
        <f t="shared" si="120"/>
        <v>#DIV/0!</v>
      </c>
      <c r="AE202" s="42" t="e">
        <f t="shared" si="121"/>
        <v>#DIV/0!</v>
      </c>
      <c r="AF202" s="42" t="e">
        <f t="shared" si="122"/>
        <v>#DIV/0!</v>
      </c>
      <c r="AG202" s="42" t="e">
        <f t="shared" si="123"/>
        <v>#DIV/0!</v>
      </c>
      <c r="AH202" s="43" t="e">
        <f t="shared" si="109"/>
        <v>#DIV/0!</v>
      </c>
      <c r="AJ202" s="41" t="e">
        <f t="shared" si="124"/>
        <v>#DIV/0!</v>
      </c>
      <c r="AK202" s="47">
        <f t="shared" si="125"/>
        <v>4.3059595283452063</v>
      </c>
      <c r="AL202" s="43" t="e">
        <f t="shared" si="126"/>
        <v>#DIV/0!</v>
      </c>
      <c r="AN202" s="41" t="e">
        <f t="shared" si="110"/>
        <v>#DIV/0!</v>
      </c>
      <c r="AO202" s="42" t="e">
        <f t="shared" si="127"/>
        <v>#DIV/0!</v>
      </c>
      <c r="AP202" s="42" t="e">
        <f t="shared" si="111"/>
        <v>#DIV/0!</v>
      </c>
      <c r="AQ202" s="42" t="e">
        <f t="shared" si="112"/>
        <v>#DIV/0!</v>
      </c>
      <c r="AR202" s="43" t="e">
        <f t="shared" si="113"/>
        <v>#DIV/0!</v>
      </c>
      <c r="AT202" s="41" t="e">
        <f t="shared" si="128"/>
        <v>#DIV/0!</v>
      </c>
      <c r="AU202" s="42" t="e">
        <f t="shared" si="129"/>
        <v>#DIV/0!</v>
      </c>
      <c r="AV202" s="43" t="e">
        <f t="shared" si="130"/>
        <v>#DIV/0!</v>
      </c>
    </row>
    <row r="203" spans="2:51">
      <c r="B203" s="19"/>
      <c r="C203" s="20"/>
      <c r="D203" s="68"/>
      <c r="F203" s="27"/>
      <c r="G203" s="28"/>
      <c r="H203" s="28"/>
      <c r="I203" s="28"/>
      <c r="J203" s="28"/>
      <c r="K203" s="28"/>
      <c r="L203" s="28"/>
      <c r="M203" s="28"/>
      <c r="N203" s="64"/>
      <c r="O203" s="74"/>
      <c r="P203" s="75"/>
      <c r="Q203" s="11"/>
      <c r="R203" s="33"/>
      <c r="S203" s="34"/>
      <c r="U203" s="99" t="e">
        <f t="shared" si="107"/>
        <v>#DIV/0!</v>
      </c>
      <c r="V203" s="37" t="e">
        <f t="shared" si="114"/>
        <v>#DIV/0!</v>
      </c>
      <c r="W203" s="38" t="e">
        <f t="shared" si="108"/>
        <v>#DIV/0!</v>
      </c>
      <c r="Y203" s="41" t="e">
        <f t="shared" si="115"/>
        <v>#DIV/0!</v>
      </c>
      <c r="Z203" s="42" t="e">
        <f t="shared" si="116"/>
        <v>#DIV/0!</v>
      </c>
      <c r="AA203" s="42" t="e">
        <f t="shared" si="117"/>
        <v>#DIV/0!</v>
      </c>
      <c r="AB203" s="42" t="e">
        <f t="shared" si="118"/>
        <v>#DIV/0!</v>
      </c>
      <c r="AC203" s="42" t="e">
        <f t="shared" si="119"/>
        <v>#DIV/0!</v>
      </c>
      <c r="AD203" s="42" t="e">
        <f t="shared" si="120"/>
        <v>#DIV/0!</v>
      </c>
      <c r="AE203" s="42" t="e">
        <f t="shared" si="121"/>
        <v>#DIV/0!</v>
      </c>
      <c r="AF203" s="42" t="e">
        <f t="shared" si="122"/>
        <v>#DIV/0!</v>
      </c>
      <c r="AG203" s="42" t="e">
        <f t="shared" si="123"/>
        <v>#DIV/0!</v>
      </c>
      <c r="AH203" s="43" t="e">
        <f t="shared" si="109"/>
        <v>#DIV/0!</v>
      </c>
      <c r="AJ203" s="41" t="e">
        <f t="shared" si="124"/>
        <v>#DIV/0!</v>
      </c>
      <c r="AK203" s="47">
        <f t="shared" si="125"/>
        <v>4.3059595283452063</v>
      </c>
      <c r="AL203" s="43" t="e">
        <f t="shared" si="126"/>
        <v>#DIV/0!</v>
      </c>
      <c r="AN203" s="41" t="e">
        <f t="shared" si="110"/>
        <v>#DIV/0!</v>
      </c>
      <c r="AO203" s="42" t="e">
        <f t="shared" si="127"/>
        <v>#DIV/0!</v>
      </c>
      <c r="AP203" s="42" t="e">
        <f t="shared" si="111"/>
        <v>#DIV/0!</v>
      </c>
      <c r="AQ203" s="42" t="e">
        <f t="shared" si="112"/>
        <v>#DIV/0!</v>
      </c>
      <c r="AR203" s="43" t="e">
        <f t="shared" si="113"/>
        <v>#DIV/0!</v>
      </c>
      <c r="AT203" s="41" t="e">
        <f t="shared" si="128"/>
        <v>#DIV/0!</v>
      </c>
      <c r="AU203" s="42" t="e">
        <f t="shared" si="129"/>
        <v>#DIV/0!</v>
      </c>
      <c r="AV203" s="43" t="e">
        <f t="shared" si="130"/>
        <v>#DIV/0!</v>
      </c>
    </row>
    <row r="204" spans="2:51">
      <c r="B204" s="19"/>
      <c r="C204" s="20"/>
      <c r="D204" s="68"/>
      <c r="F204" s="27"/>
      <c r="G204" s="28"/>
      <c r="H204" s="28"/>
      <c r="I204" s="28"/>
      <c r="J204" s="28"/>
      <c r="K204" s="28"/>
      <c r="L204" s="28"/>
      <c r="M204" s="28"/>
      <c r="N204" s="64"/>
      <c r="O204" s="74"/>
      <c r="P204" s="75"/>
      <c r="Q204" s="11"/>
      <c r="R204" s="33"/>
      <c r="S204" s="34"/>
      <c r="U204" s="99" t="e">
        <f t="shared" si="107"/>
        <v>#DIV/0!</v>
      </c>
      <c r="V204" s="37" t="e">
        <f t="shared" si="114"/>
        <v>#DIV/0!</v>
      </c>
      <c r="W204" s="38" t="e">
        <f t="shared" si="108"/>
        <v>#DIV/0!</v>
      </c>
      <c r="Y204" s="41" t="e">
        <f t="shared" si="115"/>
        <v>#DIV/0!</v>
      </c>
      <c r="Z204" s="42" t="e">
        <f t="shared" si="116"/>
        <v>#DIV/0!</v>
      </c>
      <c r="AA204" s="42" t="e">
        <f t="shared" si="117"/>
        <v>#DIV/0!</v>
      </c>
      <c r="AB204" s="42" t="e">
        <f t="shared" si="118"/>
        <v>#DIV/0!</v>
      </c>
      <c r="AC204" s="42" t="e">
        <f t="shared" si="119"/>
        <v>#DIV/0!</v>
      </c>
      <c r="AD204" s="42" t="e">
        <f t="shared" si="120"/>
        <v>#DIV/0!</v>
      </c>
      <c r="AE204" s="42" t="e">
        <f t="shared" si="121"/>
        <v>#DIV/0!</v>
      </c>
      <c r="AF204" s="42" t="e">
        <f t="shared" si="122"/>
        <v>#DIV/0!</v>
      </c>
      <c r="AG204" s="42" t="e">
        <f t="shared" si="123"/>
        <v>#DIV/0!</v>
      </c>
      <c r="AH204" s="43" t="e">
        <f t="shared" si="109"/>
        <v>#DIV/0!</v>
      </c>
      <c r="AJ204" s="41" t="e">
        <f t="shared" si="124"/>
        <v>#DIV/0!</v>
      </c>
      <c r="AK204" s="47">
        <f t="shared" si="125"/>
        <v>4.3059595283452063</v>
      </c>
      <c r="AL204" s="43" t="e">
        <f t="shared" si="126"/>
        <v>#DIV/0!</v>
      </c>
      <c r="AN204" s="41" t="e">
        <f t="shared" si="110"/>
        <v>#DIV/0!</v>
      </c>
      <c r="AO204" s="42" t="e">
        <f t="shared" si="127"/>
        <v>#DIV/0!</v>
      </c>
      <c r="AP204" s="42" t="e">
        <f t="shared" si="111"/>
        <v>#DIV/0!</v>
      </c>
      <c r="AQ204" s="42" t="e">
        <f t="shared" si="112"/>
        <v>#DIV/0!</v>
      </c>
      <c r="AR204" s="43" t="e">
        <f t="shared" si="113"/>
        <v>#DIV/0!</v>
      </c>
      <c r="AT204" s="41" t="e">
        <f t="shared" si="128"/>
        <v>#DIV/0!</v>
      </c>
      <c r="AU204" s="42" t="e">
        <f t="shared" si="129"/>
        <v>#DIV/0!</v>
      </c>
      <c r="AV204" s="43" t="e">
        <f t="shared" si="130"/>
        <v>#DIV/0!</v>
      </c>
    </row>
    <row r="205" spans="2:51">
      <c r="B205" s="19"/>
      <c r="C205" s="20"/>
      <c r="D205" s="68"/>
      <c r="F205" s="27"/>
      <c r="G205" s="28"/>
      <c r="H205" s="28"/>
      <c r="I205" s="28"/>
      <c r="J205" s="28"/>
      <c r="K205" s="28"/>
      <c r="L205" s="28"/>
      <c r="M205" s="28"/>
      <c r="N205" s="64"/>
      <c r="O205" s="74"/>
      <c r="P205" s="75"/>
      <c r="Q205" s="11"/>
      <c r="R205" s="33"/>
      <c r="S205" s="34"/>
      <c r="U205" s="99" t="e">
        <f t="shared" si="107"/>
        <v>#DIV/0!</v>
      </c>
      <c r="V205" s="37" t="e">
        <f t="shared" si="114"/>
        <v>#DIV/0!</v>
      </c>
      <c r="W205" s="38" t="e">
        <f t="shared" si="108"/>
        <v>#DIV/0!</v>
      </c>
      <c r="Y205" s="41" t="e">
        <f t="shared" si="115"/>
        <v>#DIV/0!</v>
      </c>
      <c r="Z205" s="42" t="e">
        <f t="shared" si="116"/>
        <v>#DIV/0!</v>
      </c>
      <c r="AA205" s="42" t="e">
        <f t="shared" si="117"/>
        <v>#DIV/0!</v>
      </c>
      <c r="AB205" s="42" t="e">
        <f t="shared" si="118"/>
        <v>#DIV/0!</v>
      </c>
      <c r="AC205" s="42" t="e">
        <f t="shared" si="119"/>
        <v>#DIV/0!</v>
      </c>
      <c r="AD205" s="42" t="e">
        <f t="shared" si="120"/>
        <v>#DIV/0!</v>
      </c>
      <c r="AE205" s="42" t="e">
        <f t="shared" si="121"/>
        <v>#DIV/0!</v>
      </c>
      <c r="AF205" s="42" t="e">
        <f t="shared" si="122"/>
        <v>#DIV/0!</v>
      </c>
      <c r="AG205" s="42" t="e">
        <f t="shared" si="123"/>
        <v>#DIV/0!</v>
      </c>
      <c r="AH205" s="43" t="e">
        <f t="shared" si="109"/>
        <v>#DIV/0!</v>
      </c>
      <c r="AJ205" s="41" t="e">
        <f t="shared" si="124"/>
        <v>#DIV/0!</v>
      </c>
      <c r="AK205" s="47">
        <f t="shared" si="125"/>
        <v>4.3059595283452063</v>
      </c>
      <c r="AL205" s="43" t="e">
        <f t="shared" si="126"/>
        <v>#DIV/0!</v>
      </c>
      <c r="AN205" s="41" t="e">
        <f t="shared" si="110"/>
        <v>#DIV/0!</v>
      </c>
      <c r="AO205" s="42" t="e">
        <f t="shared" si="127"/>
        <v>#DIV/0!</v>
      </c>
      <c r="AP205" s="42" t="e">
        <f t="shared" si="111"/>
        <v>#DIV/0!</v>
      </c>
      <c r="AQ205" s="42" t="e">
        <f t="shared" si="112"/>
        <v>#DIV/0!</v>
      </c>
      <c r="AR205" s="43" t="e">
        <f t="shared" si="113"/>
        <v>#DIV/0!</v>
      </c>
      <c r="AT205" s="41" t="e">
        <f t="shared" si="128"/>
        <v>#DIV/0!</v>
      </c>
      <c r="AU205" s="42" t="e">
        <f t="shared" si="129"/>
        <v>#DIV/0!</v>
      </c>
      <c r="AV205" s="43" t="e">
        <f t="shared" si="130"/>
        <v>#DIV/0!</v>
      </c>
    </row>
    <row r="206" spans="2:51">
      <c r="B206" s="19"/>
      <c r="C206" s="20"/>
      <c r="D206" s="68"/>
      <c r="F206" s="27"/>
      <c r="G206" s="28"/>
      <c r="H206" s="28"/>
      <c r="I206" s="28"/>
      <c r="J206" s="28"/>
      <c r="K206" s="28"/>
      <c r="L206" s="28"/>
      <c r="M206" s="28"/>
      <c r="N206" s="64"/>
      <c r="O206" s="74"/>
      <c r="P206" s="75"/>
      <c r="Q206" s="11"/>
      <c r="R206" s="33"/>
      <c r="S206" s="34"/>
      <c r="U206" s="99" t="e">
        <f t="shared" si="107"/>
        <v>#DIV/0!</v>
      </c>
      <c r="V206" s="37" t="e">
        <f t="shared" si="114"/>
        <v>#DIV/0!</v>
      </c>
      <c r="W206" s="38" t="e">
        <f t="shared" si="108"/>
        <v>#DIV/0!</v>
      </c>
      <c r="Y206" s="41" t="e">
        <f t="shared" si="115"/>
        <v>#DIV/0!</v>
      </c>
      <c r="Z206" s="42" t="e">
        <f t="shared" si="116"/>
        <v>#DIV/0!</v>
      </c>
      <c r="AA206" s="42" t="e">
        <f t="shared" si="117"/>
        <v>#DIV/0!</v>
      </c>
      <c r="AB206" s="42" t="e">
        <f t="shared" si="118"/>
        <v>#DIV/0!</v>
      </c>
      <c r="AC206" s="42" t="e">
        <f t="shared" si="119"/>
        <v>#DIV/0!</v>
      </c>
      <c r="AD206" s="42" t="e">
        <f t="shared" si="120"/>
        <v>#DIV/0!</v>
      </c>
      <c r="AE206" s="42" t="e">
        <f t="shared" si="121"/>
        <v>#DIV/0!</v>
      </c>
      <c r="AF206" s="42" t="e">
        <f t="shared" si="122"/>
        <v>#DIV/0!</v>
      </c>
      <c r="AG206" s="42" t="e">
        <f t="shared" si="123"/>
        <v>#DIV/0!</v>
      </c>
      <c r="AH206" s="43" t="e">
        <f t="shared" si="109"/>
        <v>#DIV/0!</v>
      </c>
      <c r="AJ206" s="41" t="e">
        <f t="shared" si="124"/>
        <v>#DIV/0!</v>
      </c>
      <c r="AK206" s="47">
        <f t="shared" si="125"/>
        <v>4.3059595283452063</v>
      </c>
      <c r="AL206" s="43" t="e">
        <f t="shared" ref="AL206:AL207" si="131">(N206-AK206*71.85/79.85)/N206</f>
        <v>#DIV/0!</v>
      </c>
      <c r="AN206" s="41" t="e">
        <f t="shared" si="110"/>
        <v>#DIV/0!</v>
      </c>
      <c r="AO206" s="42" t="e">
        <f t="shared" si="127"/>
        <v>#DIV/0!</v>
      </c>
      <c r="AP206" s="42" t="e">
        <f t="shared" si="111"/>
        <v>#DIV/0!</v>
      </c>
      <c r="AQ206" s="42" t="e">
        <f t="shared" si="112"/>
        <v>#DIV/0!</v>
      </c>
      <c r="AR206" s="43" t="e">
        <f t="shared" si="113"/>
        <v>#DIV/0!</v>
      </c>
      <c r="AT206" s="41" t="e">
        <f t="shared" si="128"/>
        <v>#DIV/0!</v>
      </c>
      <c r="AU206" s="42" t="e">
        <f t="shared" ref="AU206:AU207" si="132">(O206/(N206*AL206))*0.013*AT206</f>
        <v>#DIV/0!</v>
      </c>
      <c r="AV206" s="43" t="e">
        <f t="shared" si="130"/>
        <v>#DIV/0!</v>
      </c>
    </row>
    <row r="207" spans="2:51">
      <c r="B207" s="21"/>
      <c r="C207" s="22"/>
      <c r="D207" s="69"/>
      <c r="F207" s="29"/>
      <c r="G207" s="30"/>
      <c r="H207" s="30"/>
      <c r="I207" s="30"/>
      <c r="J207" s="30"/>
      <c r="K207" s="30"/>
      <c r="L207" s="30"/>
      <c r="M207" s="30"/>
      <c r="N207" s="65"/>
      <c r="O207" s="76"/>
      <c r="P207" s="77"/>
      <c r="Q207" s="11"/>
      <c r="R207" s="35"/>
      <c r="S207" s="36"/>
      <c r="U207" s="100" t="e">
        <f t="shared" si="107"/>
        <v>#DIV/0!</v>
      </c>
      <c r="V207" s="39" t="e">
        <f t="shared" si="114"/>
        <v>#DIV/0!</v>
      </c>
      <c r="W207" s="40" t="e">
        <f t="shared" si="108"/>
        <v>#DIV/0!</v>
      </c>
      <c r="Y207" s="44" t="e">
        <f t="shared" si="115"/>
        <v>#DIV/0!</v>
      </c>
      <c r="Z207" s="45" t="e">
        <f t="shared" si="116"/>
        <v>#DIV/0!</v>
      </c>
      <c r="AA207" s="45" t="e">
        <f t="shared" si="117"/>
        <v>#DIV/0!</v>
      </c>
      <c r="AB207" s="45" t="e">
        <f t="shared" si="118"/>
        <v>#DIV/0!</v>
      </c>
      <c r="AC207" s="45" t="e">
        <f t="shared" si="119"/>
        <v>#DIV/0!</v>
      </c>
      <c r="AD207" s="45" t="e">
        <f t="shared" si="120"/>
        <v>#DIV/0!</v>
      </c>
      <c r="AE207" s="45" t="e">
        <f t="shared" si="121"/>
        <v>#DIV/0!</v>
      </c>
      <c r="AF207" s="45" t="e">
        <f t="shared" si="122"/>
        <v>#DIV/0!</v>
      </c>
      <c r="AG207" s="45" t="e">
        <f t="shared" si="123"/>
        <v>#DIV/0!</v>
      </c>
      <c r="AH207" s="46" t="e">
        <f t="shared" si="109"/>
        <v>#DIV/0!</v>
      </c>
      <c r="AJ207" s="44" t="e">
        <f t="shared" si="124"/>
        <v>#DIV/0!</v>
      </c>
      <c r="AK207" s="48">
        <f t="shared" si="125"/>
        <v>4.3059595283452063</v>
      </c>
      <c r="AL207" s="46" t="e">
        <f t="shared" si="131"/>
        <v>#DIV/0!</v>
      </c>
      <c r="AN207" s="44" t="e">
        <f t="shared" si="110"/>
        <v>#DIV/0!</v>
      </c>
      <c r="AO207" s="45" t="e">
        <f t="shared" si="127"/>
        <v>#DIV/0!</v>
      </c>
      <c r="AP207" s="45" t="e">
        <f t="shared" si="111"/>
        <v>#DIV/0!</v>
      </c>
      <c r="AQ207" s="45" t="e">
        <f t="shared" si="112"/>
        <v>#DIV/0!</v>
      </c>
      <c r="AR207" s="46" t="e">
        <f t="shared" si="113"/>
        <v>#DIV/0!</v>
      </c>
      <c r="AT207" s="44" t="e">
        <f t="shared" si="128"/>
        <v>#DIV/0!</v>
      </c>
      <c r="AU207" s="45" t="e">
        <f t="shared" si="132"/>
        <v>#DIV/0!</v>
      </c>
      <c r="AV207" s="46" t="e">
        <f t="shared" si="130"/>
        <v>#DIV/0!</v>
      </c>
    </row>
  </sheetData>
  <mergeCells count="9">
    <mergeCell ref="B3:D3"/>
    <mergeCell ref="B4:D4"/>
    <mergeCell ref="B5:D5"/>
    <mergeCell ref="B6:D8"/>
    <mergeCell ref="AT10:AV10"/>
    <mergeCell ref="B10:D10"/>
    <mergeCell ref="R10:S10"/>
    <mergeCell ref="U10:W10"/>
    <mergeCell ref="F10:M10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F693-E754-4267-9E60-71E76129F09F}">
  <dimension ref="A1:R24"/>
  <sheetViews>
    <sheetView topLeftCell="A15" workbookViewId="0">
      <selection activeCell="B45" sqref="B45"/>
    </sheetView>
  </sheetViews>
  <sheetFormatPr defaultRowHeight="15.5"/>
  <sheetData>
    <row r="1" spans="1:18" ht="16" thickBot="1">
      <c r="A1" t="s">
        <v>51</v>
      </c>
      <c r="B1" s="83" t="s">
        <v>52</v>
      </c>
      <c r="C1" s="83" t="s">
        <v>53</v>
      </c>
      <c r="D1" s="83" t="s">
        <v>54</v>
      </c>
      <c r="E1" s="83" t="s">
        <v>55</v>
      </c>
      <c r="F1" s="83" t="s">
        <v>56</v>
      </c>
      <c r="G1" s="83" t="s">
        <v>57</v>
      </c>
      <c r="H1" s="83" t="s">
        <v>58</v>
      </c>
      <c r="I1" s="79" t="s">
        <v>5</v>
      </c>
      <c r="J1" s="79" t="s">
        <v>59</v>
      </c>
      <c r="K1" s="82" t="s">
        <v>60</v>
      </c>
      <c r="L1" s="82" t="s">
        <v>61</v>
      </c>
      <c r="M1" t="s">
        <v>83</v>
      </c>
      <c r="N1" t="s">
        <v>84</v>
      </c>
      <c r="O1" t="s">
        <v>85</v>
      </c>
      <c r="P1" t="s">
        <v>87</v>
      </c>
      <c r="Q1" t="s">
        <v>86</v>
      </c>
      <c r="R1" t="s">
        <v>88</v>
      </c>
    </row>
    <row r="2" spans="1:18" ht="16" thickTop="1">
      <c r="A2" t="s">
        <v>62</v>
      </c>
      <c r="B2" s="84">
        <v>1.6941999999999999</v>
      </c>
      <c r="C2" s="84">
        <v>10.8271</v>
      </c>
      <c r="D2" s="84">
        <v>13.7783</v>
      </c>
      <c r="E2" s="84">
        <v>49.862900000000003</v>
      </c>
      <c r="F2" s="84">
        <v>7.1400000000000005E-2</v>
      </c>
      <c r="G2" s="84">
        <v>13.694800000000001</v>
      </c>
      <c r="H2" s="84">
        <v>0.8165</v>
      </c>
      <c r="I2" s="85">
        <v>0.1633</v>
      </c>
      <c r="J2" s="84">
        <v>8.2349499000000002</v>
      </c>
      <c r="K2" s="86">
        <v>204.1</v>
      </c>
      <c r="L2" s="87">
        <v>91.9</v>
      </c>
      <c r="M2">
        <v>0.842669030480651</v>
      </c>
      <c r="N2">
        <f>1-M2</f>
        <v>0.157330969519349</v>
      </c>
      <c r="O2">
        <v>1550.625</v>
      </c>
      <c r="P2">
        <v>0.32</v>
      </c>
      <c r="Q2">
        <v>0.58362129077087666</v>
      </c>
      <c r="R2">
        <v>1235.1019924733239</v>
      </c>
    </row>
    <row r="3" spans="1:18">
      <c r="A3" t="s">
        <v>63</v>
      </c>
      <c r="B3" s="84">
        <v>1.7097</v>
      </c>
      <c r="C3" s="84">
        <v>10.753500000000001</v>
      </c>
      <c r="D3" s="84">
        <v>13.8855</v>
      </c>
      <c r="E3" s="84">
        <v>49.826799999999999</v>
      </c>
      <c r="F3" s="84">
        <v>7.22E-2</v>
      </c>
      <c r="G3" s="84">
        <v>13.6168</v>
      </c>
      <c r="H3" s="84">
        <v>0.82199999999999995</v>
      </c>
      <c r="I3" s="88">
        <v>0.16489999999999999</v>
      </c>
      <c r="J3" s="84">
        <v>8.2842973999999998</v>
      </c>
      <c r="K3" s="89">
        <v>200.8</v>
      </c>
      <c r="L3" s="90">
        <v>92.6</v>
      </c>
      <c r="M3">
        <v>0.84333462185963204</v>
      </c>
      <c r="N3">
        <f t="shared" ref="N3:N24" si="0">1-M3</f>
        <v>0.15666537814036796</v>
      </c>
      <c r="O3">
        <v>1547.681</v>
      </c>
      <c r="P3">
        <v>0.32</v>
      </c>
      <c r="Q3">
        <v>0.58651206330411276</v>
      </c>
      <c r="R3">
        <v>1229.20792078863</v>
      </c>
    </row>
    <row r="4" spans="1:18">
      <c r="A4" t="s">
        <v>64</v>
      </c>
      <c r="B4" s="84">
        <v>1.7415</v>
      </c>
      <c r="C4" s="84">
        <v>10.5983</v>
      </c>
      <c r="D4" s="84">
        <v>14.1061</v>
      </c>
      <c r="E4" s="84">
        <v>49.752400000000002</v>
      </c>
      <c r="F4" s="84">
        <v>7.3599999999999999E-2</v>
      </c>
      <c r="G4" s="84">
        <v>13.461</v>
      </c>
      <c r="H4" s="84">
        <v>0.83320000000000005</v>
      </c>
      <c r="I4" s="88">
        <v>0.16830000000000001</v>
      </c>
      <c r="J4" s="84">
        <v>8.3846924000000005</v>
      </c>
      <c r="K4" s="89">
        <v>194.4</v>
      </c>
      <c r="L4" s="90">
        <v>94.1</v>
      </c>
      <c r="M4">
        <v>0.84467379291467704</v>
      </c>
      <c r="N4">
        <f t="shared" si="0"/>
        <v>0.15532620708532296</v>
      </c>
      <c r="O4">
        <v>1541.646</v>
      </c>
      <c r="P4">
        <v>0.32</v>
      </c>
      <c r="Q4">
        <v>0.59206756480567191</v>
      </c>
      <c r="R4">
        <v>1216.4101697424694</v>
      </c>
    </row>
    <row r="5" spans="1:18">
      <c r="A5" t="s">
        <v>65</v>
      </c>
      <c r="B5" s="84">
        <v>1.7579</v>
      </c>
      <c r="C5" s="84">
        <v>10.5167</v>
      </c>
      <c r="D5" s="84">
        <v>14.2195</v>
      </c>
      <c r="E5" s="84">
        <v>49.714100000000002</v>
      </c>
      <c r="F5" s="84">
        <v>7.4399999999999994E-2</v>
      </c>
      <c r="G5" s="84">
        <v>13.3834</v>
      </c>
      <c r="H5" s="84">
        <v>0.83899999999999997</v>
      </c>
      <c r="I5" s="88">
        <v>0.1701</v>
      </c>
      <c r="J5" s="84">
        <v>8.4355499999999992</v>
      </c>
      <c r="K5" s="89">
        <v>191.2</v>
      </c>
      <c r="L5" s="90">
        <v>94.9</v>
      </c>
      <c r="M5">
        <v>0.84535419041307003</v>
      </c>
      <c r="N5">
        <f t="shared" si="0"/>
        <v>0.15464580958692997</v>
      </c>
      <c r="O5">
        <v>1538.5530000000001</v>
      </c>
      <c r="P5">
        <v>0.32</v>
      </c>
      <c r="Q5">
        <v>0.5947911986580201</v>
      </c>
      <c r="R5">
        <v>1209.6129990483128</v>
      </c>
    </row>
    <row r="6" spans="1:18">
      <c r="A6" t="s">
        <v>66</v>
      </c>
      <c r="B6" s="84">
        <v>1.7914000000000001</v>
      </c>
      <c r="C6" s="84">
        <v>10.3467</v>
      </c>
      <c r="D6" s="84">
        <v>14.450200000000001</v>
      </c>
      <c r="E6" s="84">
        <v>49.636000000000003</v>
      </c>
      <c r="F6" s="84">
        <v>7.5999999999999998E-2</v>
      </c>
      <c r="G6" s="84">
        <v>13.2303</v>
      </c>
      <c r="H6" s="84">
        <v>0.8508</v>
      </c>
      <c r="I6" s="88">
        <v>0.17369999999999999</v>
      </c>
      <c r="J6" s="84">
        <v>8.5381651999999999</v>
      </c>
      <c r="K6" s="89">
        <v>184.9</v>
      </c>
      <c r="L6" s="90">
        <v>96.5</v>
      </c>
      <c r="M6">
        <v>0.84670682649697304</v>
      </c>
      <c r="N6">
        <f t="shared" si="0"/>
        <v>0.15329317350302696</v>
      </c>
      <c r="O6">
        <v>1532.2739999999999</v>
      </c>
      <c r="P6">
        <v>0.32</v>
      </c>
      <c r="Q6">
        <v>0.60016679261493977</v>
      </c>
      <c r="R6">
        <v>1195.5841585939538</v>
      </c>
    </row>
    <row r="7" spans="1:18">
      <c r="A7" t="s">
        <v>67</v>
      </c>
      <c r="B7" s="84">
        <v>1.8050999999999999</v>
      </c>
      <c r="C7" s="84">
        <v>10.273</v>
      </c>
      <c r="D7" s="84">
        <v>14.544600000000001</v>
      </c>
      <c r="E7" s="84">
        <v>49.6053</v>
      </c>
      <c r="F7" s="84">
        <v>7.6600000000000001E-2</v>
      </c>
      <c r="G7" s="84">
        <v>13.1717</v>
      </c>
      <c r="H7" s="84">
        <v>0.85560000000000003</v>
      </c>
      <c r="I7" s="88">
        <v>0.17519999999999999</v>
      </c>
      <c r="J7" s="84">
        <v>8.5787834000000007</v>
      </c>
      <c r="K7" s="89">
        <v>182.2</v>
      </c>
      <c r="L7" s="90">
        <v>97.1</v>
      </c>
      <c r="M7">
        <v>0.84724378645223097</v>
      </c>
      <c r="N7">
        <f t="shared" si="0"/>
        <v>0.15275621354776903</v>
      </c>
      <c r="O7">
        <v>1529.653</v>
      </c>
      <c r="P7">
        <v>0.32</v>
      </c>
      <c r="Q7">
        <v>0.60245916257046861</v>
      </c>
      <c r="R7">
        <v>1189.9170333485426</v>
      </c>
    </row>
    <row r="8" spans="1:18">
      <c r="A8" t="s">
        <v>68</v>
      </c>
      <c r="B8" s="84">
        <v>1.8088</v>
      </c>
      <c r="C8" s="84">
        <v>10.2425</v>
      </c>
      <c r="D8" s="84">
        <v>14.570399999999999</v>
      </c>
      <c r="E8" s="84">
        <v>49.6021</v>
      </c>
      <c r="F8" s="84">
        <v>7.6799999999999993E-2</v>
      </c>
      <c r="G8" s="84">
        <v>13.164300000000001</v>
      </c>
      <c r="H8" s="84">
        <v>0.8569</v>
      </c>
      <c r="I8" s="88">
        <v>0.17560000000000001</v>
      </c>
      <c r="J8" s="84">
        <v>8.5867430000000002</v>
      </c>
      <c r="K8" s="89">
        <v>180.9</v>
      </c>
      <c r="L8" s="90">
        <v>97.3</v>
      </c>
      <c r="M8">
        <v>0.84734346269458904</v>
      </c>
      <c r="N8">
        <f t="shared" si="0"/>
        <v>0.15265653730541096</v>
      </c>
      <c r="O8">
        <v>1528.932</v>
      </c>
      <c r="P8">
        <v>0.32</v>
      </c>
      <c r="Q8">
        <v>0.60330413104914526</v>
      </c>
      <c r="R8">
        <v>1188.6467497385763</v>
      </c>
    </row>
    <row r="9" spans="1:18">
      <c r="A9" t="s">
        <v>69</v>
      </c>
      <c r="B9" s="84">
        <v>1.8451</v>
      </c>
      <c r="C9" s="84">
        <v>9.9426000000000005</v>
      </c>
      <c r="D9" s="84">
        <v>14.827199999999999</v>
      </c>
      <c r="E9" s="84">
        <v>49.568800000000003</v>
      </c>
      <c r="F9" s="84">
        <v>7.85E-2</v>
      </c>
      <c r="G9" s="84">
        <v>13.087899999999999</v>
      </c>
      <c r="H9" s="84">
        <v>0.87050000000000005</v>
      </c>
      <c r="I9" s="88">
        <v>0.17949999999999999</v>
      </c>
      <c r="J9" s="84">
        <v>8.6661591999999992</v>
      </c>
      <c r="K9" s="89">
        <v>168.6</v>
      </c>
      <c r="L9" s="90">
        <v>99</v>
      </c>
      <c r="M9">
        <v>0.84834776961649705</v>
      </c>
      <c r="N9">
        <f t="shared" si="0"/>
        <v>0.15165223038350295</v>
      </c>
      <c r="O9">
        <v>1521.8130000000001</v>
      </c>
      <c r="P9">
        <v>0.32</v>
      </c>
      <c r="Q9">
        <v>0.61170563658272026</v>
      </c>
      <c r="R9">
        <v>1175.988425509111</v>
      </c>
    </row>
    <row r="10" spans="1:18">
      <c r="A10" t="s">
        <v>70</v>
      </c>
      <c r="B10" s="84">
        <v>1.8635999999999999</v>
      </c>
      <c r="C10" s="84">
        <v>9.7927999999999997</v>
      </c>
      <c r="D10" s="84">
        <v>14.9575</v>
      </c>
      <c r="E10" s="84">
        <v>49.550899999999999</v>
      </c>
      <c r="F10" s="84">
        <v>7.9399999999999998E-2</v>
      </c>
      <c r="G10" s="84">
        <v>13.047800000000001</v>
      </c>
      <c r="H10" s="84">
        <v>0.87729999999999997</v>
      </c>
      <c r="I10" s="88">
        <v>0.18140000000000001</v>
      </c>
      <c r="J10" s="84">
        <v>8.7060975999999997</v>
      </c>
      <c r="K10" s="89">
        <v>162.80000000000001</v>
      </c>
      <c r="L10" s="90">
        <v>99.9</v>
      </c>
      <c r="M10">
        <v>0.84887804799905298</v>
      </c>
      <c r="N10">
        <f t="shared" si="0"/>
        <v>0.15112195200094702</v>
      </c>
      <c r="O10">
        <v>1518.153</v>
      </c>
      <c r="P10">
        <v>0.32</v>
      </c>
      <c r="Q10">
        <v>0.61564654479802161</v>
      </c>
      <c r="R10">
        <v>1168.7147711892515</v>
      </c>
    </row>
    <row r="11" spans="1:18">
      <c r="A11" t="s">
        <v>71</v>
      </c>
      <c r="B11" s="84">
        <v>1.8826000000000001</v>
      </c>
      <c r="C11" s="84">
        <v>9.6371000000000002</v>
      </c>
      <c r="D11" s="84">
        <v>15.0913</v>
      </c>
      <c r="E11" s="84">
        <v>49.533799999999999</v>
      </c>
      <c r="F11" s="84">
        <v>8.0299999999999996E-2</v>
      </c>
      <c r="G11" s="84">
        <v>13.008699999999999</v>
      </c>
      <c r="H11" s="84">
        <v>0.88429999999999997</v>
      </c>
      <c r="I11" s="88">
        <v>0.1835</v>
      </c>
      <c r="J11" s="84">
        <v>8.7456461000000001</v>
      </c>
      <c r="K11" s="89">
        <v>156.9</v>
      </c>
      <c r="L11" s="90">
        <v>100.8</v>
      </c>
      <c r="M11">
        <v>0.84940705659348004</v>
      </c>
      <c r="N11">
        <f t="shared" si="0"/>
        <v>0.15059294340651996</v>
      </c>
      <c r="O11">
        <v>1514.3779999999999</v>
      </c>
      <c r="P11">
        <v>0.32</v>
      </c>
      <c r="Q11">
        <v>0.61965459148958635</v>
      </c>
      <c r="R11">
        <v>1161.0542150208578</v>
      </c>
    </row>
    <row r="12" spans="1:18">
      <c r="A12" t="s">
        <v>72</v>
      </c>
      <c r="B12" s="84">
        <v>1.9216</v>
      </c>
      <c r="C12" s="84">
        <v>9.3247999999999998</v>
      </c>
      <c r="D12" s="84">
        <v>15.363799999999999</v>
      </c>
      <c r="E12" s="84">
        <v>49.496699999999997</v>
      </c>
      <c r="F12" s="84">
        <v>8.2100000000000006E-2</v>
      </c>
      <c r="G12" s="84">
        <v>12.9262</v>
      </c>
      <c r="H12" s="84">
        <v>0.89859999999999995</v>
      </c>
      <c r="I12" s="88">
        <v>0.18770000000000001</v>
      </c>
      <c r="J12" s="84">
        <v>8.8256835000000002</v>
      </c>
      <c r="K12" s="89">
        <v>145.9</v>
      </c>
      <c r="L12" s="90">
        <v>102.7</v>
      </c>
      <c r="M12">
        <v>0.85050755325181304</v>
      </c>
      <c r="N12">
        <f t="shared" si="0"/>
        <v>0.14949244674818696</v>
      </c>
      <c r="O12">
        <v>1506.643</v>
      </c>
      <c r="P12">
        <v>0.32</v>
      </c>
      <c r="Q12">
        <v>0.62706686505163023</v>
      </c>
      <c r="R12">
        <v>1143.8104385359104</v>
      </c>
    </row>
    <row r="13" spans="1:18">
      <c r="A13" t="s">
        <v>73</v>
      </c>
      <c r="B13" s="84">
        <v>1.9417</v>
      </c>
      <c r="C13" s="84">
        <v>9.1672999999999991</v>
      </c>
      <c r="D13" s="84">
        <v>15.5038</v>
      </c>
      <c r="E13" s="84">
        <v>49.476500000000001</v>
      </c>
      <c r="F13" s="84">
        <v>8.3099999999999993E-2</v>
      </c>
      <c r="G13" s="84">
        <v>12.882199999999999</v>
      </c>
      <c r="H13" s="84">
        <v>0.90600000000000003</v>
      </c>
      <c r="I13" s="88">
        <v>0.18990000000000001</v>
      </c>
      <c r="J13" s="84">
        <v>8.8664723999999993</v>
      </c>
      <c r="K13" s="89">
        <v>140.6</v>
      </c>
      <c r="L13" s="90">
        <v>103.6</v>
      </c>
      <c r="M13">
        <v>0.85108357935636503</v>
      </c>
      <c r="N13">
        <f t="shared" si="0"/>
        <v>0.14891642064363497</v>
      </c>
      <c r="O13">
        <v>1502.6510000000001</v>
      </c>
      <c r="P13">
        <v>0.32</v>
      </c>
      <c r="Q13">
        <v>0.63073942007915107</v>
      </c>
      <c r="R13">
        <v>1134.6214314976437</v>
      </c>
    </row>
    <row r="14" spans="1:18">
      <c r="A14" t="s">
        <v>74</v>
      </c>
      <c r="B14" s="84">
        <v>1.9830000000000001</v>
      </c>
      <c r="C14" s="84">
        <v>8.8453999999999997</v>
      </c>
      <c r="D14" s="84">
        <v>15.7895</v>
      </c>
      <c r="E14" s="84">
        <v>49.435899999999997</v>
      </c>
      <c r="F14" s="84">
        <v>8.5000000000000006E-2</v>
      </c>
      <c r="G14" s="84">
        <v>12.7943</v>
      </c>
      <c r="H14" s="84">
        <v>0.92090000000000005</v>
      </c>
      <c r="I14" s="88">
        <v>0.19439999999999999</v>
      </c>
      <c r="J14" s="84">
        <v>8.9468209000000005</v>
      </c>
      <c r="K14" s="89">
        <v>130.5</v>
      </c>
      <c r="L14" s="90">
        <v>105.6</v>
      </c>
      <c r="M14">
        <v>0.85226995780258996</v>
      </c>
      <c r="N14">
        <f t="shared" si="0"/>
        <v>0.14773004219741004</v>
      </c>
      <c r="O14">
        <v>1494.442</v>
      </c>
      <c r="P14">
        <v>0.32</v>
      </c>
      <c r="Q14">
        <v>0.63746508982392647</v>
      </c>
      <c r="R14">
        <v>1114.180569555645</v>
      </c>
    </row>
    <row r="15" spans="1:18">
      <c r="A15" t="s">
        <v>75</v>
      </c>
      <c r="B15" s="84">
        <v>2.0043000000000002</v>
      </c>
      <c r="C15" s="84">
        <v>8.6828000000000003</v>
      </c>
      <c r="D15" s="84">
        <v>15.9361</v>
      </c>
      <c r="E15" s="84">
        <v>49.414000000000001</v>
      </c>
      <c r="F15" s="84">
        <v>8.6099999999999996E-2</v>
      </c>
      <c r="G15" s="84">
        <v>12.7478</v>
      </c>
      <c r="H15" s="84">
        <v>0.92859999999999998</v>
      </c>
      <c r="I15" s="88">
        <v>0.19670000000000001</v>
      </c>
      <c r="J15" s="84">
        <v>8.9876602999999999</v>
      </c>
      <c r="K15" s="89">
        <v>125.8</v>
      </c>
      <c r="L15" s="90">
        <v>106.6</v>
      </c>
      <c r="M15">
        <v>0.85288109438725102</v>
      </c>
      <c r="N15">
        <f t="shared" si="0"/>
        <v>0.14711890561274898</v>
      </c>
      <c r="O15">
        <v>1490.2080000000001</v>
      </c>
      <c r="P15">
        <v>0.32</v>
      </c>
      <c r="Q15">
        <v>0.64060923595323971</v>
      </c>
      <c r="R15">
        <v>1103.1070624106806</v>
      </c>
    </row>
    <row r="16" spans="1:18">
      <c r="A16" t="s">
        <v>76</v>
      </c>
      <c r="B16" s="84">
        <v>2.0259</v>
      </c>
      <c r="C16" s="84">
        <v>8.5206999999999997</v>
      </c>
      <c r="D16" s="84">
        <v>16.084099999999999</v>
      </c>
      <c r="E16" s="84">
        <v>49.390900000000002</v>
      </c>
      <c r="F16" s="84">
        <v>8.7099999999999997E-2</v>
      </c>
      <c r="G16" s="84">
        <v>12.6997</v>
      </c>
      <c r="H16" s="84">
        <v>0.93630000000000002</v>
      </c>
      <c r="I16" s="88">
        <v>0.1991</v>
      </c>
      <c r="J16" s="84">
        <v>9.0286299999999997</v>
      </c>
      <c r="K16" s="89">
        <v>121.2</v>
      </c>
      <c r="L16" s="90">
        <v>107.7</v>
      </c>
      <c r="M16">
        <v>0.853518707274035</v>
      </c>
      <c r="N16">
        <f t="shared" si="0"/>
        <v>0.146481292725965</v>
      </c>
      <c r="O16">
        <v>1485.915</v>
      </c>
      <c r="P16">
        <v>0.32</v>
      </c>
      <c r="Q16">
        <v>0.6435587882103212</v>
      </c>
      <c r="R16">
        <v>1091.5203438220601</v>
      </c>
    </row>
    <row r="17" spans="1:18">
      <c r="A17" t="s">
        <v>77</v>
      </c>
      <c r="B17" s="84">
        <v>2.0345</v>
      </c>
      <c r="C17" s="84">
        <v>8.4794999999999998</v>
      </c>
      <c r="D17" s="84">
        <v>16.040500000000002</v>
      </c>
      <c r="E17" s="84">
        <v>49.399099999999997</v>
      </c>
      <c r="F17" s="84">
        <v>8.8200000000000001E-2</v>
      </c>
      <c r="G17" s="84">
        <v>12.668699999999999</v>
      </c>
      <c r="H17" s="84">
        <v>0.94650000000000001</v>
      </c>
      <c r="I17" s="88">
        <v>0.2016</v>
      </c>
      <c r="J17" s="84">
        <v>9.1016776000000004</v>
      </c>
      <c r="K17" s="89">
        <v>118.9</v>
      </c>
      <c r="L17" s="90">
        <v>108.8</v>
      </c>
      <c r="M17">
        <v>0.853468625216389</v>
      </c>
      <c r="N17">
        <f t="shared" si="0"/>
        <v>0.146531374783611</v>
      </c>
      <c r="O17">
        <v>1485.453</v>
      </c>
      <c r="P17">
        <v>0.32</v>
      </c>
      <c r="Q17">
        <v>0.64552038668374745</v>
      </c>
      <c r="R17">
        <v>1098.9226668726558</v>
      </c>
    </row>
    <row r="18" spans="1:18">
      <c r="A18" t="s">
        <v>78</v>
      </c>
      <c r="B18" s="84">
        <v>2.0432999999999999</v>
      </c>
      <c r="C18" s="84">
        <v>8.44</v>
      </c>
      <c r="D18" s="84">
        <v>15.997199999999999</v>
      </c>
      <c r="E18" s="84">
        <v>49.405700000000003</v>
      </c>
      <c r="F18" s="84">
        <v>8.9300000000000004E-2</v>
      </c>
      <c r="G18" s="84">
        <v>12.6348</v>
      </c>
      <c r="H18" s="84">
        <v>0.95679999999999998</v>
      </c>
      <c r="I18" s="88">
        <v>0.2041</v>
      </c>
      <c r="J18" s="84">
        <v>9.1766050000000003</v>
      </c>
      <c r="K18" s="89">
        <v>116.6</v>
      </c>
      <c r="L18" s="90">
        <v>109.9</v>
      </c>
      <c r="M18">
        <v>0.85342975785557595</v>
      </c>
      <c r="N18">
        <f t="shared" si="0"/>
        <v>0.14657024214442405</v>
      </c>
      <c r="O18">
        <v>1484.9290000000001</v>
      </c>
      <c r="P18">
        <v>0.32</v>
      </c>
      <c r="Q18">
        <v>0.64751223190661722</v>
      </c>
      <c r="R18">
        <v>1106.4028923045585</v>
      </c>
    </row>
    <row r="19" spans="1:18">
      <c r="A19" t="s">
        <v>79</v>
      </c>
      <c r="B19" s="84">
        <v>2.0611999999999999</v>
      </c>
      <c r="C19" s="84">
        <v>8.3582999999999998</v>
      </c>
      <c r="D19" s="84">
        <v>15.907</v>
      </c>
      <c r="E19" s="84">
        <v>49.419699999999999</v>
      </c>
      <c r="F19" s="84">
        <v>9.1600000000000001E-2</v>
      </c>
      <c r="G19" s="84">
        <v>12.565899999999999</v>
      </c>
      <c r="H19" s="84">
        <v>0.97829999999999995</v>
      </c>
      <c r="I19" s="88">
        <v>0.2094</v>
      </c>
      <c r="J19" s="84">
        <v>9.3305992</v>
      </c>
      <c r="K19" s="89">
        <v>112.2</v>
      </c>
      <c r="L19" s="90">
        <v>112.3</v>
      </c>
      <c r="M19">
        <v>0.85336110006363897</v>
      </c>
      <c r="N19">
        <f t="shared" si="0"/>
        <v>0.14663889993636103</v>
      </c>
      <c r="O19">
        <v>1483.857</v>
      </c>
      <c r="P19">
        <v>0.32</v>
      </c>
      <c r="Q19">
        <v>0.65113379995183041</v>
      </c>
      <c r="R19">
        <v>1121.3257858012309</v>
      </c>
    </row>
    <row r="20" spans="1:18">
      <c r="A20" t="s">
        <v>80</v>
      </c>
      <c r="B20" s="84">
        <v>2.0705</v>
      </c>
      <c r="C20" s="84">
        <v>8.3141999999999996</v>
      </c>
      <c r="D20" s="84">
        <v>15.863099999999999</v>
      </c>
      <c r="E20" s="84">
        <v>49.426600000000001</v>
      </c>
      <c r="F20" s="84">
        <v>9.2799999999999994E-2</v>
      </c>
      <c r="G20" s="84">
        <v>12.5304</v>
      </c>
      <c r="H20" s="84">
        <v>0.98939999999999995</v>
      </c>
      <c r="I20" s="88">
        <v>0.21210000000000001</v>
      </c>
      <c r="J20" s="84">
        <v>9.4093660000000003</v>
      </c>
      <c r="K20" s="89">
        <v>109.9</v>
      </c>
      <c r="L20" s="90">
        <v>113.5</v>
      </c>
      <c r="M20">
        <v>0.85332651563062401</v>
      </c>
      <c r="N20">
        <f t="shared" si="0"/>
        <v>0.14667348436937599</v>
      </c>
      <c r="O20">
        <v>1483.32</v>
      </c>
      <c r="P20">
        <v>0.32</v>
      </c>
      <c r="Q20">
        <v>0.65302644403110377</v>
      </c>
      <c r="R20">
        <v>1129.0393064050477</v>
      </c>
    </row>
    <row r="21" spans="1:18">
      <c r="A21" t="s">
        <v>81</v>
      </c>
      <c r="B21" s="84">
        <v>2.0798000000000001</v>
      </c>
      <c r="C21" s="84">
        <v>8.2716999999999992</v>
      </c>
      <c r="D21" s="84">
        <v>15.815200000000001</v>
      </c>
      <c r="E21" s="84">
        <v>49.433700000000002</v>
      </c>
      <c r="F21" s="84">
        <v>9.4E-2</v>
      </c>
      <c r="G21" s="84">
        <v>12.4939</v>
      </c>
      <c r="H21" s="84">
        <v>1.0007999999999999</v>
      </c>
      <c r="I21" s="88">
        <v>0.21490000000000001</v>
      </c>
      <c r="J21" s="84">
        <v>9.4906822999999996</v>
      </c>
      <c r="K21" s="89">
        <v>107.7</v>
      </c>
      <c r="L21" s="90">
        <v>114.8</v>
      </c>
      <c r="M21">
        <v>0.85328451885149803</v>
      </c>
      <c r="N21">
        <f t="shared" si="0"/>
        <v>0.14671548114850197</v>
      </c>
      <c r="O21">
        <v>1482.7550000000001</v>
      </c>
      <c r="P21">
        <v>0.32</v>
      </c>
      <c r="Q21">
        <v>0.65475595266398068</v>
      </c>
      <c r="R21">
        <v>1136.879436601376</v>
      </c>
    </row>
    <row r="22" spans="1:18">
      <c r="A22" t="s">
        <v>82</v>
      </c>
      <c r="B22" s="91">
        <v>2.0989</v>
      </c>
      <c r="C22" s="91">
        <v>8.1811000000000007</v>
      </c>
      <c r="D22" s="91">
        <v>15.7204</v>
      </c>
      <c r="E22" s="91">
        <v>49.4482</v>
      </c>
      <c r="F22" s="91">
        <v>9.6500000000000002E-2</v>
      </c>
      <c r="G22" s="91">
        <v>12.4194</v>
      </c>
      <c r="H22" s="91">
        <v>1.0243</v>
      </c>
      <c r="I22" s="92">
        <v>0.22070000000000001</v>
      </c>
      <c r="J22" s="91">
        <v>9.6563745000000001</v>
      </c>
      <c r="K22" s="93">
        <v>103.2</v>
      </c>
      <c r="L22" s="94">
        <v>117.4</v>
      </c>
      <c r="M22">
        <v>0.85321189142102205</v>
      </c>
      <c r="N22">
        <f t="shared" si="0"/>
        <v>0.14678810857897795</v>
      </c>
      <c r="O22">
        <v>1481.6030000000001</v>
      </c>
      <c r="P22">
        <v>0.32</v>
      </c>
      <c r="Q22">
        <v>0.65829662935012601</v>
      </c>
      <c r="R22">
        <v>1152.9672642264013</v>
      </c>
    </row>
    <row r="23" spans="1:18">
      <c r="B23">
        <v>2.1086</v>
      </c>
      <c r="C23">
        <v>8.1339000000000006</v>
      </c>
      <c r="D23">
        <v>15.6716</v>
      </c>
      <c r="E23">
        <v>49.455599999999997</v>
      </c>
      <c r="F23">
        <v>9.7900000000000001E-2</v>
      </c>
      <c r="G23">
        <v>12.381</v>
      </c>
      <c r="H23">
        <v>1.0366</v>
      </c>
      <c r="I23">
        <v>0.22370000000000001</v>
      </c>
      <c r="J23">
        <v>9.7418302000000008</v>
      </c>
      <c r="K23">
        <v>100.9</v>
      </c>
      <c r="L23">
        <v>118.7</v>
      </c>
      <c r="M23">
        <v>0.85317889378018597</v>
      </c>
      <c r="N23">
        <f t="shared" si="0"/>
        <v>0.14682110621981403</v>
      </c>
      <c r="O23">
        <v>1480.9829999999999</v>
      </c>
      <c r="P23">
        <v>0.32</v>
      </c>
      <c r="Q23">
        <v>0.66013074153461371</v>
      </c>
      <c r="R23">
        <v>1161.3625290931082</v>
      </c>
    </row>
    <row r="24" spans="1:18">
      <c r="B24">
        <v>2.1284000000000001</v>
      </c>
      <c r="C24">
        <v>8.0403000000000002</v>
      </c>
      <c r="D24">
        <v>15.568</v>
      </c>
      <c r="E24">
        <v>49.47</v>
      </c>
      <c r="F24">
        <v>0.10059999999999999</v>
      </c>
      <c r="G24">
        <v>12.3004</v>
      </c>
      <c r="H24">
        <v>1.0621</v>
      </c>
      <c r="I24">
        <v>0.23</v>
      </c>
      <c r="J24">
        <v>9.9195203999999997</v>
      </c>
      <c r="K24">
        <v>96.5</v>
      </c>
      <c r="L24">
        <v>121.5</v>
      </c>
      <c r="M24">
        <v>0.85310614777321703</v>
      </c>
      <c r="N24">
        <f t="shared" si="0"/>
        <v>0.14689385222678297</v>
      </c>
      <c r="O24">
        <v>1479.7139999999999</v>
      </c>
      <c r="P24">
        <v>0.32</v>
      </c>
      <c r="Q24">
        <v>0.66348877963094799</v>
      </c>
      <c r="R24">
        <v>1178.5902008254723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SCSS Calculator</vt:lpstr>
      <vt:lpstr>Python_Input</vt:lpstr>
      <vt:lpstr>Obs. vs. Calc.</vt:lpstr>
      <vt:lpstr>FeOt vs. 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O'Neill</dc:creator>
  <cp:lastModifiedBy>Penny Wieser</cp:lastModifiedBy>
  <dcterms:created xsi:type="dcterms:W3CDTF">2018-09-27T12:36:28Z</dcterms:created>
  <dcterms:modified xsi:type="dcterms:W3CDTF">2022-09-19T17:38:25Z</dcterms:modified>
</cp:coreProperties>
</file>