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35B67792-F541-40B7-8344-978D1F105C2D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11" i="1" l="1"/>
  <c r="BG7" i="1" l="1"/>
  <c r="BG8" i="1"/>
  <c r="BG9" i="1"/>
  <c r="BG10" i="1"/>
  <c r="BG11" i="1"/>
  <c r="BG6" i="1"/>
  <c r="BK7" i="1" l="1"/>
  <c r="BK8" i="1"/>
  <c r="BK9" i="1"/>
  <c r="BK10" i="1"/>
  <c r="BK11" i="1"/>
  <c r="BK6" i="1"/>
  <c r="BI7" i="1"/>
  <c r="BI8" i="1"/>
  <c r="BI9" i="1"/>
  <c r="BI10" i="1"/>
  <c r="BI11" i="1"/>
  <c r="BI6" i="1"/>
  <c r="AQ10" i="1" l="1"/>
  <c r="AQ6" i="1"/>
  <c r="AD10" i="1"/>
  <c r="AD11" i="1"/>
  <c r="AD6" i="1"/>
  <c r="AD7" i="1"/>
  <c r="AD8" i="1"/>
  <c r="AD9" i="1"/>
  <c r="AQ7" i="1"/>
  <c r="AQ8" i="1"/>
  <c r="AQ9" i="1"/>
  <c r="AQ11" i="1"/>
  <c r="T9" i="2" l="1"/>
  <c r="L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4" i="2"/>
  <c r="I31" i="2" l="1"/>
  <c r="I36" i="2" s="1"/>
  <c r="I41" i="2" s="1"/>
  <c r="J31" i="2"/>
  <c r="J36" i="2" s="1"/>
  <c r="J41" i="2" s="1"/>
  <c r="H31" i="2"/>
  <c r="H36" i="2" s="1"/>
  <c r="H41" i="2" s="1"/>
  <c r="I30" i="2"/>
  <c r="I35" i="2" s="1"/>
  <c r="I40" i="2" s="1"/>
  <c r="J30" i="2"/>
  <c r="J35" i="2" s="1"/>
  <c r="J40" i="2" s="1"/>
  <c r="H30" i="2"/>
  <c r="H35" i="2" s="1"/>
  <c r="H40" i="2" s="1"/>
  <c r="I29" i="2"/>
  <c r="I34" i="2" s="1"/>
  <c r="I39" i="2" s="1"/>
  <c r="J29" i="2"/>
  <c r="J34" i="2" s="1"/>
  <c r="J39" i="2" s="1"/>
  <c r="H29" i="2"/>
  <c r="H34" i="2" s="1"/>
  <c r="H39" i="2" s="1"/>
  <c r="I28" i="2"/>
  <c r="I33" i="2" s="1"/>
  <c r="I38" i="2" s="1"/>
  <c r="J28" i="2"/>
  <c r="J33" i="2" s="1"/>
  <c r="J38" i="2" s="1"/>
  <c r="H28" i="2"/>
  <c r="H33" i="2" s="1"/>
  <c r="H38" i="2" s="1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M6" i="2" l="1"/>
  <c r="M94" i="2"/>
  <c r="M73" i="2"/>
  <c r="M102" i="2"/>
  <c r="M66" i="2"/>
  <c r="M101" i="2"/>
  <c r="M93" i="2"/>
  <c r="M85" i="2"/>
  <c r="M77" i="2"/>
  <c r="M69" i="2"/>
  <c r="M61" i="2"/>
  <c r="M53" i="2"/>
  <c r="M45" i="2"/>
  <c r="M37" i="2"/>
  <c r="M29" i="2"/>
  <c r="M21" i="2"/>
  <c r="M9" i="2"/>
  <c r="M100" i="2"/>
  <c r="M96" i="2"/>
  <c r="M92" i="2"/>
  <c r="M88" i="2"/>
  <c r="M84" i="2"/>
  <c r="M80" i="2"/>
  <c r="M76" i="2"/>
  <c r="M72" i="2"/>
  <c r="M68" i="2"/>
  <c r="M64" i="2"/>
  <c r="M60" i="2"/>
  <c r="M56" i="2"/>
  <c r="M52" i="2"/>
  <c r="M48" i="2"/>
  <c r="M44" i="2"/>
  <c r="M40" i="2"/>
  <c r="M36" i="2"/>
  <c r="M32" i="2"/>
  <c r="M28" i="2"/>
  <c r="M24" i="2"/>
  <c r="M20" i="2"/>
  <c r="M16" i="2"/>
  <c r="M12" i="2"/>
  <c r="M8" i="2"/>
  <c r="M70" i="2"/>
  <c r="M97" i="2"/>
  <c r="M89" i="2"/>
  <c r="M81" i="2"/>
  <c r="M65" i="2"/>
  <c r="M57" i="2"/>
  <c r="M49" i="2"/>
  <c r="M41" i="2"/>
  <c r="M33" i="2"/>
  <c r="M25" i="2"/>
  <c r="M17" i="2"/>
  <c r="M13" i="2"/>
  <c r="M5" i="2"/>
  <c r="M103" i="2"/>
  <c r="M99" i="2"/>
  <c r="M95" i="2"/>
  <c r="M91" i="2"/>
  <c r="M87" i="2"/>
  <c r="M83" i="2"/>
  <c r="M79" i="2"/>
  <c r="M75" i="2"/>
  <c r="M71" i="2"/>
  <c r="M67" i="2"/>
  <c r="M63" i="2"/>
  <c r="M59" i="2"/>
  <c r="M55" i="2"/>
  <c r="M51" i="2"/>
  <c r="M47" i="2"/>
  <c r="M43" i="2"/>
  <c r="M39" i="2"/>
  <c r="M35" i="2"/>
  <c r="M31" i="2"/>
  <c r="M27" i="2"/>
  <c r="M23" i="2"/>
  <c r="M19" i="2"/>
  <c r="M15" i="2"/>
  <c r="M11" i="2"/>
  <c r="M7" i="2"/>
  <c r="M98" i="2"/>
  <c r="M90" i="2"/>
  <c r="M86" i="2"/>
  <c r="M82" i="2"/>
  <c r="M78" i="2"/>
  <c r="M74" i="2"/>
  <c r="M62" i="2"/>
  <c r="M58" i="2"/>
  <c r="M54" i="2"/>
  <c r="M50" i="2"/>
  <c r="M46" i="2"/>
  <c r="M42" i="2"/>
  <c r="M38" i="2"/>
  <c r="M34" i="2"/>
  <c r="M30" i="2"/>
  <c r="M26" i="2"/>
  <c r="M22" i="2"/>
  <c r="M18" i="2"/>
  <c r="M14" i="2"/>
  <c r="M10" i="2"/>
  <c r="Q36" i="2"/>
  <c r="Q97" i="2"/>
  <c r="Q76" i="2"/>
  <c r="Q44" i="2"/>
  <c r="Q4" i="2"/>
  <c r="Q89" i="2"/>
  <c r="Q60" i="2"/>
  <c r="Q28" i="2"/>
  <c r="Q16" i="2"/>
  <c r="Q101" i="2"/>
  <c r="Q84" i="2"/>
  <c r="Q52" i="2"/>
  <c r="Q12" i="2"/>
  <c r="Q93" i="2"/>
  <c r="Q68" i="2"/>
  <c r="Q8" i="2"/>
  <c r="Q100" i="2"/>
  <c r="Q92" i="2"/>
  <c r="Q82" i="2"/>
  <c r="Q66" i="2"/>
  <c r="Q50" i="2"/>
  <c r="Q42" i="2"/>
  <c r="Q24" i="2"/>
  <c r="Q103" i="2"/>
  <c r="Q95" i="2"/>
  <c r="Q91" i="2"/>
  <c r="Q86" i="2"/>
  <c r="Q80" i="2"/>
  <c r="Q72" i="2"/>
  <c r="Q64" i="2"/>
  <c r="Q56" i="2"/>
  <c r="Q48" i="2"/>
  <c r="Q40" i="2"/>
  <c r="Q32" i="2"/>
  <c r="Q20" i="2"/>
  <c r="Q5" i="2"/>
  <c r="Q96" i="2"/>
  <c r="Q88" i="2"/>
  <c r="Q74" i="2"/>
  <c r="Q58" i="2"/>
  <c r="Q34" i="2"/>
  <c r="Q99" i="2"/>
  <c r="Q102" i="2"/>
  <c r="Q98" i="2"/>
  <c r="Q94" i="2"/>
  <c r="Q90" i="2"/>
  <c r="Q85" i="2"/>
  <c r="Q78" i="2"/>
  <c r="Q70" i="2"/>
  <c r="Q62" i="2"/>
  <c r="Q54" i="2"/>
  <c r="Q46" i="2"/>
  <c r="Q38" i="2"/>
  <c r="Q30" i="2"/>
  <c r="Q87" i="2"/>
  <c r="Q83" i="2"/>
  <c r="Q79" i="2"/>
  <c r="Q75" i="2"/>
  <c r="Q71" i="2"/>
  <c r="Q67" i="2"/>
  <c r="Q63" i="2"/>
  <c r="Q59" i="2"/>
  <c r="Q55" i="2"/>
  <c r="Q51" i="2"/>
  <c r="Q47" i="2"/>
  <c r="Q43" i="2"/>
  <c r="Q39" i="2"/>
  <c r="Q35" i="2"/>
  <c r="Q31" i="2"/>
  <c r="Q27" i="2"/>
  <c r="Q23" i="2"/>
  <c r="Q19" i="2"/>
  <c r="Q15" i="2"/>
  <c r="Q11" i="2"/>
  <c r="Q7" i="2"/>
  <c r="Q26" i="2"/>
  <c r="Q22" i="2"/>
  <c r="Q18" i="2"/>
  <c r="Q14" i="2"/>
  <c r="Q10" i="2"/>
  <c r="Q6" i="2"/>
  <c r="Q81" i="2"/>
  <c r="Q77" i="2"/>
  <c r="Q73" i="2"/>
  <c r="Q69" i="2"/>
  <c r="Q65" i="2"/>
  <c r="Q61" i="2"/>
  <c r="Q57" i="2"/>
  <c r="Q53" i="2"/>
  <c r="Q49" i="2"/>
  <c r="Q45" i="2"/>
  <c r="Q41" i="2"/>
  <c r="Q37" i="2"/>
  <c r="Q33" i="2"/>
  <c r="Q29" i="2"/>
  <c r="Q25" i="2"/>
  <c r="Q21" i="2"/>
  <c r="Q17" i="2"/>
  <c r="Q13" i="2"/>
  <c r="Q9" i="2"/>
  <c r="R17" i="2" l="1"/>
  <c r="R49" i="2"/>
  <c r="R81" i="2"/>
  <c r="R18" i="2"/>
  <c r="R27" i="2"/>
  <c r="R59" i="2"/>
  <c r="R75" i="2"/>
  <c r="R62" i="2"/>
  <c r="R90" i="2"/>
  <c r="R99" i="2"/>
  <c r="R88" i="2"/>
  <c r="R32" i="2"/>
  <c r="R64" i="2"/>
  <c r="R91" i="2"/>
  <c r="R92" i="2"/>
  <c r="R69" i="2"/>
  <c r="R63" i="2"/>
  <c r="R79" i="2"/>
  <c r="R70" i="2"/>
  <c r="R94" i="2"/>
  <c r="R96" i="2"/>
  <c r="R72" i="2"/>
  <c r="R95" i="2"/>
  <c r="R100" i="2"/>
  <c r="R33" i="2"/>
  <c r="R65" i="2"/>
  <c r="R11" i="2"/>
  <c r="R43" i="2"/>
  <c r="R30" i="2"/>
  <c r="R42" i="2"/>
  <c r="R93" i="2"/>
  <c r="R101" i="2"/>
  <c r="R89" i="2"/>
  <c r="R97" i="2"/>
  <c r="R37" i="2"/>
  <c r="R6" i="2"/>
  <c r="R31" i="2"/>
  <c r="R34" i="2"/>
  <c r="R4" i="2"/>
  <c r="R25" i="2"/>
  <c r="R41" i="2"/>
  <c r="R57" i="2"/>
  <c r="R73" i="2"/>
  <c r="R10" i="2"/>
  <c r="R26" i="2"/>
  <c r="R19" i="2"/>
  <c r="R35" i="2"/>
  <c r="R51" i="2"/>
  <c r="R67" i="2"/>
  <c r="R83" i="2"/>
  <c r="R46" i="2"/>
  <c r="R78" i="2"/>
  <c r="R98" i="2"/>
  <c r="R58" i="2"/>
  <c r="R5" i="2"/>
  <c r="R48" i="2"/>
  <c r="R80" i="2"/>
  <c r="R103" i="2"/>
  <c r="R66" i="2"/>
  <c r="R8" i="2"/>
  <c r="R52" i="2"/>
  <c r="R28" i="2"/>
  <c r="R44" i="2"/>
  <c r="R21" i="2"/>
  <c r="R15" i="2"/>
  <c r="R50" i="2"/>
  <c r="R12" i="2"/>
  <c r="R36" i="2"/>
  <c r="R9" i="2"/>
  <c r="R13" i="2"/>
  <c r="R29" i="2"/>
  <c r="R45" i="2"/>
  <c r="R61" i="2"/>
  <c r="R77" i="2"/>
  <c r="R14" i="2"/>
  <c r="R7" i="2"/>
  <c r="R23" i="2"/>
  <c r="R39" i="2"/>
  <c r="R55" i="2"/>
  <c r="R71" i="2"/>
  <c r="R87" i="2"/>
  <c r="R54" i="2"/>
  <c r="R85" i="2"/>
  <c r="R102" i="2"/>
  <c r="R74" i="2"/>
  <c r="R20" i="2"/>
  <c r="R56" i="2"/>
  <c r="R86" i="2"/>
  <c r="R24" i="2"/>
  <c r="R82" i="2"/>
  <c r="R68" i="2"/>
  <c r="R84" i="2"/>
  <c r="R60" i="2"/>
  <c r="R76" i="2"/>
  <c r="R53" i="2"/>
  <c r="R22" i="2"/>
  <c r="R47" i="2"/>
  <c r="R38" i="2"/>
  <c r="R40" i="2"/>
  <c r="R16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4" i="2"/>
  <c r="B4" i="2" l="1"/>
  <c r="B5" i="2" s="1"/>
  <c r="D3" i="2"/>
  <c r="C3" i="2"/>
  <c r="D5" i="2" l="1"/>
  <c r="C5" i="2"/>
  <c r="D4" i="2"/>
  <c r="C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63299DA0-39FE-4214-9A70-EFCACC1C3ECD}">
      <text>
        <r>
          <rPr>
            <b/>
            <sz val="9"/>
            <color indexed="81"/>
            <rFont val="宋体"/>
            <family val="3"/>
            <charset val="134"/>
          </rPr>
          <t>1.圣诞节时装
2.万圣节时装
3.清明节时装
4.四灵时装
5.神庭</t>
        </r>
      </text>
    </comment>
    <comment ref="G3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0:根据同一
</t>
        </r>
      </text>
    </comment>
    <comment ref="J3" authorId="0" shapeId="0" xr:uid="{E5CD0B86-8B08-4439-B8B6-2A62653AB825}">
      <text>
        <r>
          <rPr>
            <b/>
            <sz val="9"/>
            <rFont val="宋体"/>
            <family val="3"/>
            <charset val="134"/>
          </rPr>
          <t>关联skill_passivty_info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0" shapeId="0" xr:uid="{3B1219F3-FB22-4B21-B13A-2B64B9911900}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4、实时生效</t>
        </r>
      </text>
    </comment>
    <comment ref="L3" authorId="0" shapeId="0" xr:uid="{B88B89BA-21D9-4102-B237-A422015E8285}">
      <text>
        <r>
          <rPr>
            <b/>
            <sz val="9"/>
            <rFont val="宋体"/>
            <family val="3"/>
            <charset val="134"/>
          </rPr>
          <t>关联skill_passivty_info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0" shapeId="0" xr:uid="{F759169A-600F-4947-8746-8D0C9148CBC9}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0" shapeId="0" xr:uid="{4F8B1296-8134-4E97-89A3-8D55B53DEC98}">
      <text>
        <r>
          <rPr>
            <b/>
            <sz val="9"/>
            <rFont val="宋体"/>
            <family val="3"/>
            <charset val="134"/>
          </rPr>
          <t>关联skill_passivty_info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0" shapeId="0" xr:uid="{D5B75733-A185-4EB7-B748-F154287960F8}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4、实时生效</t>
        </r>
      </text>
    </comment>
    <comment ref="W3" authorId="0" shapeId="0" xr:uid="{8FC04D45-9E42-4805-8236-DB2A15083EEA}">
      <text>
        <r>
          <rPr>
            <b/>
            <sz val="9"/>
            <rFont val="宋体"/>
            <family val="3"/>
            <charset val="134"/>
          </rPr>
          <t>关联skill_passivty_info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0" shapeId="0" xr:uid="{FDC3624D-B12A-46D3-84EA-3C579896EE7D}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K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  <comment ref="AN3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 xml:space="preserve">x*(roundup(lv/5)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O3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y*lv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U3" authorId="0" shapeId="0" xr:uid="{9261465F-B4C2-4C85-904F-DDE362288947}">
      <text>
        <r>
          <rPr>
            <b/>
            <sz val="9"/>
            <color indexed="81"/>
            <rFont val="宋体"/>
            <family val="3"/>
            <charset val="134"/>
          </rPr>
          <t>0.不考虑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V3" authorId="0" shapeId="0" xr:uid="{63F1655B-6D00-4BCF-AD02-B5CCF0351124}">
      <text>
        <r>
          <rPr>
            <b/>
            <sz val="9"/>
            <color indexed="81"/>
            <rFont val="宋体"/>
            <family val="3"/>
            <charset val="134"/>
          </rPr>
          <t>从小到大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<sst xmlns="http://schemas.openxmlformats.org/spreadsheetml/2006/main" count="300" uniqueCount="174">
  <si>
    <t>Both</t>
  </si>
  <si>
    <t>id</t>
    <phoneticPr fontId="2" type="noConversion"/>
  </si>
  <si>
    <t>int</t>
    <phoneticPr fontId="2" type="noConversion"/>
  </si>
  <si>
    <t>string</t>
    <phoneticPr fontId="2" type="noConversion"/>
  </si>
  <si>
    <t>id</t>
    <phoneticPr fontId="2" type="noConversion"/>
  </si>
  <si>
    <t>名称</t>
    <phoneticPr fontId="2" type="noConversion"/>
  </si>
  <si>
    <t>GM后台是否可发</t>
    <phoneticPr fontId="2" type="noConversion"/>
  </si>
  <si>
    <t>Client</t>
  </si>
  <si>
    <t>id</t>
    <phoneticPr fontId="2" type="noConversion"/>
  </si>
  <si>
    <t>name</t>
    <phoneticPr fontId="2" type="noConversion"/>
  </si>
  <si>
    <t>gm</t>
    <phoneticPr fontId="2" type="noConversion"/>
  </si>
  <si>
    <t>男普通技能id</t>
    <phoneticPr fontId="2" type="noConversion"/>
  </si>
  <si>
    <t>男怒气技能id</t>
    <phoneticPr fontId="1" type="noConversion"/>
  </si>
  <si>
    <t>man_common_skill_id</t>
    <phoneticPr fontId="2" type="noConversion"/>
  </si>
  <si>
    <t>man_special_skill_id</t>
    <phoneticPr fontId="2" type="noConversion"/>
  </si>
  <si>
    <t>女普通技能id</t>
    <phoneticPr fontId="2" type="noConversion"/>
  </si>
  <si>
    <t>女怒气技能id</t>
    <phoneticPr fontId="1" type="noConversion"/>
  </si>
  <si>
    <t>woman_common_skill_id</t>
    <phoneticPr fontId="2" type="noConversion"/>
  </si>
  <si>
    <t>woman_special_skill_id</t>
    <phoneticPr fontId="2" type="noConversion"/>
  </si>
  <si>
    <t>int</t>
    <phoneticPr fontId="1" type="noConversion"/>
  </si>
  <si>
    <t>role_type</t>
    <phoneticPr fontId="1" type="noConversion"/>
  </si>
  <si>
    <t>武将类型</t>
    <phoneticPr fontId="1" type="noConversion"/>
  </si>
  <si>
    <t>攻击变化</t>
    <phoneticPr fontId="1" type="noConversion"/>
  </si>
  <si>
    <t>生命变化</t>
    <phoneticPr fontId="1" type="noConversion"/>
  </si>
  <si>
    <t>防御变化</t>
    <phoneticPr fontId="1" type="noConversion"/>
  </si>
  <si>
    <t>attack_change</t>
    <phoneticPr fontId="1" type="noConversion"/>
  </si>
  <si>
    <t>hp_change</t>
    <phoneticPr fontId="1" type="noConversion"/>
  </si>
  <si>
    <t>defense_change</t>
    <phoneticPr fontId="1" type="noConversion"/>
  </si>
  <si>
    <t>男形象</t>
    <phoneticPr fontId="2" type="noConversion"/>
  </si>
  <si>
    <t>女形象</t>
    <phoneticPr fontId="2" type="noConversion"/>
  </si>
  <si>
    <t>man_character_id</t>
    <phoneticPr fontId="2" type="noConversion"/>
  </si>
  <si>
    <t>woman_character_id</t>
    <phoneticPr fontId="2" type="noConversion"/>
  </si>
  <si>
    <t>图标</t>
    <phoneticPr fontId="1" type="noConversion"/>
  </si>
  <si>
    <t>品质</t>
    <phoneticPr fontId="1" type="noConversion"/>
  </si>
  <si>
    <t>icon</t>
    <phoneticPr fontId="1" type="noConversion"/>
  </si>
  <si>
    <t>quality</t>
    <phoneticPr fontId="1" type="noConversion"/>
  </si>
  <si>
    <t>name1</t>
    <phoneticPr fontId="2" type="noConversion"/>
  </si>
  <si>
    <t>强化所需精华</t>
    <phoneticPr fontId="2" type="noConversion"/>
  </si>
  <si>
    <t>强化所需银两</t>
    <phoneticPr fontId="2" type="noConversion"/>
  </si>
  <si>
    <t>cloth</t>
    <phoneticPr fontId="1" type="noConversion"/>
  </si>
  <si>
    <t>silver</t>
    <phoneticPr fontId="2" type="noConversion"/>
  </si>
  <si>
    <t>每级增加生命</t>
    <phoneticPr fontId="2" type="noConversion"/>
  </si>
  <si>
    <t>每级增加攻击</t>
    <phoneticPr fontId="2" type="noConversion"/>
  </si>
  <si>
    <t>每级增加防御</t>
    <phoneticPr fontId="2" type="noConversion"/>
  </si>
  <si>
    <t>时装天赋</t>
    <phoneticPr fontId="2" type="noConversion"/>
  </si>
  <si>
    <t>attack</t>
    <phoneticPr fontId="2" type="noConversion"/>
  </si>
  <si>
    <t>hp</t>
    <phoneticPr fontId="2" type="noConversion"/>
  </si>
  <si>
    <t>defense</t>
    <phoneticPr fontId="2" type="noConversion"/>
  </si>
  <si>
    <t>talent</t>
    <phoneticPr fontId="2" type="noConversion"/>
  </si>
  <si>
    <t>玄武</t>
    <phoneticPr fontId="1" type="noConversion"/>
  </si>
  <si>
    <t>朱雀</t>
    <phoneticPr fontId="1" type="noConversion"/>
  </si>
  <si>
    <t>青龙</t>
    <phoneticPr fontId="1" type="noConversion"/>
  </si>
  <si>
    <t>玄\n武</t>
    <phoneticPr fontId="2" type="noConversion"/>
  </si>
  <si>
    <t>朱\n雀</t>
    <phoneticPr fontId="2" type="noConversion"/>
  </si>
  <si>
    <t>青\n龙</t>
    <phoneticPr fontId="2" type="noConversion"/>
  </si>
  <si>
    <t>强化所需材料类型</t>
    <phoneticPr fontId="1" type="noConversion"/>
  </si>
  <si>
    <t>强化所需材料类型值</t>
    <phoneticPr fontId="1" type="noConversion"/>
  </si>
  <si>
    <t>value</t>
    <phoneticPr fontId="1" type="noConversion"/>
  </si>
  <si>
    <t>type</t>
    <phoneticPr fontId="1" type="noConversion"/>
  </si>
  <si>
    <t>描述</t>
    <phoneticPr fontId="2" type="noConversion"/>
  </si>
  <si>
    <t>describe</t>
    <phoneticPr fontId="1" type="noConversion"/>
  </si>
  <si>
    <t>攻击直接增加</t>
    <phoneticPr fontId="1" type="noConversion"/>
  </si>
  <si>
    <t>生命直接增加</t>
    <phoneticPr fontId="1" type="noConversion"/>
  </si>
  <si>
    <t>防御直接增加</t>
    <phoneticPr fontId="1" type="noConversion"/>
  </si>
  <si>
    <t>attack_add</t>
    <phoneticPr fontId="1" type="noConversion"/>
  </si>
  <si>
    <t>hp_add</t>
    <phoneticPr fontId="1" type="noConversion"/>
  </si>
  <si>
    <t>defense_add</t>
    <phoneticPr fontId="1" type="noConversion"/>
  </si>
  <si>
    <t>攻击</t>
    <phoneticPr fontId="1" type="noConversion"/>
  </si>
  <si>
    <t>防御</t>
    <phoneticPr fontId="1" type="noConversion"/>
  </si>
  <si>
    <t>生命</t>
    <phoneticPr fontId="1" type="noConversion"/>
  </si>
  <si>
    <t>攻击型</t>
    <phoneticPr fontId="1" type="noConversion"/>
  </si>
  <si>
    <t>防御型</t>
    <phoneticPr fontId="1" type="noConversion"/>
  </si>
  <si>
    <t>辅助型</t>
    <phoneticPr fontId="1" type="noConversion"/>
  </si>
  <si>
    <t>时装的档位</t>
    <phoneticPr fontId="1" type="noConversion"/>
  </si>
  <si>
    <t>时装的价值</t>
    <phoneticPr fontId="1" type="noConversion"/>
  </si>
  <si>
    <t>级数</t>
    <phoneticPr fontId="1" type="noConversion"/>
  </si>
  <si>
    <t>天数/级数</t>
    <phoneticPr fontId="1" type="noConversion"/>
  </si>
  <si>
    <t>每级消耗</t>
    <phoneticPr fontId="1" type="noConversion"/>
  </si>
  <si>
    <t>总消耗</t>
    <phoneticPr fontId="1" type="noConversion"/>
  </si>
  <si>
    <t>总产量</t>
    <phoneticPr fontId="1" type="noConversion"/>
  </si>
  <si>
    <t>攻击</t>
    <phoneticPr fontId="1" type="noConversion"/>
  </si>
  <si>
    <t>防御</t>
    <phoneticPr fontId="1" type="noConversion"/>
  </si>
  <si>
    <t>辅助</t>
    <phoneticPr fontId="1" type="noConversion"/>
  </si>
  <si>
    <t>主角</t>
    <phoneticPr fontId="1" type="noConversion"/>
  </si>
  <si>
    <t>100级</t>
    <phoneticPr fontId="1" type="noConversion"/>
  </si>
  <si>
    <t>1000-2000</t>
    <phoneticPr fontId="1" type="noConversion"/>
  </si>
  <si>
    <t>int</t>
    <phoneticPr fontId="1" type="noConversion"/>
  </si>
  <si>
    <t>switch</t>
    <phoneticPr fontId="2" type="noConversion"/>
  </si>
  <si>
    <t>转换时装精华数量</t>
    <phoneticPr fontId="2" type="noConversion"/>
  </si>
  <si>
    <t>主角攻击时装，主角穿着后可以拥有攻击技能（重复获得会转化为时装精华）</t>
    <phoneticPr fontId="1" type="noConversion"/>
  </si>
  <si>
    <t>主角防守时装，主角穿着后可以拥有防守技能（重复获得会转化为时装精华）</t>
    <phoneticPr fontId="1" type="noConversion"/>
  </si>
  <si>
    <t>主角辅助时装，主角穿着后可以拥有治疗技能（重复获得会转化为时装精华）</t>
    <phoneticPr fontId="1" type="noConversion"/>
  </si>
  <si>
    <t>万圣</t>
    <phoneticPr fontId="1" type="noConversion"/>
  </si>
  <si>
    <t>万\n圣</t>
    <phoneticPr fontId="1" type="noConversion"/>
  </si>
  <si>
    <t>order</t>
    <phoneticPr fontId="1" type="noConversion"/>
  </si>
  <si>
    <t>jueban</t>
    <phoneticPr fontId="1" type="noConversion"/>
  </si>
  <si>
    <t>Special_show</t>
    <phoneticPr fontId="1" type="noConversion"/>
  </si>
  <si>
    <t>2018年万圣节绝版时装，保证让你在这个万圣节魔力满满！限时供应哦~</t>
    <phoneticPr fontId="1" type="noConversion"/>
  </si>
  <si>
    <t>圣诞</t>
    <phoneticPr fontId="1" type="noConversion"/>
  </si>
  <si>
    <t>圣\n诞</t>
    <phoneticPr fontId="1" type="noConversion"/>
  </si>
  <si>
    <t>2018年圣诞节绝版时装，保证让你在这个圣诞节魅力四射！限时供应哦~</t>
    <phoneticPr fontId="1" type="noConversion"/>
  </si>
  <si>
    <t>旧</t>
    <phoneticPr fontId="1" type="noConversion"/>
  </si>
  <si>
    <t>新</t>
    <phoneticPr fontId="1" type="noConversion"/>
  </si>
  <si>
    <t>强化</t>
    <phoneticPr fontId="1" type="noConversion"/>
  </si>
  <si>
    <t>直接增加</t>
    <phoneticPr fontId="1" type="noConversion"/>
  </si>
  <si>
    <t>特殊显示</t>
    <phoneticPr fontId="2" type="noConversion"/>
  </si>
  <si>
    <t>排序</t>
    <phoneticPr fontId="2" type="noConversion"/>
  </si>
  <si>
    <t>man_passivity_skill_1</t>
    <phoneticPr fontId="2" type="noConversion"/>
  </si>
  <si>
    <t>man_passivity_skill1_type</t>
    <phoneticPr fontId="2" type="noConversion"/>
  </si>
  <si>
    <t>man_passivity_skill_2</t>
  </si>
  <si>
    <t>man_passivity_skill2_type</t>
  </si>
  <si>
    <t>man_passivity_skill_3</t>
  </si>
  <si>
    <t>man_passivity_skill3_type</t>
  </si>
  <si>
    <t>man_passivity_skill_4</t>
  </si>
  <si>
    <t>man_passivity_skill4_type</t>
  </si>
  <si>
    <t>男被动技能1</t>
    <phoneticPr fontId="1" type="noConversion"/>
  </si>
  <si>
    <t>男被动技能1生效类型</t>
    <phoneticPr fontId="1" type="noConversion"/>
  </si>
  <si>
    <t>男被动技能2</t>
  </si>
  <si>
    <t>男被动技能2生效类型</t>
  </si>
  <si>
    <t>男被动技能3</t>
  </si>
  <si>
    <t>男被动技能3生效类型</t>
  </si>
  <si>
    <t>男被动技能4</t>
  </si>
  <si>
    <t>男被动技能4生效类型</t>
  </si>
  <si>
    <t>女被动技能1</t>
    <phoneticPr fontId="1" type="noConversion"/>
  </si>
  <si>
    <t>女被动技能1生效类型</t>
    <phoneticPr fontId="1" type="noConversion"/>
  </si>
  <si>
    <t>女被动技能2</t>
  </si>
  <si>
    <t>女被动技能2生效类型</t>
  </si>
  <si>
    <t>女被动技能3</t>
  </si>
  <si>
    <t>女被动技能3生效类型</t>
  </si>
  <si>
    <t>女被动技能4</t>
  </si>
  <si>
    <t>女被动技能4生效类型</t>
  </si>
  <si>
    <t>woman_passivity_skill_1</t>
    <phoneticPr fontId="2" type="noConversion"/>
  </si>
  <si>
    <t>woman_passivity_skill1_type</t>
    <phoneticPr fontId="2" type="noConversion"/>
  </si>
  <si>
    <t>woman_passivity_skill_2</t>
  </si>
  <si>
    <t>woman_passivity_skill2_type</t>
  </si>
  <si>
    <t>woman_passivity_skill_3</t>
  </si>
  <si>
    <t>woman_passivity_skill3_type</t>
  </si>
  <si>
    <t>woman_passivity_skill_4</t>
  </si>
  <si>
    <t>woman_passivity_skill4_type</t>
  </si>
  <si>
    <t>神霆</t>
    <phoneticPr fontId="1" type="noConversion"/>
  </si>
  <si>
    <t>神\n霆</t>
    <phoneticPr fontId="1" type="noConversion"/>
  </si>
  <si>
    <t>神霆一出，谁与争锋！酷炫时装神霆上线，保证让你风度翩翩，引人瞩目！</t>
    <phoneticPr fontId="1" type="noConversion"/>
  </si>
  <si>
    <t>时装分类</t>
    <phoneticPr fontId="2" type="noConversion"/>
  </si>
  <si>
    <t>fashion_group</t>
    <phoneticPr fontId="2" type="noConversion"/>
  </si>
  <si>
    <t>int</t>
  </si>
  <si>
    <t>string</t>
  </si>
  <si>
    <t>属性id_1</t>
    <phoneticPr fontId="2" type="noConversion"/>
  </si>
  <si>
    <t>属性名称1</t>
    <phoneticPr fontId="2" type="noConversion"/>
  </si>
  <si>
    <t>属性值1</t>
    <phoneticPr fontId="2" type="noConversion"/>
  </si>
  <si>
    <t>属性id_2</t>
    <phoneticPr fontId="2" type="noConversion"/>
  </si>
  <si>
    <t>属性名称2</t>
    <phoneticPr fontId="2" type="noConversion"/>
  </si>
  <si>
    <t>属性值2</t>
    <phoneticPr fontId="2" type="noConversion"/>
  </si>
  <si>
    <t>属性id_3</t>
    <phoneticPr fontId="2" type="noConversion"/>
  </si>
  <si>
    <t>属性名称3</t>
    <phoneticPr fontId="2" type="noConversion"/>
  </si>
  <si>
    <t>属性值3</t>
    <phoneticPr fontId="2" type="noConversion"/>
  </si>
  <si>
    <t>Excluded</t>
  </si>
  <si>
    <t>attribute_type_1</t>
    <phoneticPr fontId="1" type="noConversion"/>
  </si>
  <si>
    <t>cn_name_1</t>
    <phoneticPr fontId="1" type="noConversion"/>
  </si>
  <si>
    <t>attribute_value_1</t>
    <phoneticPr fontId="1" type="noConversion"/>
  </si>
  <si>
    <t>attribute_type_2</t>
    <phoneticPr fontId="1" type="noConversion"/>
  </si>
  <si>
    <t>cn_name_2</t>
    <phoneticPr fontId="1" type="noConversion"/>
  </si>
  <si>
    <t>attribute_value_2</t>
    <phoneticPr fontId="1" type="noConversion"/>
  </si>
  <si>
    <t>attribute_type_3</t>
    <phoneticPr fontId="1" type="noConversion"/>
  </si>
  <si>
    <t>cn_name_3</t>
    <phoneticPr fontId="1" type="noConversion"/>
  </si>
  <si>
    <t>attribute_value_3</t>
    <phoneticPr fontId="1" type="noConversion"/>
  </si>
  <si>
    <t>攻击加成</t>
    <phoneticPr fontId="2" type="noConversion"/>
  </si>
  <si>
    <t>生命加成</t>
    <phoneticPr fontId="2" type="noConversion"/>
  </si>
  <si>
    <t>防御加成</t>
    <phoneticPr fontId="2" type="noConversion"/>
  </si>
  <si>
    <t>攻击加成</t>
  </si>
  <si>
    <t>生命加成</t>
  </si>
  <si>
    <t>防御加成</t>
  </si>
  <si>
    <t>攻击加成</t>
    <phoneticPr fontId="1" type="noConversion"/>
  </si>
  <si>
    <t>生命加成</t>
    <phoneticPr fontId="1" type="noConversion"/>
  </si>
  <si>
    <t>防御加成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</si>
</sst>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0006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/>
    </xf>
    <xf numFmtId="0" fontId="9" fillId="0" borderId="0" xfId="1" applyFont="1" applyFill="1" applyAlignment="1"/>
    <xf numFmtId="0" fontId="0" fillId="0" borderId="0" xfId="0" applyFill="1" applyBorder="1" applyAlignment="1">
      <alignment vertical="center"/>
    </xf>
    <xf numFmtId="0" fontId="0" fillId="4" borderId="0" xfId="0" applyFill="1"/>
    <xf numFmtId="0" fontId="9" fillId="0" borderId="0" xfId="1" applyFont="1" applyFill="1" applyBorder="1" applyAlignment="1"/>
    <xf numFmtId="0" fontId="0" fillId="0" borderId="0" xfId="0" applyAlignment="1">
      <alignment horizontal="right"/>
    </xf>
    <xf numFmtId="0" fontId="4" fillId="2" borderId="0" xfId="0" applyFont="1" applyFill="1" applyBorder="1" applyAlignment="1">
      <alignment horizont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差" xfId="1" builtinId="27"/>
    <cellStyle name="常规" xfId="0" builtinId="0"/>
  </cellStyles>
  <dxfs count="6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848149416105591E-2"/>
          <c:y val="2.5428331875182269E-2"/>
          <c:w val="0.88736924188824218"/>
          <c:h val="0.71574876057159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Sheet2!$O$4:$O$103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65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85</c:v>
                </c:pt>
                <c:pt idx="81">
                  <c:v>85</c:v>
                </c:pt>
                <c:pt idx="82">
                  <c:v>85</c:v>
                </c:pt>
                <c:pt idx="83">
                  <c:v>85</c:v>
                </c:pt>
                <c:pt idx="84">
                  <c:v>85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D-4ECA-BDCD-8F2058297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9920"/>
        <c:axId val="17971456"/>
      </c:lineChart>
      <c:catAx>
        <c:axId val="1796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456"/>
        <c:crosses val="autoZero"/>
        <c:auto val="1"/>
        <c:lblAlgn val="ctr"/>
        <c:lblOffset val="100"/>
        <c:noMultiLvlLbl val="0"/>
      </c:catAx>
      <c:valAx>
        <c:axId val="179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226695</xdr:colOff>
      <xdr:row>15</xdr:row>
      <xdr:rowOff>123825</xdr:rowOff>
    </xdr:from>
    <xdr:to>
      <xdr:col>44</xdr:col>
      <xdr:colOff>311912</xdr:colOff>
      <xdr:row>21</xdr:row>
      <xdr:rowOff>114173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16675" y="2867025"/>
          <a:ext cx="3636137" cy="10876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619125</xdr:colOff>
      <xdr:row>7</xdr:row>
      <xdr:rowOff>152400</xdr:rowOff>
    </xdr:from>
    <xdr:ext cx="7030183" cy="1809750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49925" y="1352550"/>
          <a:ext cx="7030183" cy="1809750"/>
        </a:xfrm>
        <a:prstGeom prst="rect">
          <a:avLst/>
        </a:prstGeom>
      </xdr:spPr>
    </xdr:pic>
    <xdr:clientData/>
  </xdr:oneCellAnchor>
  <xdr:twoCellAnchor>
    <xdr:from>
      <xdr:col>1</xdr:col>
      <xdr:colOff>166687</xdr:colOff>
      <xdr:row>72</xdr:row>
      <xdr:rowOff>57150</xdr:rowOff>
    </xdr:from>
    <xdr:to>
      <xdr:col>8</xdr:col>
      <xdr:colOff>623887</xdr:colOff>
      <xdr:row>88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320028-7A35-435A-8B63-C38FA9036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228600</xdr:colOff>
      <xdr:row>19</xdr:row>
      <xdr:rowOff>0</xdr:rowOff>
    </xdr:from>
    <xdr:to>
      <xdr:col>29</xdr:col>
      <xdr:colOff>523238</xdr:colOff>
      <xdr:row>57</xdr:row>
      <xdr:rowOff>132519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E1794F0-EE01-4393-82F3-8CC7EF777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16200" y="3257550"/>
          <a:ext cx="5095238" cy="6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5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2" sqref="D12"/>
    </sheetView>
  </sheetViews>
  <sheetFormatPr defaultRowHeight="14.4" x14ac:dyDescent="0.25"/>
  <cols>
    <col min="3" max="3" width="9" customWidth="1"/>
    <col min="4" max="4" width="22.21875" customWidth="1"/>
    <col min="5" max="5" width="9.6640625" customWidth="1"/>
    <col min="6" max="7" width="9" customWidth="1"/>
    <col min="8" max="8" width="17" customWidth="1"/>
    <col min="9" max="17" width="15.88671875" customWidth="1"/>
    <col min="18" max="18" width="9" customWidth="1"/>
    <col min="19" max="19" width="24.77734375" customWidth="1"/>
    <col min="20" max="20" width="20.6640625" customWidth="1"/>
    <col min="21" max="28" width="15.88671875" customWidth="1"/>
    <col min="29" max="30" width="13.44140625" customWidth="1"/>
    <col min="31" max="31" width="12.21875" bestFit="1" customWidth="1"/>
    <col min="32" max="33" width="13.44140625" customWidth="1"/>
    <col min="34" max="34" width="12.21875" bestFit="1" customWidth="1"/>
    <col min="35" max="35" width="5" bestFit="1" customWidth="1"/>
    <col min="36" max="36" width="6.77734375" bestFit="1" customWidth="1"/>
    <col min="37" max="37" width="13.33203125" bestFit="1" customWidth="1"/>
    <col min="42" max="44" width="11.33203125" bestFit="1" customWidth="1"/>
  </cols>
  <sheetData>
    <row r="1" spans="1:63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63" x14ac:dyDescent="0.25">
      <c r="A2" s="1" t="s">
        <v>2</v>
      </c>
      <c r="B2" s="1" t="s">
        <v>3</v>
      </c>
      <c r="C2" s="1" t="s">
        <v>3</v>
      </c>
      <c r="D2" s="1" t="s">
        <v>3</v>
      </c>
      <c r="E2" s="1" t="s">
        <v>2</v>
      </c>
      <c r="F2" s="1" t="s">
        <v>19</v>
      </c>
      <c r="G2" s="1" t="s">
        <v>19</v>
      </c>
      <c r="H2" s="1" t="s">
        <v>19</v>
      </c>
      <c r="I2" s="1" t="s">
        <v>19</v>
      </c>
      <c r="J2" s="1" t="s">
        <v>19</v>
      </c>
      <c r="K2" s="1" t="s">
        <v>19</v>
      </c>
      <c r="L2" s="1" t="s">
        <v>19</v>
      </c>
      <c r="M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  <c r="R2" s="1" t="s">
        <v>2</v>
      </c>
      <c r="S2" s="1" t="s">
        <v>2</v>
      </c>
      <c r="T2" s="1" t="s">
        <v>2</v>
      </c>
      <c r="U2" s="1" t="s">
        <v>19</v>
      </c>
      <c r="V2" s="1" t="s">
        <v>19</v>
      </c>
      <c r="W2" s="1" t="s">
        <v>19</v>
      </c>
      <c r="X2" s="1" t="s">
        <v>19</v>
      </c>
      <c r="Y2" s="1" t="s">
        <v>19</v>
      </c>
      <c r="Z2" s="1" t="s">
        <v>19</v>
      </c>
      <c r="AA2" s="1" t="s">
        <v>19</v>
      </c>
      <c r="AB2" s="1" t="s">
        <v>19</v>
      </c>
      <c r="AC2" s="1" t="s">
        <v>2</v>
      </c>
      <c r="AD2" s="1" t="s">
        <v>2</v>
      </c>
      <c r="AE2" s="1" t="s">
        <v>2</v>
      </c>
      <c r="AF2" s="1" t="s">
        <v>2</v>
      </c>
      <c r="AG2" s="1" t="s">
        <v>2</v>
      </c>
      <c r="AH2" s="1" t="s">
        <v>2</v>
      </c>
      <c r="AI2" s="1" t="s">
        <v>2</v>
      </c>
      <c r="AJ2" s="1" t="s">
        <v>2</v>
      </c>
      <c r="AK2" s="1" t="s">
        <v>2</v>
      </c>
      <c r="AL2" s="1" t="s">
        <v>2</v>
      </c>
      <c r="AM2" s="1" t="s">
        <v>2</v>
      </c>
      <c r="AN2" s="1" t="s">
        <v>2</v>
      </c>
      <c r="AO2" s="1" t="s">
        <v>2</v>
      </c>
      <c r="AP2" s="1" t="s">
        <v>2</v>
      </c>
      <c r="AQ2" s="1" t="s">
        <v>2</v>
      </c>
      <c r="AR2" s="1" t="s">
        <v>2</v>
      </c>
      <c r="AS2" s="1" t="s">
        <v>2</v>
      </c>
      <c r="AT2" s="1" t="s">
        <v>86</v>
      </c>
      <c r="AU2" s="1" t="s">
        <v>3</v>
      </c>
      <c r="AV2" s="1" t="s">
        <v>19</v>
      </c>
      <c r="AW2" s="1" t="s">
        <v>144</v>
      </c>
      <c r="AX2" s="1" t="s">
        <v>145</v>
      </c>
      <c r="AY2" s="1" t="s">
        <v>144</v>
      </c>
      <c r="AZ2" s="1" t="s">
        <v>144</v>
      </c>
      <c r="BA2" s="1" t="s">
        <v>145</v>
      </c>
      <c r="BB2" s="1" t="s">
        <v>144</v>
      </c>
      <c r="BC2" s="1" t="s">
        <v>144</v>
      </c>
      <c r="BD2" s="1" t="s">
        <v>145</v>
      </c>
      <c r="BE2" s="1" t="s">
        <v>144</v>
      </c>
    </row>
    <row r="3" spans="1:63" ht="52.2" x14ac:dyDescent="0.25">
      <c r="A3" s="11" t="s">
        <v>4</v>
      </c>
      <c r="B3" s="11" t="s">
        <v>5</v>
      </c>
      <c r="C3" s="11" t="s">
        <v>5</v>
      </c>
      <c r="D3" s="11" t="s">
        <v>59</v>
      </c>
      <c r="E3" s="11" t="s">
        <v>142</v>
      </c>
      <c r="F3" s="11" t="s">
        <v>21</v>
      </c>
      <c r="G3" s="11" t="s">
        <v>28</v>
      </c>
      <c r="H3" s="11" t="s">
        <v>11</v>
      </c>
      <c r="I3" s="11" t="s">
        <v>12</v>
      </c>
      <c r="J3" s="11" t="s">
        <v>115</v>
      </c>
      <c r="K3" s="11" t="s">
        <v>116</v>
      </c>
      <c r="L3" s="11" t="s">
        <v>117</v>
      </c>
      <c r="M3" s="11" t="s">
        <v>118</v>
      </c>
      <c r="N3" s="11" t="s">
        <v>119</v>
      </c>
      <c r="O3" s="11" t="s">
        <v>120</v>
      </c>
      <c r="P3" s="11" t="s">
        <v>121</v>
      </c>
      <c r="Q3" s="11" t="s">
        <v>122</v>
      </c>
      <c r="R3" s="11" t="s">
        <v>29</v>
      </c>
      <c r="S3" s="11" t="s">
        <v>15</v>
      </c>
      <c r="T3" s="11" t="s">
        <v>16</v>
      </c>
      <c r="U3" s="11" t="s">
        <v>123</v>
      </c>
      <c r="V3" s="11" t="s">
        <v>124</v>
      </c>
      <c r="W3" s="11" t="s">
        <v>125</v>
      </c>
      <c r="X3" s="11" t="s">
        <v>126</v>
      </c>
      <c r="Y3" s="11" t="s">
        <v>127</v>
      </c>
      <c r="Z3" s="11" t="s">
        <v>128</v>
      </c>
      <c r="AA3" s="11" t="s">
        <v>129</v>
      </c>
      <c r="AB3" s="11" t="s">
        <v>130</v>
      </c>
      <c r="AC3" s="11" t="s">
        <v>61</v>
      </c>
      <c r="AD3" s="11" t="s">
        <v>62</v>
      </c>
      <c r="AE3" s="11" t="s">
        <v>63</v>
      </c>
      <c r="AF3" s="11" t="s">
        <v>22</v>
      </c>
      <c r="AG3" s="11" t="s">
        <v>23</v>
      </c>
      <c r="AH3" s="11" t="s">
        <v>24</v>
      </c>
      <c r="AI3" s="11" t="s">
        <v>32</v>
      </c>
      <c r="AJ3" s="11" t="s">
        <v>33</v>
      </c>
      <c r="AK3" s="11" t="s">
        <v>6</v>
      </c>
      <c r="AL3" s="11" t="s">
        <v>55</v>
      </c>
      <c r="AM3" s="11" t="s">
        <v>56</v>
      </c>
      <c r="AN3" s="11" t="s">
        <v>37</v>
      </c>
      <c r="AO3" s="11" t="s">
        <v>38</v>
      </c>
      <c r="AP3" s="11" t="s">
        <v>42</v>
      </c>
      <c r="AQ3" s="11" t="s">
        <v>41</v>
      </c>
      <c r="AR3" s="11" t="s">
        <v>43</v>
      </c>
      <c r="AS3" s="11" t="s">
        <v>44</v>
      </c>
      <c r="AT3" s="11" t="s">
        <v>88</v>
      </c>
      <c r="AU3" s="11" t="s">
        <v>105</v>
      </c>
      <c r="AV3" s="11" t="s">
        <v>106</v>
      </c>
      <c r="AW3" s="11" t="s">
        <v>146</v>
      </c>
      <c r="AX3" s="11" t="s">
        <v>147</v>
      </c>
      <c r="AY3" s="11" t="s">
        <v>148</v>
      </c>
      <c r="AZ3" s="11" t="s">
        <v>149</v>
      </c>
      <c r="BA3" s="11" t="s">
        <v>150</v>
      </c>
      <c r="BB3" s="11" t="s">
        <v>151</v>
      </c>
      <c r="BC3" s="11" t="s">
        <v>152</v>
      </c>
      <c r="BD3" s="11" t="s">
        <v>153</v>
      </c>
      <c r="BE3" s="11" t="s">
        <v>154</v>
      </c>
    </row>
    <row r="4" spans="1:63" ht="15" x14ac:dyDescent="0.25">
      <c r="A4" s="2" t="s">
        <v>0</v>
      </c>
      <c r="B4" s="2" t="s">
        <v>7</v>
      </c>
      <c r="C4" s="2" t="s">
        <v>7</v>
      </c>
      <c r="D4" s="2" t="s">
        <v>7</v>
      </c>
      <c r="E4" s="2" t="s">
        <v>0</v>
      </c>
      <c r="F4" s="2" t="s">
        <v>0</v>
      </c>
      <c r="G4" s="2" t="s">
        <v>7</v>
      </c>
      <c r="H4" s="2" t="s">
        <v>0</v>
      </c>
      <c r="I4" s="2" t="s">
        <v>0</v>
      </c>
      <c r="J4" s="12" t="s">
        <v>0</v>
      </c>
      <c r="K4" s="12" t="s">
        <v>0</v>
      </c>
      <c r="L4" s="12" t="s">
        <v>0</v>
      </c>
      <c r="M4" s="12" t="s">
        <v>0</v>
      </c>
      <c r="N4" s="12" t="s">
        <v>0</v>
      </c>
      <c r="O4" s="12" t="s">
        <v>0</v>
      </c>
      <c r="P4" s="12" t="s">
        <v>0</v>
      </c>
      <c r="Q4" s="12" t="s">
        <v>0</v>
      </c>
      <c r="R4" s="2" t="s">
        <v>7</v>
      </c>
      <c r="S4" s="2" t="s">
        <v>0</v>
      </c>
      <c r="T4" s="2" t="s">
        <v>0</v>
      </c>
      <c r="U4" s="12" t="s">
        <v>0</v>
      </c>
      <c r="V4" s="12" t="s">
        <v>0</v>
      </c>
      <c r="W4" s="12" t="s">
        <v>0</v>
      </c>
      <c r="X4" s="12" t="s">
        <v>0</v>
      </c>
      <c r="Y4" s="12" t="s">
        <v>0</v>
      </c>
      <c r="Z4" s="12" t="s">
        <v>0</v>
      </c>
      <c r="AA4" s="12" t="s">
        <v>0</v>
      </c>
      <c r="AB4" s="1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0</v>
      </c>
      <c r="AM4" s="2" t="s">
        <v>0</v>
      </c>
      <c r="AN4" s="2" t="s">
        <v>0</v>
      </c>
      <c r="AO4" s="2" t="s">
        <v>0</v>
      </c>
      <c r="AP4" s="2" t="s">
        <v>0</v>
      </c>
      <c r="AQ4" s="2" t="s">
        <v>0</v>
      </c>
      <c r="AR4" s="2" t="s">
        <v>0</v>
      </c>
      <c r="AS4" s="2" t="s">
        <v>0</v>
      </c>
      <c r="AT4" s="2" t="s">
        <v>0</v>
      </c>
      <c r="AU4" s="2" t="s">
        <v>7</v>
      </c>
      <c r="AV4" s="2" t="s">
        <v>7</v>
      </c>
      <c r="AW4" s="2" t="s">
        <v>0</v>
      </c>
      <c r="AX4" s="2" t="s">
        <v>155</v>
      </c>
      <c r="AY4" s="2" t="s">
        <v>0</v>
      </c>
      <c r="AZ4" s="2" t="s">
        <v>0</v>
      </c>
      <c r="BA4" s="2" t="s">
        <v>155</v>
      </c>
      <c r="BB4" s="2" t="s">
        <v>0</v>
      </c>
      <c r="BC4" s="2" t="s">
        <v>0</v>
      </c>
      <c r="BD4" s="2" t="s">
        <v>155</v>
      </c>
      <c r="BE4" s="2" t="s">
        <v>0</v>
      </c>
      <c r="BH4" s="8" t="s">
        <v>103</v>
      </c>
      <c r="BJ4" t="s">
        <v>104</v>
      </c>
    </row>
    <row r="5" spans="1:63" s="16" customFormat="1" ht="30" customHeight="1" x14ac:dyDescent="0.25">
      <c r="A5" s="13" t="s">
        <v>8</v>
      </c>
      <c r="B5" s="13" t="s">
        <v>9</v>
      </c>
      <c r="C5" s="13" t="s">
        <v>36</v>
      </c>
      <c r="D5" s="13" t="s">
        <v>60</v>
      </c>
      <c r="E5" s="13" t="s">
        <v>143</v>
      </c>
      <c r="F5" s="13" t="s">
        <v>20</v>
      </c>
      <c r="G5" s="13" t="s">
        <v>30</v>
      </c>
      <c r="H5" s="13" t="s">
        <v>13</v>
      </c>
      <c r="I5" s="13" t="s">
        <v>14</v>
      </c>
      <c r="J5" s="13" t="s">
        <v>107</v>
      </c>
      <c r="K5" s="13" t="s">
        <v>108</v>
      </c>
      <c r="L5" s="13" t="s">
        <v>109</v>
      </c>
      <c r="M5" s="13" t="s">
        <v>110</v>
      </c>
      <c r="N5" s="13" t="s">
        <v>111</v>
      </c>
      <c r="O5" s="13" t="s">
        <v>112</v>
      </c>
      <c r="P5" s="13" t="s">
        <v>113</v>
      </c>
      <c r="Q5" s="13" t="s">
        <v>114</v>
      </c>
      <c r="R5" s="13" t="s">
        <v>31</v>
      </c>
      <c r="S5" s="13" t="s">
        <v>17</v>
      </c>
      <c r="T5" s="13" t="s">
        <v>18</v>
      </c>
      <c r="U5" s="13" t="s">
        <v>131</v>
      </c>
      <c r="V5" s="13" t="s">
        <v>132</v>
      </c>
      <c r="W5" s="13" t="s">
        <v>133</v>
      </c>
      <c r="X5" s="13" t="s">
        <v>134</v>
      </c>
      <c r="Y5" s="13" t="s">
        <v>135</v>
      </c>
      <c r="Z5" s="13" t="s">
        <v>136</v>
      </c>
      <c r="AA5" s="13" t="s">
        <v>137</v>
      </c>
      <c r="AB5" s="13" t="s">
        <v>138</v>
      </c>
      <c r="AC5" s="13" t="s">
        <v>64</v>
      </c>
      <c r="AD5" s="13" t="s">
        <v>65</v>
      </c>
      <c r="AE5" s="13" t="s">
        <v>66</v>
      </c>
      <c r="AF5" s="13" t="s">
        <v>25</v>
      </c>
      <c r="AG5" s="13" t="s">
        <v>26</v>
      </c>
      <c r="AH5" s="13" t="s">
        <v>27</v>
      </c>
      <c r="AI5" s="14" t="s">
        <v>34</v>
      </c>
      <c r="AJ5" s="14" t="s">
        <v>35</v>
      </c>
      <c r="AK5" s="14" t="s">
        <v>10</v>
      </c>
      <c r="AL5" s="14" t="s">
        <v>58</v>
      </c>
      <c r="AM5" s="14" t="s">
        <v>57</v>
      </c>
      <c r="AN5" s="14" t="s">
        <v>39</v>
      </c>
      <c r="AO5" s="14" t="s">
        <v>40</v>
      </c>
      <c r="AP5" s="14" t="s">
        <v>45</v>
      </c>
      <c r="AQ5" s="14" t="s">
        <v>46</v>
      </c>
      <c r="AR5" s="14" t="s">
        <v>47</v>
      </c>
      <c r="AS5" s="14" t="s">
        <v>48</v>
      </c>
      <c r="AT5" s="14" t="s">
        <v>87</v>
      </c>
      <c r="AU5" s="14" t="s">
        <v>96</v>
      </c>
      <c r="AV5" s="15" t="s">
        <v>94</v>
      </c>
      <c r="AW5" s="14" t="s">
        <v>156</v>
      </c>
      <c r="AX5" s="15" t="s">
        <v>157</v>
      </c>
      <c r="AY5" s="14" t="s">
        <v>158</v>
      </c>
      <c r="AZ5" s="15" t="s">
        <v>159</v>
      </c>
      <c r="BA5" s="14" t="s">
        <v>160</v>
      </c>
      <c r="BB5" s="15" t="s">
        <v>161</v>
      </c>
      <c r="BC5" s="14" t="s">
        <v>162</v>
      </c>
      <c r="BD5" s="15" t="s">
        <v>163</v>
      </c>
      <c r="BE5" s="14" t="s">
        <v>164</v>
      </c>
      <c r="BH5" s="17" t="s">
        <v>101</v>
      </c>
      <c r="BI5" s="17" t="s">
        <v>102</v>
      </c>
      <c r="BJ5" s="17" t="s">
        <v>101</v>
      </c>
      <c r="BK5" s="17" t="s">
        <v>102</v>
      </c>
    </row>
    <row r="6" spans="1:63" x14ac:dyDescent="0.25">
      <c r="A6" s="1">
        <v>106</v>
      </c>
      <c r="B6" t="s">
        <v>50</v>
      </c>
      <c r="C6" s="1" t="s">
        <v>53</v>
      </c>
      <c r="D6" s="1" t="s">
        <v>89</v>
      </c>
      <c r="E6" s="1">
        <v>4</v>
      </c>
      <c r="F6" s="1">
        <v>6</v>
      </c>
      <c r="G6" s="3">
        <v>1061</v>
      </c>
      <c r="H6" s="1">
        <v>1301</v>
      </c>
      <c r="I6" s="1">
        <v>1401</v>
      </c>
      <c r="J6" s="1"/>
      <c r="K6" s="1"/>
      <c r="L6" s="1"/>
      <c r="M6" s="1"/>
      <c r="N6" s="1"/>
      <c r="O6" s="1"/>
      <c r="P6" s="1"/>
      <c r="Q6" s="1"/>
      <c r="R6" s="3">
        <v>1062</v>
      </c>
      <c r="S6" s="1">
        <v>11301</v>
      </c>
      <c r="T6" s="1">
        <v>11401</v>
      </c>
      <c r="U6" s="1"/>
      <c r="V6" s="1"/>
      <c r="W6" s="1"/>
      <c r="X6" s="1"/>
      <c r="Y6" s="1"/>
      <c r="Z6" s="1"/>
      <c r="AA6" s="1"/>
      <c r="AB6" s="1"/>
      <c r="AC6" s="1">
        <v>250</v>
      </c>
      <c r="AD6" s="1">
        <f>BK6</f>
        <v>3301</v>
      </c>
      <c r="AE6" s="1">
        <v>131</v>
      </c>
      <c r="AF6" s="1">
        <v>1000</v>
      </c>
      <c r="AG6" s="1">
        <v>1000</v>
      </c>
      <c r="AH6" s="1">
        <v>1000</v>
      </c>
      <c r="AI6" s="1">
        <v>106</v>
      </c>
      <c r="AJ6" s="1">
        <v>10</v>
      </c>
      <c r="AK6" s="1">
        <v>1</v>
      </c>
      <c r="AL6" s="1">
        <v>9</v>
      </c>
      <c r="AM6" s="1">
        <v>708</v>
      </c>
      <c r="AN6" s="1">
        <v>5</v>
      </c>
      <c r="AO6" s="1">
        <v>10000</v>
      </c>
      <c r="AP6">
        <v>140</v>
      </c>
      <c r="AQ6">
        <f>BI6</f>
        <v>1850</v>
      </c>
      <c r="AR6">
        <v>66</v>
      </c>
      <c r="AS6">
        <v>6</v>
      </c>
      <c r="AT6">
        <v>20</v>
      </c>
      <c r="AU6">
        <v>0</v>
      </c>
      <c r="AV6">
        <v>6</v>
      </c>
      <c r="AW6" s="18">
        <v>5</v>
      </c>
      <c r="AX6" s="18" t="s">
        <v>165</v>
      </c>
      <c r="AY6" s="18">
        <v>20</v>
      </c>
      <c r="AZ6" s="18">
        <v>4</v>
      </c>
      <c r="BA6" s="18" t="s">
        <v>166</v>
      </c>
      <c r="BB6" s="18">
        <v>20</v>
      </c>
      <c r="BC6" s="18">
        <v>6</v>
      </c>
      <c r="BD6" s="18" t="s">
        <v>167</v>
      </c>
      <c r="BE6" s="18">
        <v>20</v>
      </c>
      <c r="BF6">
        <v>41</v>
      </c>
      <c r="BG6">
        <f>ROUNDUP(BF6*1.6,0)</f>
        <v>66</v>
      </c>
      <c r="BH6" s="5">
        <v>1156</v>
      </c>
      <c r="BI6">
        <f>ROUNDUP(BH6*1.6,0)</f>
        <v>1850</v>
      </c>
      <c r="BJ6" s="9">
        <v>2063</v>
      </c>
      <c r="BK6">
        <f>ROUNDUP(BJ6*1.6,0)</f>
        <v>3301</v>
      </c>
    </row>
    <row r="7" spans="1:63" x14ac:dyDescent="0.25">
      <c r="A7" s="1">
        <v>105</v>
      </c>
      <c r="B7" t="s">
        <v>49</v>
      </c>
      <c r="C7" s="1" t="s">
        <v>52</v>
      </c>
      <c r="D7" s="1" t="s">
        <v>90</v>
      </c>
      <c r="E7" s="1">
        <v>4</v>
      </c>
      <c r="F7" s="1">
        <v>5</v>
      </c>
      <c r="G7" s="3">
        <v>1051</v>
      </c>
      <c r="H7" s="1">
        <v>1302</v>
      </c>
      <c r="I7" s="1">
        <v>1402</v>
      </c>
      <c r="J7" s="1"/>
      <c r="K7" s="1"/>
      <c r="L7" s="1"/>
      <c r="M7" s="1"/>
      <c r="N7" s="1"/>
      <c r="O7" s="1"/>
      <c r="P7" s="1"/>
      <c r="Q7" s="1"/>
      <c r="R7" s="3">
        <v>1052</v>
      </c>
      <c r="S7" s="1">
        <v>11302</v>
      </c>
      <c r="T7" s="1">
        <v>11402</v>
      </c>
      <c r="U7" s="1"/>
      <c r="V7" s="1"/>
      <c r="W7" s="1"/>
      <c r="X7" s="1"/>
      <c r="Y7" s="1"/>
      <c r="Z7" s="1"/>
      <c r="AA7" s="1"/>
      <c r="AB7" s="1"/>
      <c r="AC7" s="1">
        <v>182</v>
      </c>
      <c r="AD7" s="1">
        <f t="shared" ref="AD7:AD11" si="0">BK7</f>
        <v>4360</v>
      </c>
      <c r="AE7" s="1">
        <v>189</v>
      </c>
      <c r="AF7" s="1">
        <v>1000</v>
      </c>
      <c r="AG7" s="1">
        <v>1000</v>
      </c>
      <c r="AH7" s="1">
        <v>1000</v>
      </c>
      <c r="AI7" s="1">
        <v>105</v>
      </c>
      <c r="AJ7" s="1">
        <v>15</v>
      </c>
      <c r="AK7" s="1">
        <v>1</v>
      </c>
      <c r="AL7" s="1">
        <v>9</v>
      </c>
      <c r="AM7" s="1">
        <v>708</v>
      </c>
      <c r="AN7" s="1">
        <v>5</v>
      </c>
      <c r="AO7" s="1">
        <v>10000</v>
      </c>
      <c r="AP7">
        <v>150</v>
      </c>
      <c r="AQ7">
        <f t="shared" ref="AQ7:AQ11" si="1">BI7</f>
        <v>3584</v>
      </c>
      <c r="AR7">
        <v>138</v>
      </c>
      <c r="AS7">
        <v>5</v>
      </c>
      <c r="AT7">
        <v>50</v>
      </c>
      <c r="AU7">
        <v>0</v>
      </c>
      <c r="AV7">
        <v>4</v>
      </c>
      <c r="AW7" s="18">
        <v>5</v>
      </c>
      <c r="AX7" s="18" t="s">
        <v>168</v>
      </c>
      <c r="AY7" s="18">
        <v>40</v>
      </c>
      <c r="AZ7" s="18">
        <v>4</v>
      </c>
      <c r="BA7" s="18" t="s">
        <v>169</v>
      </c>
      <c r="BB7" s="18">
        <v>40</v>
      </c>
      <c r="BC7" s="18">
        <v>6</v>
      </c>
      <c r="BD7" s="18" t="s">
        <v>170</v>
      </c>
      <c r="BE7" s="18">
        <v>40</v>
      </c>
      <c r="BF7">
        <v>86</v>
      </c>
      <c r="BG7">
        <f t="shared" ref="BG7:BG11" si="2">ROUNDUP(BF7*1.6,0)</f>
        <v>138</v>
      </c>
      <c r="BH7" s="5">
        <v>2240</v>
      </c>
      <c r="BI7">
        <f t="shared" ref="BI7:BI11" si="3">ROUNDUP(BH7*1.6,0)</f>
        <v>3584</v>
      </c>
      <c r="BJ7" s="9">
        <v>2725</v>
      </c>
      <c r="BK7">
        <f t="shared" ref="BK7:BK11" si="4">ROUNDUP(BJ7*1.6,0)</f>
        <v>4360</v>
      </c>
    </row>
    <row r="8" spans="1:63" x14ac:dyDescent="0.25">
      <c r="A8" s="1">
        <v>107</v>
      </c>
      <c r="B8" t="s">
        <v>51</v>
      </c>
      <c r="C8" s="1" t="s">
        <v>54</v>
      </c>
      <c r="D8" s="1" t="s">
        <v>91</v>
      </c>
      <c r="E8" s="1">
        <v>4</v>
      </c>
      <c r="F8">
        <v>7</v>
      </c>
      <c r="G8" s="3">
        <v>1071</v>
      </c>
      <c r="H8">
        <v>1303</v>
      </c>
      <c r="I8">
        <v>1403</v>
      </c>
      <c r="R8" s="3">
        <v>1072</v>
      </c>
      <c r="S8">
        <v>11303</v>
      </c>
      <c r="T8">
        <v>11403</v>
      </c>
      <c r="AC8" s="1">
        <v>202</v>
      </c>
      <c r="AD8" s="1">
        <f t="shared" si="0"/>
        <v>3700</v>
      </c>
      <c r="AE8" s="1">
        <v>174</v>
      </c>
      <c r="AF8" s="1">
        <v>1000</v>
      </c>
      <c r="AG8" s="1">
        <v>1000</v>
      </c>
      <c r="AH8" s="1">
        <v>1000</v>
      </c>
      <c r="AI8" s="1">
        <v>107</v>
      </c>
      <c r="AJ8" s="1">
        <v>15</v>
      </c>
      <c r="AK8" s="1">
        <v>1</v>
      </c>
      <c r="AL8" s="1">
        <v>9</v>
      </c>
      <c r="AM8" s="1">
        <v>708</v>
      </c>
      <c r="AN8" s="1">
        <v>5</v>
      </c>
      <c r="AO8" s="1">
        <v>10000</v>
      </c>
      <c r="AP8">
        <v>166</v>
      </c>
      <c r="AQ8">
        <f t="shared" si="1"/>
        <v>3040</v>
      </c>
      <c r="AR8">
        <v>122</v>
      </c>
      <c r="AS8">
        <v>7</v>
      </c>
      <c r="AT8">
        <v>50</v>
      </c>
      <c r="AU8">
        <v>0</v>
      </c>
      <c r="AV8">
        <v>5</v>
      </c>
      <c r="AW8" s="18">
        <v>5</v>
      </c>
      <c r="AX8" s="18" t="s">
        <v>171</v>
      </c>
      <c r="AY8" s="18">
        <v>60</v>
      </c>
      <c r="AZ8" s="18">
        <v>4</v>
      </c>
      <c r="BA8" s="18" t="s">
        <v>172</v>
      </c>
      <c r="BB8" s="18">
        <v>60</v>
      </c>
      <c r="BC8" s="18">
        <v>6</v>
      </c>
      <c r="BD8" s="18" t="s">
        <v>173</v>
      </c>
      <c r="BE8" s="18">
        <v>60</v>
      </c>
      <c r="BF8">
        <v>76</v>
      </c>
      <c r="BG8">
        <f t="shared" si="2"/>
        <v>122</v>
      </c>
      <c r="BH8" s="5">
        <v>1900</v>
      </c>
      <c r="BI8">
        <f t="shared" si="3"/>
        <v>3040</v>
      </c>
      <c r="BJ8" s="9">
        <v>2312</v>
      </c>
      <c r="BK8">
        <f t="shared" si="4"/>
        <v>3700</v>
      </c>
    </row>
    <row r="9" spans="1:63" x14ac:dyDescent="0.25">
      <c r="A9" s="4">
        <v>110</v>
      </c>
      <c r="B9" t="s">
        <v>92</v>
      </c>
      <c r="C9" s="4" t="s">
        <v>93</v>
      </c>
      <c r="D9" s="4" t="s">
        <v>97</v>
      </c>
      <c r="E9" s="1">
        <v>2</v>
      </c>
      <c r="F9">
        <v>7</v>
      </c>
      <c r="G9">
        <v>1101</v>
      </c>
      <c r="H9">
        <v>1101100</v>
      </c>
      <c r="I9">
        <v>1101200</v>
      </c>
      <c r="R9" s="6">
        <v>1102</v>
      </c>
      <c r="S9">
        <v>1102100</v>
      </c>
      <c r="T9">
        <v>1102200</v>
      </c>
      <c r="AC9" s="4">
        <v>222</v>
      </c>
      <c r="AD9" s="1">
        <f t="shared" si="0"/>
        <v>4068</v>
      </c>
      <c r="AE9" s="4">
        <v>181</v>
      </c>
      <c r="AF9" s="1">
        <v>1000</v>
      </c>
      <c r="AG9" s="1">
        <v>1000</v>
      </c>
      <c r="AH9" s="1">
        <v>1000</v>
      </c>
      <c r="AI9" s="1">
        <v>110</v>
      </c>
      <c r="AJ9" s="1">
        <v>15</v>
      </c>
      <c r="AK9" s="1">
        <v>1</v>
      </c>
      <c r="AL9" s="1">
        <v>9</v>
      </c>
      <c r="AM9" s="1">
        <v>708</v>
      </c>
      <c r="AN9" s="1">
        <v>5</v>
      </c>
      <c r="AO9" s="1">
        <v>10000</v>
      </c>
      <c r="AP9">
        <v>166</v>
      </c>
      <c r="AQ9">
        <f t="shared" si="1"/>
        <v>3040</v>
      </c>
      <c r="AR9">
        <v>122</v>
      </c>
      <c r="AS9">
        <v>7</v>
      </c>
      <c r="AT9">
        <v>50</v>
      </c>
      <c r="AU9" s="7" t="s">
        <v>95</v>
      </c>
      <c r="AV9">
        <v>3</v>
      </c>
      <c r="AW9" s="18">
        <v>5</v>
      </c>
      <c r="AX9" s="18" t="s">
        <v>165</v>
      </c>
      <c r="AY9" s="18">
        <v>80</v>
      </c>
      <c r="AZ9" s="18">
        <v>4</v>
      </c>
      <c r="BA9" s="18" t="s">
        <v>166</v>
      </c>
      <c r="BB9" s="18">
        <v>80</v>
      </c>
      <c r="BC9" s="18">
        <v>6</v>
      </c>
      <c r="BD9" s="18" t="s">
        <v>167</v>
      </c>
      <c r="BE9" s="18">
        <v>80</v>
      </c>
      <c r="BF9">
        <v>76</v>
      </c>
      <c r="BG9">
        <f t="shared" si="2"/>
        <v>122</v>
      </c>
      <c r="BH9" s="5">
        <v>1900</v>
      </c>
      <c r="BI9">
        <f t="shared" si="3"/>
        <v>3040</v>
      </c>
      <c r="BJ9" s="10">
        <v>2542</v>
      </c>
      <c r="BK9">
        <f t="shared" si="4"/>
        <v>4068</v>
      </c>
    </row>
    <row r="10" spans="1:63" x14ac:dyDescent="0.25">
      <c r="A10" s="4">
        <v>111</v>
      </c>
      <c r="B10" t="s">
        <v>98</v>
      </c>
      <c r="C10" s="4" t="s">
        <v>99</v>
      </c>
      <c r="D10" s="4" t="s">
        <v>100</v>
      </c>
      <c r="E10" s="1">
        <v>1</v>
      </c>
      <c r="F10">
        <v>7</v>
      </c>
      <c r="G10">
        <v>1111</v>
      </c>
      <c r="H10">
        <v>1111100</v>
      </c>
      <c r="I10">
        <v>1111200</v>
      </c>
      <c r="R10" s="6">
        <v>1112</v>
      </c>
      <c r="S10">
        <v>1112100</v>
      </c>
      <c r="T10">
        <v>1112200</v>
      </c>
      <c r="AC10" s="4">
        <v>242</v>
      </c>
      <c r="AD10" s="1">
        <f t="shared" si="0"/>
        <v>4375</v>
      </c>
      <c r="AE10" s="4">
        <v>198</v>
      </c>
      <c r="AF10" s="1">
        <v>1000</v>
      </c>
      <c r="AG10" s="1">
        <v>1000</v>
      </c>
      <c r="AH10" s="1">
        <v>1000</v>
      </c>
      <c r="AI10" s="4">
        <v>111</v>
      </c>
      <c r="AJ10" s="4">
        <v>15</v>
      </c>
      <c r="AK10" s="4">
        <v>1</v>
      </c>
      <c r="AL10" s="4">
        <v>9</v>
      </c>
      <c r="AM10" s="1">
        <v>708</v>
      </c>
      <c r="AN10" s="1">
        <v>5</v>
      </c>
      <c r="AO10" s="1">
        <v>10000</v>
      </c>
      <c r="AP10">
        <v>166</v>
      </c>
      <c r="AQ10">
        <f t="shared" si="1"/>
        <v>3040</v>
      </c>
      <c r="AR10">
        <v>122</v>
      </c>
      <c r="AS10">
        <v>7</v>
      </c>
      <c r="AT10">
        <v>50</v>
      </c>
      <c r="AU10" s="7" t="s">
        <v>95</v>
      </c>
      <c r="AV10">
        <v>2</v>
      </c>
      <c r="AW10" s="18">
        <v>5</v>
      </c>
      <c r="AX10" s="18" t="s">
        <v>168</v>
      </c>
      <c r="AY10" s="18">
        <v>100</v>
      </c>
      <c r="AZ10" s="18">
        <v>4</v>
      </c>
      <c r="BA10" s="18" t="s">
        <v>169</v>
      </c>
      <c r="BB10" s="18">
        <v>100</v>
      </c>
      <c r="BC10" s="18">
        <v>6</v>
      </c>
      <c r="BD10" s="18" t="s">
        <v>170</v>
      </c>
      <c r="BE10" s="18">
        <v>100</v>
      </c>
      <c r="BF10">
        <v>76</v>
      </c>
      <c r="BG10">
        <f t="shared" si="2"/>
        <v>122</v>
      </c>
      <c r="BH10" s="5">
        <v>1900</v>
      </c>
      <c r="BI10">
        <f t="shared" si="3"/>
        <v>3040</v>
      </c>
      <c r="BJ10" s="10">
        <v>2734</v>
      </c>
      <c r="BK10">
        <f t="shared" si="4"/>
        <v>4375</v>
      </c>
    </row>
    <row r="11" spans="1:63" x14ac:dyDescent="0.25">
      <c r="A11" s="4">
        <v>120</v>
      </c>
      <c r="B11" t="s">
        <v>139</v>
      </c>
      <c r="C11" s="4" t="s">
        <v>140</v>
      </c>
      <c r="D11" t="s">
        <v>141</v>
      </c>
      <c r="E11" s="1">
        <v>5</v>
      </c>
      <c r="F11">
        <v>7</v>
      </c>
      <c r="G11">
        <v>1201</v>
      </c>
      <c r="H11">
        <v>1201100</v>
      </c>
      <c r="I11">
        <v>1201200</v>
      </c>
      <c r="J11">
        <v>1201301</v>
      </c>
      <c r="K11">
        <v>2</v>
      </c>
      <c r="L11">
        <v>1201302</v>
      </c>
      <c r="M11">
        <v>2</v>
      </c>
      <c r="R11" s="6">
        <v>1202</v>
      </c>
      <c r="S11">
        <v>1202100</v>
      </c>
      <c r="T11">
        <v>1202200</v>
      </c>
      <c r="U11">
        <v>1202301</v>
      </c>
      <c r="V11">
        <v>2</v>
      </c>
      <c r="W11">
        <v>1202302</v>
      </c>
      <c r="X11">
        <v>2</v>
      </c>
      <c r="AC11" s="4">
        <v>262</v>
      </c>
      <c r="AD11" s="1">
        <f t="shared" si="0"/>
        <v>5280</v>
      </c>
      <c r="AE11" s="4">
        <v>216</v>
      </c>
      <c r="AF11" s="1">
        <v>1025</v>
      </c>
      <c r="AG11" s="1">
        <v>1025</v>
      </c>
      <c r="AH11" s="1">
        <v>1025</v>
      </c>
      <c r="AI11" s="4">
        <v>120</v>
      </c>
      <c r="AJ11" s="4">
        <v>18</v>
      </c>
      <c r="AK11" s="4">
        <v>1</v>
      </c>
      <c r="AL11" s="4">
        <v>9</v>
      </c>
      <c r="AM11" s="1">
        <v>708</v>
      </c>
      <c r="AN11" s="1">
        <v>5</v>
      </c>
      <c r="AO11" s="1">
        <v>10000</v>
      </c>
      <c r="AP11" s="1">
        <v>183</v>
      </c>
      <c r="AQ11">
        <f t="shared" si="1"/>
        <v>3344</v>
      </c>
      <c r="AR11" s="1">
        <v>134</v>
      </c>
      <c r="AS11">
        <v>7</v>
      </c>
      <c r="AT11" s="1">
        <v>100</v>
      </c>
      <c r="AU11">
        <v>0</v>
      </c>
      <c r="AV11">
        <v>1</v>
      </c>
      <c r="AW11" s="18">
        <v>5</v>
      </c>
      <c r="AX11" s="18" t="s">
        <v>171</v>
      </c>
      <c r="AY11" s="18">
        <v>25</v>
      </c>
      <c r="AZ11" s="18">
        <v>4</v>
      </c>
      <c r="BA11" s="18" t="s">
        <v>172</v>
      </c>
      <c r="BB11" s="18">
        <v>25</v>
      </c>
      <c r="BC11" s="18">
        <v>6</v>
      </c>
      <c r="BD11" s="18" t="s">
        <v>173</v>
      </c>
      <c r="BE11" s="18">
        <v>25</v>
      </c>
      <c r="BF11">
        <v>62</v>
      </c>
      <c r="BG11">
        <f t="shared" si="2"/>
        <v>100</v>
      </c>
      <c r="BH11" s="9">
        <f>BH9*1.1</f>
        <v>2090</v>
      </c>
      <c r="BI11">
        <f t="shared" si="3"/>
        <v>3344</v>
      </c>
      <c r="BJ11" s="10">
        <v>3300</v>
      </c>
      <c r="BK11">
        <f t="shared" si="4"/>
        <v>5280</v>
      </c>
    </row>
    <row r="12" spans="1:63" x14ac:dyDescent="0.25">
      <c r="AW12" s="18"/>
      <c r="AX12" s="18"/>
      <c r="AY12" s="18"/>
      <c r="AZ12" s="18"/>
      <c r="BA12" s="18"/>
      <c r="BB12" s="18"/>
      <c r="BC12" s="18"/>
      <c r="BD12" s="18"/>
      <c r="BE12" s="18"/>
    </row>
    <row r="13" spans="1:63" x14ac:dyDescent="0.25">
      <c r="AW13" s="18"/>
      <c r="AX13" s="18"/>
      <c r="AY13" s="18"/>
      <c r="AZ13" s="18"/>
      <c r="BA13" s="18"/>
      <c r="BB13" s="18"/>
      <c r="BC13" s="18"/>
      <c r="BD13" s="18"/>
      <c r="BE13" s="18"/>
    </row>
    <row r="14" spans="1:63" x14ac:dyDescent="0.25">
      <c r="AW14" s="18"/>
      <c r="AX14" s="18"/>
      <c r="AY14" s="18"/>
      <c r="AZ14" s="18"/>
      <c r="BA14" s="18"/>
      <c r="BB14" s="18"/>
      <c r="BC14" s="18"/>
      <c r="BD14" s="18"/>
      <c r="BE14" s="18"/>
    </row>
    <row r="15" spans="1:63" x14ac:dyDescent="0.25">
      <c r="AW15" s="18"/>
      <c r="AX15" s="18"/>
      <c r="AY15" s="18"/>
      <c r="AZ15" s="18"/>
      <c r="BA15" s="18"/>
      <c r="BB15" s="18"/>
      <c r="BC15" s="18"/>
      <c r="BD15" s="18"/>
      <c r="BE15" s="18"/>
    </row>
  </sheetData>
  <phoneticPr fontId="1" type="noConversion"/>
  <conditionalFormatting sqref="A4:D4 AF4:AM4 R4:T4 F4:I4">
    <cfRule type="expression" dxfId="65" priority="87">
      <formula>A4="Excluded"</formula>
    </cfRule>
    <cfRule type="expression" dxfId="64" priority="88">
      <formula>A4="Server"</formula>
    </cfRule>
    <cfRule type="expression" dxfId="63" priority="89">
      <formula>A4="Both"</formula>
    </cfRule>
  </conditionalFormatting>
  <conditionalFormatting sqref="A4:D4 AF4:AM4 R4:T4 F4:I4">
    <cfRule type="expression" dxfId="62" priority="90">
      <formula>A4="Client"</formula>
    </cfRule>
  </conditionalFormatting>
  <conditionalFormatting sqref="AN4:AV4 BH4">
    <cfRule type="expression" dxfId="61" priority="94">
      <formula>AN4="Excluded"</formula>
    </cfRule>
    <cfRule type="expression" dxfId="60" priority="95">
      <formula>AN4="Server"</formula>
    </cfRule>
    <cfRule type="expression" dxfId="59" priority="96">
      <formula>AN4="Both"</formula>
    </cfRule>
  </conditionalFormatting>
  <conditionalFormatting sqref="AN4:AV4 BH4">
    <cfRule type="expression" dxfId="58" priority="93">
      <formula>AN4="Client"</formula>
    </cfRule>
  </conditionalFormatting>
  <conditionalFormatting sqref="R6:R11">
    <cfRule type="expression" priority="56">
      <formula>EXCAT(#REF!,#REF!)=FALSE</formula>
    </cfRule>
    <cfRule type="expression" dxfId="57" priority="57">
      <formula>"$H1&lt;&gt;P1"</formula>
    </cfRule>
  </conditionalFormatting>
  <conditionalFormatting sqref="G6:G8">
    <cfRule type="expression" priority="108">
      <formula>EXCAT(#REF!,#REF!)=FALSE</formula>
    </cfRule>
    <cfRule type="expression" dxfId="56" priority="109">
      <formula>"$H1&lt;&gt;P1"</formula>
    </cfRule>
  </conditionalFormatting>
  <conditionalFormatting sqref="R9:R11">
    <cfRule type="expression" dxfId="55" priority="110">
      <formula>EXACT(#REF!,$AK1046699)=FALSE</formula>
    </cfRule>
  </conditionalFormatting>
  <conditionalFormatting sqref="G6 R6">
    <cfRule type="expression" dxfId="54" priority="120">
      <formula>EXACT(#REF!,$AK1046696)=FALSE</formula>
    </cfRule>
  </conditionalFormatting>
  <conditionalFormatting sqref="R7 G7">
    <cfRule type="expression" dxfId="53" priority="121">
      <formula>EXACT(#REF!,$AK1046695)=FALSE</formula>
    </cfRule>
  </conditionalFormatting>
  <conditionalFormatting sqref="AC4:AE4">
    <cfRule type="expression" dxfId="52" priority="51">
      <formula>AC4="Excluded"</formula>
    </cfRule>
    <cfRule type="expression" dxfId="51" priority="52">
      <formula>AC4="Server"</formula>
    </cfRule>
    <cfRule type="expression" dxfId="50" priority="53">
      <formula>AC4="Both"</formula>
    </cfRule>
  </conditionalFormatting>
  <conditionalFormatting sqref="AC4:AE4">
    <cfRule type="expression" dxfId="49" priority="54">
      <formula>AC4="Client"</formula>
    </cfRule>
  </conditionalFormatting>
  <conditionalFormatting sqref="R8 G8">
    <cfRule type="expression" dxfId="48" priority="122">
      <formula>EXACT(#REF!,$AK1046697)=FALSE</formula>
    </cfRule>
  </conditionalFormatting>
  <conditionalFormatting sqref="K5 M5 O5 Q5">
    <cfRule type="duplicateValues" dxfId="47" priority="30"/>
  </conditionalFormatting>
  <conditionalFormatting sqref="K4:K5 M5 O5 Q5">
    <cfRule type="expression" dxfId="46" priority="31">
      <formula>K4="Client"</formula>
    </cfRule>
    <cfRule type="expression" dxfId="45" priority="32">
      <formula>K4="Excluded"</formula>
    </cfRule>
    <cfRule type="expression" dxfId="44" priority="33">
      <formula>K4="Server"</formula>
    </cfRule>
    <cfRule type="expression" dxfId="43" priority="34">
      <formula>K4="Both"</formula>
    </cfRule>
    <cfRule type="cellIs" dxfId="42" priority="35" operator="equal">
      <formula>"Server"</formula>
    </cfRule>
    <cfRule type="cellIs" dxfId="41" priority="36" operator="equal">
      <formula>"Client"</formula>
    </cfRule>
  </conditionalFormatting>
  <conditionalFormatting sqref="M4 J4:J5 O4 Q4 L5 N5 P5">
    <cfRule type="cellIs" dxfId="40" priority="49" operator="equal">
      <formula>"Server"</formula>
    </cfRule>
    <cfRule type="cellIs" dxfId="39" priority="50" operator="equal">
      <formula>"Client"</formula>
    </cfRule>
  </conditionalFormatting>
  <conditionalFormatting sqref="J4:J5 M4 O4 Q4 L5 N5 P5">
    <cfRule type="expression" dxfId="38" priority="45">
      <formula>J4="Client"</formula>
    </cfRule>
    <cfRule type="expression" dxfId="37" priority="46">
      <formula>J4="Excluded"</formula>
    </cfRule>
    <cfRule type="expression" dxfId="36" priority="47">
      <formula>J4="Server"</formula>
    </cfRule>
    <cfRule type="expression" dxfId="35" priority="48">
      <formula>J4="Both"</formula>
    </cfRule>
  </conditionalFormatting>
  <conditionalFormatting sqref="L4 N4 P4">
    <cfRule type="expression" dxfId="34" priority="38">
      <formula>L4="Client"</formula>
    </cfRule>
    <cfRule type="expression" dxfId="33" priority="39">
      <formula>L4="Excluded"</formula>
    </cfRule>
    <cfRule type="expression" dxfId="32" priority="40">
      <formula>L4="Server"</formula>
    </cfRule>
    <cfRule type="expression" dxfId="31" priority="41">
      <formula>L4="Both"</formula>
    </cfRule>
    <cfRule type="cellIs" dxfId="30" priority="42" operator="equal">
      <formula>"Server"</formula>
    </cfRule>
    <cfRule type="cellIs" dxfId="29" priority="43" operator="equal">
      <formula>"Client"</formula>
    </cfRule>
  </conditionalFormatting>
  <conditionalFormatting sqref="J5 L5 N5 P5">
    <cfRule type="duplicateValues" dxfId="28" priority="44"/>
  </conditionalFormatting>
  <conditionalFormatting sqref="V5 X5 Z5 AB5">
    <cfRule type="duplicateValues" dxfId="27" priority="9"/>
  </conditionalFormatting>
  <conditionalFormatting sqref="V4:V5 X5 Z5 AB5">
    <cfRule type="expression" dxfId="26" priority="10">
      <formula>V4="Client"</formula>
    </cfRule>
    <cfRule type="expression" dxfId="25" priority="11">
      <formula>V4="Excluded"</formula>
    </cfRule>
    <cfRule type="expression" dxfId="24" priority="12">
      <formula>V4="Server"</formula>
    </cfRule>
    <cfRule type="expression" dxfId="23" priority="13">
      <formula>V4="Both"</formula>
    </cfRule>
    <cfRule type="cellIs" dxfId="22" priority="14" operator="equal">
      <formula>"Server"</formula>
    </cfRule>
    <cfRule type="cellIs" dxfId="21" priority="15" operator="equal">
      <formula>"Client"</formula>
    </cfRule>
  </conditionalFormatting>
  <conditionalFormatting sqref="X4 U4:U5 Z4 AB4 W5 Y5 AA5">
    <cfRule type="cellIs" dxfId="20" priority="28" operator="equal">
      <formula>"Server"</formula>
    </cfRule>
    <cfRule type="cellIs" dxfId="19" priority="29" operator="equal">
      <formula>"Client"</formula>
    </cfRule>
  </conditionalFormatting>
  <conditionalFormatting sqref="U4:U5 X4 Z4 AB4 W5 Y5 AA5">
    <cfRule type="expression" dxfId="18" priority="24">
      <formula>U4="Client"</formula>
    </cfRule>
    <cfRule type="expression" dxfId="17" priority="25">
      <formula>U4="Excluded"</formula>
    </cfRule>
    <cfRule type="expression" dxfId="16" priority="26">
      <formula>U4="Server"</formula>
    </cfRule>
    <cfRule type="expression" dxfId="15" priority="27">
      <formula>U4="Both"</formula>
    </cfRule>
  </conditionalFormatting>
  <conditionalFormatting sqref="W4 Y4 AA4">
    <cfRule type="expression" dxfId="14" priority="17">
      <formula>W4="Client"</formula>
    </cfRule>
    <cfRule type="expression" dxfId="13" priority="18">
      <formula>W4="Excluded"</formula>
    </cfRule>
    <cfRule type="expression" dxfId="12" priority="19">
      <formula>W4="Server"</formula>
    </cfRule>
    <cfRule type="expression" dxfId="11" priority="20">
      <formula>W4="Both"</formula>
    </cfRule>
    <cfRule type="cellIs" dxfId="10" priority="21" operator="equal">
      <formula>"Server"</formula>
    </cfRule>
    <cfRule type="cellIs" dxfId="9" priority="22" operator="equal">
      <formula>"Client"</formula>
    </cfRule>
  </conditionalFormatting>
  <conditionalFormatting sqref="U5 W5 Y5 AA5">
    <cfRule type="duplicateValues" dxfId="8" priority="23"/>
  </conditionalFormatting>
  <conditionalFormatting sqref="E4">
    <cfRule type="expression" dxfId="7" priority="5">
      <formula>E4="Excluded"</formula>
    </cfRule>
    <cfRule type="expression" dxfId="6" priority="6">
      <formula>E4="Server"</formula>
    </cfRule>
    <cfRule type="expression" dxfId="5" priority="7">
      <formula>E4="Both"</formula>
    </cfRule>
  </conditionalFormatting>
  <conditionalFormatting sqref="E4">
    <cfRule type="expression" dxfId="4" priority="8">
      <formula>E4="Client"</formula>
    </cfRule>
  </conditionalFormatting>
  <conditionalFormatting sqref="AW4:BE4">
    <cfRule type="expression" dxfId="3" priority="2">
      <formula>AW4="Excluded"</formula>
    </cfRule>
    <cfRule type="expression" dxfId="2" priority="3">
      <formula>AW4="Server"</formula>
    </cfRule>
    <cfRule type="expression" dxfId="1" priority="4">
      <formula>AW4="Both"</formula>
    </cfRule>
  </conditionalFormatting>
  <conditionalFormatting sqref="AW4:BE4">
    <cfRule type="expression" dxfId="0" priority="1">
      <formula>AW4="Client"</formula>
    </cfRule>
  </conditionalFormatting>
  <dataValidations disablePrompts="1" count="1">
    <dataValidation type="list" allowBlank="1" showInputMessage="1" showErrorMessage="1" sqref="A4:BE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3"/>
  <sheetViews>
    <sheetView topLeftCell="E7" workbookViewId="0">
      <selection activeCell="H20" sqref="H20"/>
    </sheetView>
  </sheetViews>
  <sheetFormatPr defaultRowHeight="14.4" x14ac:dyDescent="0.25"/>
  <cols>
    <col min="14" max="14" width="9" style="5"/>
  </cols>
  <sheetData>
    <row r="1" spans="2:27" x14ac:dyDescent="0.25">
      <c r="O1">
        <v>5</v>
      </c>
    </row>
    <row r="2" spans="2:27" x14ac:dyDescent="0.25">
      <c r="M2" t="s">
        <v>79</v>
      </c>
      <c r="N2" s="5" t="s">
        <v>76</v>
      </c>
      <c r="O2" t="s">
        <v>77</v>
      </c>
      <c r="Q2" t="s">
        <v>78</v>
      </c>
    </row>
    <row r="3" spans="2:27" x14ac:dyDescent="0.25">
      <c r="B3" s="4">
        <v>500</v>
      </c>
      <c r="C3">
        <f>ROUNDUP(B3/F11*G11,0)</f>
        <v>146</v>
      </c>
      <c r="D3">
        <f>ROUNDUP(B3/F11*H11,0)</f>
        <v>4127</v>
      </c>
      <c r="M3">
        <v>0</v>
      </c>
      <c r="N3" s="5">
        <v>0</v>
      </c>
      <c r="R3" t="s">
        <v>75</v>
      </c>
    </row>
    <row r="4" spans="2:27" x14ac:dyDescent="0.25">
      <c r="B4">
        <f>ROUNDUP(B3/F11*F12,0)</f>
        <v>365</v>
      </c>
      <c r="C4">
        <f>ROUNDUP(B4/F12*G12,0)</f>
        <v>210</v>
      </c>
      <c r="D4">
        <f>ROUNDUP(B4/F12*H12,0)</f>
        <v>5451</v>
      </c>
      <c r="J4">
        <v>2.5</v>
      </c>
      <c r="K4">
        <v>1</v>
      </c>
      <c r="L4">
        <f>K4*$J$4</f>
        <v>2.5</v>
      </c>
      <c r="M4">
        <f>SUM($L$4:L4)</f>
        <v>2.5</v>
      </c>
      <c r="N4" s="5">
        <v>1</v>
      </c>
      <c r="O4">
        <f>ROUNDUP(N4/5,0)*$O$1</f>
        <v>5</v>
      </c>
      <c r="P4">
        <f>N4*10000</f>
        <v>10000</v>
      </c>
      <c r="Q4">
        <f>SUM($O$4:O4)</f>
        <v>5</v>
      </c>
      <c r="R4">
        <f t="shared" ref="R4:R35" si="0">LOOKUP(Q4,M:M,N:N)+1</f>
        <v>3</v>
      </c>
    </row>
    <row r="5" spans="2:27" x14ac:dyDescent="0.25">
      <c r="B5">
        <f>ROUNDUP(B4/F12*F13,0)</f>
        <v>404</v>
      </c>
      <c r="C5">
        <f>ROUNDUP(B5/F13*G13,0)</f>
        <v>185</v>
      </c>
      <c r="D5">
        <f>ROUNDUP(B5/F13*H13,0)</f>
        <v>4625</v>
      </c>
      <c r="K5">
        <v>1</v>
      </c>
      <c r="L5">
        <f t="shared" ref="L5:L68" si="1">K5*$J$4</f>
        <v>2.5</v>
      </c>
      <c r="M5">
        <f>SUM($L$4:L5)</f>
        <v>5</v>
      </c>
      <c r="N5" s="5">
        <v>2</v>
      </c>
      <c r="O5">
        <f t="shared" ref="O5:O68" si="2">ROUNDUP(N5/5,0)*$O$1</f>
        <v>5</v>
      </c>
      <c r="P5">
        <f t="shared" ref="P5:P68" si="3">N5*10000</f>
        <v>20000</v>
      </c>
      <c r="Q5">
        <f>SUM($O$4:O5)</f>
        <v>10</v>
      </c>
      <c r="R5">
        <f t="shared" si="0"/>
        <v>5</v>
      </c>
      <c r="AA5" t="s">
        <v>85</v>
      </c>
    </row>
    <row r="6" spans="2:27" x14ac:dyDescent="0.25">
      <c r="K6">
        <v>1</v>
      </c>
      <c r="L6">
        <f t="shared" si="1"/>
        <v>2.5</v>
      </c>
      <c r="M6">
        <f>SUM($L$4:L6)</f>
        <v>7.5</v>
      </c>
      <c r="N6" s="5">
        <v>3</v>
      </c>
      <c r="O6">
        <f t="shared" si="2"/>
        <v>5</v>
      </c>
      <c r="P6">
        <f t="shared" si="3"/>
        <v>30000</v>
      </c>
      <c r="Q6">
        <f>SUM($O$4:O6)</f>
        <v>15</v>
      </c>
      <c r="R6">
        <f t="shared" si="0"/>
        <v>6</v>
      </c>
      <c r="U6" t="s">
        <v>73</v>
      </c>
    </row>
    <row r="7" spans="2:27" x14ac:dyDescent="0.25">
      <c r="K7">
        <v>1</v>
      </c>
      <c r="L7">
        <f t="shared" si="1"/>
        <v>2.5</v>
      </c>
      <c r="M7">
        <f>SUM($L$4:L7)</f>
        <v>10</v>
      </c>
      <c r="N7" s="5">
        <v>4</v>
      </c>
      <c r="O7">
        <f t="shared" si="2"/>
        <v>5</v>
      </c>
      <c r="P7">
        <f t="shared" si="3"/>
        <v>40000</v>
      </c>
      <c r="Q7">
        <f>SUM($O$4:O7)</f>
        <v>20</v>
      </c>
      <c r="R7">
        <f t="shared" si="0"/>
        <v>8</v>
      </c>
      <c r="U7">
        <v>648</v>
      </c>
      <c r="V7">
        <v>5000</v>
      </c>
      <c r="X7">
        <v>100</v>
      </c>
      <c r="Y7">
        <v>2000</v>
      </c>
    </row>
    <row r="8" spans="2:27" x14ac:dyDescent="0.25">
      <c r="K8">
        <v>1</v>
      </c>
      <c r="L8">
        <f t="shared" si="1"/>
        <v>2.5</v>
      </c>
      <c r="M8">
        <f>SUM($L$4:L8)</f>
        <v>12.5</v>
      </c>
      <c r="N8" s="5">
        <v>5</v>
      </c>
      <c r="O8">
        <f t="shared" si="2"/>
        <v>5</v>
      </c>
      <c r="P8">
        <f t="shared" si="3"/>
        <v>50000</v>
      </c>
      <c r="Q8">
        <f>SUM($O$4:O8)</f>
        <v>25</v>
      </c>
      <c r="R8">
        <f t="shared" si="0"/>
        <v>10</v>
      </c>
      <c r="U8" t="s">
        <v>74</v>
      </c>
    </row>
    <row r="9" spans="2:27" x14ac:dyDescent="0.25">
      <c r="K9">
        <v>1.1000000000000001</v>
      </c>
      <c r="L9">
        <f t="shared" si="1"/>
        <v>2.75</v>
      </c>
      <c r="M9">
        <f>SUM($L$4:L9)</f>
        <v>15.25</v>
      </c>
      <c r="N9" s="5">
        <v>6</v>
      </c>
      <c r="O9">
        <f t="shared" si="2"/>
        <v>10</v>
      </c>
      <c r="P9">
        <f t="shared" si="3"/>
        <v>60000</v>
      </c>
      <c r="Q9">
        <f>SUM($O$4:O9)</f>
        <v>35</v>
      </c>
      <c r="R9">
        <f t="shared" si="0"/>
        <v>13</v>
      </c>
      <c r="T9">
        <f>U9/T11</f>
        <v>375</v>
      </c>
      <c r="U9">
        <v>30000</v>
      </c>
    </row>
    <row r="10" spans="2:27" x14ac:dyDescent="0.25">
      <c r="F10" t="s">
        <v>67</v>
      </c>
      <c r="G10" t="s">
        <v>68</v>
      </c>
      <c r="H10" t="s">
        <v>69</v>
      </c>
      <c r="K10">
        <v>1.1000000000000001</v>
      </c>
      <c r="L10">
        <f t="shared" si="1"/>
        <v>2.75</v>
      </c>
      <c r="M10">
        <f>SUM($L$4:L10)</f>
        <v>18</v>
      </c>
      <c r="N10" s="5">
        <v>7</v>
      </c>
      <c r="O10">
        <f t="shared" si="2"/>
        <v>10</v>
      </c>
      <c r="P10">
        <f t="shared" si="3"/>
        <v>70000</v>
      </c>
      <c r="Q10">
        <f>SUM($O$4:O10)</f>
        <v>45</v>
      </c>
      <c r="R10">
        <f t="shared" si="0"/>
        <v>17</v>
      </c>
      <c r="T10">
        <v>300</v>
      </c>
    </row>
    <row r="11" spans="2:27" x14ac:dyDescent="0.25">
      <c r="E11" t="s">
        <v>70</v>
      </c>
      <c r="F11">
        <v>10.3</v>
      </c>
      <c r="G11">
        <v>3</v>
      </c>
      <c r="H11">
        <v>85</v>
      </c>
      <c r="K11">
        <v>1.1000000000000001</v>
      </c>
      <c r="L11">
        <f t="shared" si="1"/>
        <v>2.75</v>
      </c>
      <c r="M11">
        <f>SUM($L$4:L11)</f>
        <v>20.75</v>
      </c>
      <c r="N11" s="5">
        <v>8</v>
      </c>
      <c r="O11">
        <f t="shared" si="2"/>
        <v>10</v>
      </c>
      <c r="P11">
        <f t="shared" si="3"/>
        <v>80000</v>
      </c>
      <c r="Q11">
        <f>SUM($O$4:O11)</f>
        <v>55</v>
      </c>
      <c r="R11">
        <f t="shared" si="0"/>
        <v>20</v>
      </c>
      <c r="T11">
        <v>80</v>
      </c>
      <c r="U11">
        <v>20</v>
      </c>
    </row>
    <row r="12" spans="2:27" x14ac:dyDescent="0.25">
      <c r="E12" t="s">
        <v>71</v>
      </c>
      <c r="F12">
        <v>7.5</v>
      </c>
      <c r="G12">
        <v>4.3</v>
      </c>
      <c r="H12">
        <v>112</v>
      </c>
      <c r="K12">
        <v>1.1000000000000001</v>
      </c>
      <c r="L12">
        <f t="shared" si="1"/>
        <v>2.75</v>
      </c>
      <c r="M12">
        <f>SUM($L$4:L12)</f>
        <v>23.5</v>
      </c>
      <c r="N12" s="5">
        <v>9</v>
      </c>
      <c r="O12">
        <f t="shared" si="2"/>
        <v>10</v>
      </c>
      <c r="P12">
        <f t="shared" si="3"/>
        <v>90000</v>
      </c>
      <c r="Q12">
        <f>SUM($O$4:O12)</f>
        <v>65</v>
      </c>
      <c r="R12">
        <f t="shared" si="0"/>
        <v>23</v>
      </c>
    </row>
    <row r="13" spans="2:27" x14ac:dyDescent="0.25">
      <c r="E13" t="s">
        <v>72</v>
      </c>
      <c r="F13">
        <v>8.3000000000000007</v>
      </c>
      <c r="G13">
        <v>3.8</v>
      </c>
      <c r="H13">
        <v>95</v>
      </c>
      <c r="K13">
        <v>1.1000000000000001</v>
      </c>
      <c r="L13">
        <f t="shared" si="1"/>
        <v>2.75</v>
      </c>
      <c r="M13">
        <f>SUM($L$4:L13)</f>
        <v>26.25</v>
      </c>
      <c r="N13" s="5">
        <v>10</v>
      </c>
      <c r="O13">
        <f t="shared" si="2"/>
        <v>10</v>
      </c>
      <c r="P13">
        <f t="shared" si="3"/>
        <v>100000</v>
      </c>
      <c r="Q13">
        <f>SUM($O$4:O13)</f>
        <v>75</v>
      </c>
      <c r="R13">
        <f t="shared" si="0"/>
        <v>26</v>
      </c>
    </row>
    <row r="14" spans="2:27" x14ac:dyDescent="0.25">
      <c r="K14">
        <v>1.2</v>
      </c>
      <c r="L14">
        <f t="shared" si="1"/>
        <v>3</v>
      </c>
      <c r="M14">
        <f>SUM($L$4:L14)</f>
        <v>29.25</v>
      </c>
      <c r="N14" s="5">
        <v>11</v>
      </c>
      <c r="O14">
        <f t="shared" si="2"/>
        <v>15</v>
      </c>
      <c r="P14">
        <f t="shared" si="3"/>
        <v>110000</v>
      </c>
      <c r="Q14">
        <f>SUM($O$4:O14)</f>
        <v>90</v>
      </c>
      <c r="R14">
        <f t="shared" si="0"/>
        <v>30</v>
      </c>
    </row>
    <row r="15" spans="2:27" x14ac:dyDescent="0.25">
      <c r="K15">
        <v>1.2</v>
      </c>
      <c r="L15">
        <f t="shared" si="1"/>
        <v>3</v>
      </c>
      <c r="M15">
        <f>SUM($L$4:L15)</f>
        <v>32.25</v>
      </c>
      <c r="N15" s="5">
        <v>12</v>
      </c>
      <c r="O15">
        <f t="shared" si="2"/>
        <v>15</v>
      </c>
      <c r="P15">
        <f t="shared" si="3"/>
        <v>120000</v>
      </c>
      <c r="Q15">
        <f>SUM($O$4:O15)</f>
        <v>105</v>
      </c>
      <c r="R15">
        <f t="shared" si="0"/>
        <v>33</v>
      </c>
    </row>
    <row r="16" spans="2:27" x14ac:dyDescent="0.25">
      <c r="K16">
        <v>1.2</v>
      </c>
      <c r="L16">
        <f t="shared" si="1"/>
        <v>3</v>
      </c>
      <c r="M16">
        <f>SUM($L$4:L16)</f>
        <v>35.25</v>
      </c>
      <c r="N16" s="5">
        <v>13</v>
      </c>
      <c r="O16">
        <f t="shared" si="2"/>
        <v>15</v>
      </c>
      <c r="P16">
        <f t="shared" si="3"/>
        <v>130000</v>
      </c>
      <c r="Q16">
        <f>SUM($O$4:O16)</f>
        <v>120</v>
      </c>
      <c r="R16">
        <f t="shared" si="0"/>
        <v>37</v>
      </c>
    </row>
    <row r="17" spans="2:22" x14ac:dyDescent="0.25">
      <c r="K17">
        <v>1.2</v>
      </c>
      <c r="L17">
        <f t="shared" si="1"/>
        <v>3</v>
      </c>
      <c r="M17">
        <f>SUM($L$4:L17)</f>
        <v>38.25</v>
      </c>
      <c r="N17" s="5">
        <v>14</v>
      </c>
      <c r="O17">
        <f t="shared" si="2"/>
        <v>15</v>
      </c>
      <c r="P17">
        <f t="shared" si="3"/>
        <v>140000</v>
      </c>
      <c r="Q17">
        <f>SUM($O$4:O17)</f>
        <v>135</v>
      </c>
      <c r="R17">
        <f t="shared" si="0"/>
        <v>41</v>
      </c>
    </row>
    <row r="18" spans="2:22" x14ac:dyDescent="0.25">
      <c r="K18">
        <v>1.2</v>
      </c>
      <c r="L18">
        <f t="shared" si="1"/>
        <v>3</v>
      </c>
      <c r="M18">
        <f>SUM($L$4:L18)</f>
        <v>41.25</v>
      </c>
      <c r="N18" s="5">
        <v>15</v>
      </c>
      <c r="O18">
        <f t="shared" si="2"/>
        <v>15</v>
      </c>
      <c r="P18">
        <f t="shared" si="3"/>
        <v>150000</v>
      </c>
      <c r="Q18">
        <f>SUM($O$4:O18)</f>
        <v>150</v>
      </c>
      <c r="R18">
        <f t="shared" si="0"/>
        <v>44</v>
      </c>
    </row>
    <row r="19" spans="2:22" x14ac:dyDescent="0.25">
      <c r="K19">
        <v>1.3</v>
      </c>
      <c r="L19">
        <f t="shared" si="1"/>
        <v>3.25</v>
      </c>
      <c r="M19">
        <f>SUM($L$4:L19)</f>
        <v>44.5</v>
      </c>
      <c r="N19" s="5">
        <v>16</v>
      </c>
      <c r="O19">
        <f t="shared" si="2"/>
        <v>20</v>
      </c>
      <c r="P19">
        <f t="shared" si="3"/>
        <v>160000</v>
      </c>
      <c r="Q19">
        <f>SUM($O$4:O19)</f>
        <v>170</v>
      </c>
      <c r="R19">
        <f t="shared" si="0"/>
        <v>48</v>
      </c>
    </row>
    <row r="20" spans="2:22" x14ac:dyDescent="0.25">
      <c r="K20">
        <v>1.3</v>
      </c>
      <c r="L20">
        <f t="shared" si="1"/>
        <v>3.25</v>
      </c>
      <c r="M20">
        <f>SUM($L$4:L20)</f>
        <v>47.75</v>
      </c>
      <c r="N20" s="5">
        <v>17</v>
      </c>
      <c r="O20">
        <f t="shared" si="2"/>
        <v>20</v>
      </c>
      <c r="P20">
        <f t="shared" si="3"/>
        <v>170000</v>
      </c>
      <c r="Q20">
        <f>SUM($O$4:O20)</f>
        <v>190</v>
      </c>
      <c r="R20">
        <f t="shared" si="0"/>
        <v>52</v>
      </c>
      <c r="V20">
        <v>100</v>
      </c>
    </row>
    <row r="21" spans="2:22" x14ac:dyDescent="0.25">
      <c r="K21">
        <v>1.3</v>
      </c>
      <c r="L21">
        <f t="shared" si="1"/>
        <v>3.25</v>
      </c>
      <c r="M21">
        <f>SUM($L$4:L21)</f>
        <v>51</v>
      </c>
      <c r="N21" s="5">
        <v>18</v>
      </c>
      <c r="O21">
        <f t="shared" si="2"/>
        <v>20</v>
      </c>
      <c r="P21">
        <f t="shared" si="3"/>
        <v>180000</v>
      </c>
      <c r="Q21">
        <f>SUM($O$4:O21)</f>
        <v>210</v>
      </c>
      <c r="R21">
        <f t="shared" si="0"/>
        <v>56</v>
      </c>
    </row>
    <row r="22" spans="2:22" x14ac:dyDescent="0.25">
      <c r="K22">
        <v>1.3</v>
      </c>
      <c r="L22">
        <f t="shared" si="1"/>
        <v>3.25</v>
      </c>
      <c r="M22">
        <f>SUM($L$4:L22)</f>
        <v>54.25</v>
      </c>
      <c r="N22" s="5">
        <v>19</v>
      </c>
      <c r="O22">
        <f t="shared" si="2"/>
        <v>20</v>
      </c>
      <c r="P22">
        <f t="shared" si="3"/>
        <v>190000</v>
      </c>
      <c r="Q22">
        <f>SUM($O$4:O22)</f>
        <v>230</v>
      </c>
      <c r="R22">
        <f t="shared" si="0"/>
        <v>60</v>
      </c>
    </row>
    <row r="23" spans="2:22" x14ac:dyDescent="0.25">
      <c r="K23">
        <v>1.3</v>
      </c>
      <c r="L23">
        <f t="shared" si="1"/>
        <v>3.25</v>
      </c>
      <c r="M23">
        <f>SUM($L$4:L23)</f>
        <v>57.5</v>
      </c>
      <c r="N23" s="5">
        <v>20</v>
      </c>
      <c r="O23">
        <f t="shared" si="2"/>
        <v>20</v>
      </c>
      <c r="P23">
        <f t="shared" si="3"/>
        <v>200000</v>
      </c>
      <c r="Q23">
        <f>SUM($O$4:O23)</f>
        <v>250</v>
      </c>
      <c r="R23">
        <f t="shared" si="0"/>
        <v>64</v>
      </c>
    </row>
    <row r="24" spans="2:22" x14ac:dyDescent="0.25">
      <c r="K24">
        <v>1.4</v>
      </c>
      <c r="L24">
        <f t="shared" si="1"/>
        <v>3.5</v>
      </c>
      <c r="M24">
        <f>SUM($L$4:L24)</f>
        <v>61</v>
      </c>
      <c r="N24" s="5">
        <v>21</v>
      </c>
      <c r="O24">
        <f t="shared" si="2"/>
        <v>25</v>
      </c>
      <c r="P24">
        <f t="shared" si="3"/>
        <v>210000</v>
      </c>
      <c r="Q24">
        <f>SUM($O$4:O24)</f>
        <v>275</v>
      </c>
      <c r="R24">
        <f t="shared" si="0"/>
        <v>68</v>
      </c>
    </row>
    <row r="25" spans="2:22" x14ac:dyDescent="0.25">
      <c r="K25">
        <v>1.4</v>
      </c>
      <c r="L25">
        <f t="shared" si="1"/>
        <v>3.5</v>
      </c>
      <c r="M25">
        <f>SUM($L$4:L25)</f>
        <v>64.5</v>
      </c>
      <c r="N25" s="5">
        <v>22</v>
      </c>
      <c r="O25">
        <f t="shared" si="2"/>
        <v>25</v>
      </c>
      <c r="P25">
        <f t="shared" si="3"/>
        <v>220000</v>
      </c>
      <c r="Q25">
        <f>SUM($O$4:O25)</f>
        <v>300</v>
      </c>
      <c r="R25">
        <f t="shared" si="0"/>
        <v>72</v>
      </c>
    </row>
    <row r="26" spans="2:22" x14ac:dyDescent="0.25">
      <c r="K26">
        <v>1.4</v>
      </c>
      <c r="L26">
        <f t="shared" si="1"/>
        <v>3.5</v>
      </c>
      <c r="M26">
        <f>SUM($L$4:L26)</f>
        <v>68</v>
      </c>
      <c r="N26" s="5">
        <v>23</v>
      </c>
      <c r="O26">
        <f t="shared" si="2"/>
        <v>25</v>
      </c>
      <c r="P26">
        <f t="shared" si="3"/>
        <v>230000</v>
      </c>
      <c r="Q26">
        <f>SUM($O$4:O26)</f>
        <v>325</v>
      </c>
      <c r="R26">
        <f t="shared" si="0"/>
        <v>77</v>
      </c>
    </row>
    <row r="27" spans="2:22" x14ac:dyDescent="0.25">
      <c r="K27">
        <v>1.4</v>
      </c>
      <c r="L27">
        <f t="shared" si="1"/>
        <v>3.5</v>
      </c>
      <c r="M27">
        <f>SUM($L$4:L27)</f>
        <v>71.5</v>
      </c>
      <c r="N27" s="5">
        <v>24</v>
      </c>
      <c r="O27">
        <f t="shared" si="2"/>
        <v>25</v>
      </c>
      <c r="P27">
        <f t="shared" si="3"/>
        <v>240000</v>
      </c>
      <c r="Q27">
        <f>SUM($O$4:O27)</f>
        <v>350</v>
      </c>
      <c r="R27">
        <f t="shared" si="0"/>
        <v>81</v>
      </c>
    </row>
    <row r="28" spans="2:22" x14ac:dyDescent="0.25">
      <c r="B28" t="s">
        <v>80</v>
      </c>
      <c r="C28">
        <v>10.3</v>
      </c>
      <c r="D28">
        <v>3</v>
      </c>
      <c r="E28">
        <v>85</v>
      </c>
      <c r="G28">
        <v>0.68</v>
      </c>
      <c r="H28">
        <f>C28*$G$28</f>
        <v>7.0040000000000013</v>
      </c>
      <c r="I28">
        <f t="shared" ref="I28:J28" si="4">D28*$G$28</f>
        <v>2.04</v>
      </c>
      <c r="J28">
        <f t="shared" si="4"/>
        <v>57.800000000000004</v>
      </c>
      <c r="K28">
        <v>1.4</v>
      </c>
      <c r="L28">
        <f t="shared" si="1"/>
        <v>3.5</v>
      </c>
      <c r="M28">
        <f>SUM($L$4:L28)</f>
        <v>75</v>
      </c>
      <c r="N28" s="5">
        <v>25</v>
      </c>
      <c r="O28">
        <f t="shared" si="2"/>
        <v>25</v>
      </c>
      <c r="P28">
        <f t="shared" si="3"/>
        <v>250000</v>
      </c>
      <c r="Q28">
        <f>SUM($O$4:O28)</f>
        <v>375</v>
      </c>
      <c r="R28">
        <f t="shared" si="0"/>
        <v>84</v>
      </c>
    </row>
    <row r="29" spans="2:22" x14ac:dyDescent="0.25">
      <c r="B29" t="s">
        <v>81</v>
      </c>
      <c r="C29">
        <v>7.5</v>
      </c>
      <c r="D29">
        <v>4.3</v>
      </c>
      <c r="E29">
        <v>112</v>
      </c>
      <c r="G29">
        <v>1</v>
      </c>
      <c r="H29">
        <f>$G$29*C29</f>
        <v>7.5</v>
      </c>
      <c r="I29">
        <f t="shared" ref="I29:J29" si="5">$G$29*D29</f>
        <v>4.3</v>
      </c>
      <c r="J29">
        <f t="shared" si="5"/>
        <v>112</v>
      </c>
      <c r="K29">
        <v>1.5</v>
      </c>
      <c r="L29">
        <f t="shared" si="1"/>
        <v>3.75</v>
      </c>
      <c r="M29">
        <f>SUM($L$4:L29)</f>
        <v>78.75</v>
      </c>
      <c r="N29" s="5">
        <v>26</v>
      </c>
      <c r="O29">
        <f t="shared" si="2"/>
        <v>30</v>
      </c>
      <c r="P29">
        <f t="shared" si="3"/>
        <v>260000</v>
      </c>
      <c r="Q29">
        <f>SUM($O$4:O29)</f>
        <v>405</v>
      </c>
      <c r="R29">
        <f t="shared" si="0"/>
        <v>89</v>
      </c>
    </row>
    <row r="30" spans="2:22" x14ac:dyDescent="0.25">
      <c r="B30" t="s">
        <v>82</v>
      </c>
      <c r="C30">
        <v>8.3000000000000007</v>
      </c>
      <c r="D30">
        <v>3.8</v>
      </c>
      <c r="E30">
        <v>95</v>
      </c>
      <c r="G30">
        <v>1</v>
      </c>
      <c r="H30">
        <f>$G$30*C30</f>
        <v>8.3000000000000007</v>
      </c>
      <c r="I30">
        <f t="shared" ref="I30:J30" si="6">$G$30*D30</f>
        <v>3.8</v>
      </c>
      <c r="J30">
        <f t="shared" si="6"/>
        <v>95</v>
      </c>
      <c r="K30">
        <v>1.5</v>
      </c>
      <c r="L30">
        <f t="shared" si="1"/>
        <v>3.75</v>
      </c>
      <c r="M30">
        <f>SUM($L$4:L30)</f>
        <v>82.5</v>
      </c>
      <c r="N30" s="5">
        <v>27</v>
      </c>
      <c r="O30">
        <f t="shared" si="2"/>
        <v>30</v>
      </c>
      <c r="P30">
        <f t="shared" si="3"/>
        <v>270000</v>
      </c>
      <c r="Q30">
        <f>SUM($O$4:O30)</f>
        <v>435</v>
      </c>
      <c r="R30">
        <f t="shared" si="0"/>
        <v>93</v>
      </c>
    </row>
    <row r="31" spans="2:22" x14ac:dyDescent="0.25">
      <c r="B31" t="s">
        <v>83</v>
      </c>
      <c r="C31">
        <v>8.3000000000000007</v>
      </c>
      <c r="D31">
        <v>3.8</v>
      </c>
      <c r="E31">
        <v>95</v>
      </c>
      <c r="G31">
        <v>0.5</v>
      </c>
      <c r="H31">
        <f>$G$31*C31</f>
        <v>4.1500000000000004</v>
      </c>
      <c r="I31">
        <f t="shared" ref="I31:J31" si="7">$G$31*D31</f>
        <v>1.9</v>
      </c>
      <c r="J31">
        <f t="shared" si="7"/>
        <v>47.5</v>
      </c>
      <c r="K31">
        <v>1.5</v>
      </c>
      <c r="L31">
        <f t="shared" si="1"/>
        <v>3.75</v>
      </c>
      <c r="M31">
        <f>SUM($L$4:L31)</f>
        <v>86.25</v>
      </c>
      <c r="N31" s="5">
        <v>28</v>
      </c>
      <c r="O31">
        <f t="shared" si="2"/>
        <v>30</v>
      </c>
      <c r="P31">
        <f t="shared" si="3"/>
        <v>280000</v>
      </c>
      <c r="Q31">
        <f>SUM($O$4:O31)</f>
        <v>465</v>
      </c>
      <c r="R31">
        <f t="shared" si="0"/>
        <v>97</v>
      </c>
    </row>
    <row r="32" spans="2:22" x14ac:dyDescent="0.25">
      <c r="K32">
        <v>1.5</v>
      </c>
      <c r="L32">
        <f t="shared" si="1"/>
        <v>3.75</v>
      </c>
      <c r="M32">
        <f>SUM($L$4:L32)</f>
        <v>90</v>
      </c>
      <c r="N32" s="5">
        <v>29</v>
      </c>
      <c r="O32">
        <f t="shared" si="2"/>
        <v>30</v>
      </c>
      <c r="P32">
        <f t="shared" si="3"/>
        <v>290000</v>
      </c>
      <c r="Q32">
        <f>SUM($O$4:O32)</f>
        <v>495</v>
      </c>
      <c r="R32">
        <f t="shared" si="0"/>
        <v>101</v>
      </c>
    </row>
    <row r="33" spans="1:18" x14ac:dyDescent="0.25">
      <c r="F33" t="s">
        <v>80</v>
      </c>
      <c r="G33">
        <v>20</v>
      </c>
      <c r="H33">
        <f>H28*$G$33</f>
        <v>140.08000000000004</v>
      </c>
      <c r="I33">
        <f t="shared" ref="I33:J33" si="8">I28*$G$33</f>
        <v>40.799999999999997</v>
      </c>
      <c r="J33">
        <f t="shared" si="8"/>
        <v>1156</v>
      </c>
      <c r="K33">
        <v>1.5</v>
      </c>
      <c r="L33">
        <f t="shared" si="1"/>
        <v>3.75</v>
      </c>
      <c r="M33">
        <f>SUM($L$4:L33)</f>
        <v>93.75</v>
      </c>
      <c r="N33" s="5">
        <v>30</v>
      </c>
      <c r="O33">
        <f t="shared" si="2"/>
        <v>30</v>
      </c>
      <c r="P33">
        <f t="shared" si="3"/>
        <v>300000</v>
      </c>
      <c r="Q33">
        <f>SUM($O$4:O33)</f>
        <v>525</v>
      </c>
      <c r="R33">
        <f t="shared" si="0"/>
        <v>101</v>
      </c>
    </row>
    <row r="34" spans="1:18" x14ac:dyDescent="0.25">
      <c r="F34" t="s">
        <v>81</v>
      </c>
      <c r="H34">
        <f t="shared" ref="H34:J34" si="9">H29*$G$33</f>
        <v>150</v>
      </c>
      <c r="I34">
        <f t="shared" si="9"/>
        <v>86</v>
      </c>
      <c r="J34">
        <f t="shared" si="9"/>
        <v>2240</v>
      </c>
      <c r="K34">
        <v>1.6</v>
      </c>
      <c r="L34">
        <f t="shared" si="1"/>
        <v>4</v>
      </c>
      <c r="M34">
        <f>SUM($L$4:L34)</f>
        <v>97.75</v>
      </c>
      <c r="N34" s="5">
        <v>31</v>
      </c>
      <c r="O34">
        <f t="shared" si="2"/>
        <v>35</v>
      </c>
      <c r="P34">
        <f t="shared" si="3"/>
        <v>310000</v>
      </c>
      <c r="Q34">
        <f>SUM($O$4:O34)</f>
        <v>560</v>
      </c>
      <c r="R34">
        <f t="shared" si="0"/>
        <v>101</v>
      </c>
    </row>
    <row r="35" spans="1:18" x14ac:dyDescent="0.25">
      <c r="F35" t="s">
        <v>82</v>
      </c>
      <c r="H35">
        <f t="shared" ref="H35:J36" si="10">H30*$G$33</f>
        <v>166</v>
      </c>
      <c r="I35">
        <f t="shared" si="10"/>
        <v>76</v>
      </c>
      <c r="J35">
        <f t="shared" si="10"/>
        <v>1900</v>
      </c>
      <c r="K35">
        <v>1.6</v>
      </c>
      <c r="L35">
        <f t="shared" si="1"/>
        <v>4</v>
      </c>
      <c r="M35">
        <f>SUM($L$4:L35)</f>
        <v>101.75</v>
      </c>
      <c r="N35" s="5">
        <v>32</v>
      </c>
      <c r="O35">
        <f t="shared" si="2"/>
        <v>35</v>
      </c>
      <c r="P35">
        <f t="shared" si="3"/>
        <v>320000</v>
      </c>
      <c r="Q35">
        <f>SUM($O$4:O35)</f>
        <v>595</v>
      </c>
      <c r="R35">
        <f t="shared" si="0"/>
        <v>101</v>
      </c>
    </row>
    <row r="36" spans="1:18" x14ac:dyDescent="0.25">
      <c r="F36" t="s">
        <v>83</v>
      </c>
      <c r="H36">
        <f t="shared" si="10"/>
        <v>83</v>
      </c>
      <c r="I36">
        <f t="shared" si="10"/>
        <v>38</v>
      </c>
      <c r="J36">
        <f t="shared" si="10"/>
        <v>950</v>
      </c>
      <c r="K36">
        <v>1.6</v>
      </c>
      <c r="L36">
        <f t="shared" si="1"/>
        <v>4</v>
      </c>
      <c r="M36">
        <f>SUM($L$4:L36)</f>
        <v>105.75</v>
      </c>
      <c r="N36" s="5">
        <v>33</v>
      </c>
      <c r="O36">
        <f t="shared" si="2"/>
        <v>35</v>
      </c>
      <c r="P36">
        <f t="shared" si="3"/>
        <v>330000</v>
      </c>
      <c r="Q36">
        <f>SUM($O$4:O36)</f>
        <v>630</v>
      </c>
      <c r="R36">
        <f t="shared" ref="R36:R67" si="11">LOOKUP(Q36,M:M,N:N)+1</f>
        <v>101</v>
      </c>
    </row>
    <row r="37" spans="1:18" x14ac:dyDescent="0.25">
      <c r="K37">
        <v>1.6</v>
      </c>
      <c r="L37">
        <f t="shared" si="1"/>
        <v>4</v>
      </c>
      <c r="M37">
        <f>SUM($L$4:L37)</f>
        <v>109.75</v>
      </c>
      <c r="N37" s="5">
        <v>34</v>
      </c>
      <c r="O37">
        <f t="shared" si="2"/>
        <v>35</v>
      </c>
      <c r="P37">
        <f t="shared" si="3"/>
        <v>340000</v>
      </c>
      <c r="Q37">
        <f>SUM($O$4:O37)</f>
        <v>665</v>
      </c>
      <c r="R37">
        <f t="shared" si="11"/>
        <v>101</v>
      </c>
    </row>
    <row r="38" spans="1:18" x14ac:dyDescent="0.25">
      <c r="F38" t="s">
        <v>80</v>
      </c>
      <c r="G38" t="s">
        <v>84</v>
      </c>
      <c r="H38">
        <f>H33*100</f>
        <v>14008.000000000004</v>
      </c>
      <c r="I38">
        <f t="shared" ref="I38:J38" si="12">I33*100</f>
        <v>4079.9999999999995</v>
      </c>
      <c r="J38">
        <f t="shared" si="12"/>
        <v>115600</v>
      </c>
      <c r="K38">
        <v>1.6</v>
      </c>
      <c r="L38">
        <f t="shared" si="1"/>
        <v>4</v>
      </c>
      <c r="M38">
        <f>SUM($L$4:L38)</f>
        <v>113.75</v>
      </c>
      <c r="N38" s="5">
        <v>35</v>
      </c>
      <c r="O38">
        <f t="shared" si="2"/>
        <v>35</v>
      </c>
      <c r="P38">
        <f t="shared" si="3"/>
        <v>350000</v>
      </c>
      <c r="Q38">
        <f>SUM($O$4:O38)</f>
        <v>700</v>
      </c>
      <c r="R38">
        <f t="shared" si="11"/>
        <v>101</v>
      </c>
    </row>
    <row r="39" spans="1:18" x14ac:dyDescent="0.25">
      <c r="F39" t="s">
        <v>81</v>
      </c>
      <c r="H39">
        <f t="shared" ref="H39:J39" si="13">H34*100</f>
        <v>15000</v>
      </c>
      <c r="I39">
        <f t="shared" si="13"/>
        <v>8600</v>
      </c>
      <c r="J39">
        <f t="shared" si="13"/>
        <v>224000</v>
      </c>
      <c r="K39">
        <v>1.7</v>
      </c>
      <c r="L39">
        <f t="shared" si="1"/>
        <v>4.25</v>
      </c>
      <c r="M39">
        <f>SUM($L$4:L39)</f>
        <v>118</v>
      </c>
      <c r="N39" s="5">
        <v>36</v>
      </c>
      <c r="O39">
        <f t="shared" si="2"/>
        <v>40</v>
      </c>
      <c r="P39">
        <f t="shared" si="3"/>
        <v>360000</v>
      </c>
      <c r="Q39">
        <f>SUM($O$4:O39)</f>
        <v>740</v>
      </c>
      <c r="R39">
        <f t="shared" si="11"/>
        <v>101</v>
      </c>
    </row>
    <row r="40" spans="1:18" x14ac:dyDescent="0.25">
      <c r="F40" t="s">
        <v>82</v>
      </c>
      <c r="H40">
        <f t="shared" ref="H40:J40" si="14">H35*100</f>
        <v>16600</v>
      </c>
      <c r="I40">
        <f t="shared" si="14"/>
        <v>7600</v>
      </c>
      <c r="J40">
        <f t="shared" si="14"/>
        <v>190000</v>
      </c>
      <c r="K40">
        <v>1.7</v>
      </c>
      <c r="L40">
        <f t="shared" si="1"/>
        <v>4.25</v>
      </c>
      <c r="M40">
        <f>SUM($L$4:L40)</f>
        <v>122.25</v>
      </c>
      <c r="N40" s="5">
        <v>37</v>
      </c>
      <c r="O40">
        <f t="shared" si="2"/>
        <v>40</v>
      </c>
      <c r="P40">
        <f t="shared" si="3"/>
        <v>370000</v>
      </c>
      <c r="Q40">
        <f>SUM($O$4:O40)</f>
        <v>780</v>
      </c>
      <c r="R40">
        <f t="shared" si="11"/>
        <v>101</v>
      </c>
    </row>
    <row r="41" spans="1:18" x14ac:dyDescent="0.25">
      <c r="F41" t="s">
        <v>83</v>
      </c>
      <c r="H41">
        <f t="shared" ref="H41:J41" si="15">H36*100</f>
        <v>8300</v>
      </c>
      <c r="I41">
        <f t="shared" si="15"/>
        <v>3800</v>
      </c>
      <c r="J41">
        <f t="shared" si="15"/>
        <v>95000</v>
      </c>
      <c r="K41">
        <v>1.7</v>
      </c>
      <c r="L41">
        <f t="shared" si="1"/>
        <v>4.25</v>
      </c>
      <c r="M41">
        <f>SUM($L$4:L41)</f>
        <v>126.5</v>
      </c>
      <c r="N41" s="5">
        <v>38</v>
      </c>
      <c r="O41">
        <f t="shared" si="2"/>
        <v>40</v>
      </c>
      <c r="P41">
        <f t="shared" si="3"/>
        <v>380000</v>
      </c>
      <c r="Q41">
        <f>SUM($O$4:O41)</f>
        <v>820</v>
      </c>
      <c r="R41">
        <f t="shared" si="11"/>
        <v>101</v>
      </c>
    </row>
    <row r="42" spans="1:18" x14ac:dyDescent="0.25">
      <c r="K42">
        <v>1.7</v>
      </c>
      <c r="L42">
        <f t="shared" si="1"/>
        <v>4.25</v>
      </c>
      <c r="M42">
        <f>SUM($L$4:L42)</f>
        <v>130.75</v>
      </c>
      <c r="N42" s="5">
        <v>39</v>
      </c>
      <c r="O42">
        <f t="shared" si="2"/>
        <v>40</v>
      </c>
      <c r="P42">
        <f t="shared" si="3"/>
        <v>390000</v>
      </c>
      <c r="Q42">
        <f>SUM($O$4:O42)</f>
        <v>860</v>
      </c>
      <c r="R42">
        <f t="shared" si="11"/>
        <v>101</v>
      </c>
    </row>
    <row r="43" spans="1:18" x14ac:dyDescent="0.25">
      <c r="K43">
        <v>1.7</v>
      </c>
      <c r="L43">
        <f t="shared" si="1"/>
        <v>4.25</v>
      </c>
      <c r="M43">
        <f>SUM($L$4:L43)</f>
        <v>135</v>
      </c>
      <c r="N43" s="5">
        <v>40</v>
      </c>
      <c r="O43">
        <f t="shared" si="2"/>
        <v>40</v>
      </c>
      <c r="P43">
        <f t="shared" si="3"/>
        <v>400000</v>
      </c>
      <c r="Q43">
        <f>SUM($O$4:O43)</f>
        <v>900</v>
      </c>
      <c r="R43">
        <f t="shared" si="11"/>
        <v>101</v>
      </c>
    </row>
    <row r="44" spans="1:18" x14ac:dyDescent="0.25">
      <c r="A44">
        <v>1.8</v>
      </c>
      <c r="K44">
        <v>1.8</v>
      </c>
      <c r="L44">
        <f t="shared" si="1"/>
        <v>4.5</v>
      </c>
      <c r="M44">
        <f>SUM($L$4:L44)</f>
        <v>139.5</v>
      </c>
      <c r="N44" s="5">
        <v>41</v>
      </c>
      <c r="O44">
        <f t="shared" si="2"/>
        <v>45</v>
      </c>
      <c r="P44">
        <f t="shared" si="3"/>
        <v>410000</v>
      </c>
      <c r="Q44">
        <f>SUM($O$4:O44)</f>
        <v>945</v>
      </c>
      <c r="R44">
        <f t="shared" si="11"/>
        <v>101</v>
      </c>
    </row>
    <row r="45" spans="1:18" x14ac:dyDescent="0.25">
      <c r="K45">
        <v>1.8</v>
      </c>
      <c r="L45">
        <f t="shared" si="1"/>
        <v>4.5</v>
      </c>
      <c r="M45">
        <f>SUM($L$4:L45)</f>
        <v>144</v>
      </c>
      <c r="N45" s="5">
        <v>42</v>
      </c>
      <c r="O45">
        <f t="shared" si="2"/>
        <v>45</v>
      </c>
      <c r="P45">
        <f t="shared" si="3"/>
        <v>420000</v>
      </c>
      <c r="Q45">
        <f>SUM($O$4:O45)</f>
        <v>990</v>
      </c>
      <c r="R45">
        <f t="shared" si="11"/>
        <v>101</v>
      </c>
    </row>
    <row r="46" spans="1:18" x14ac:dyDescent="0.25">
      <c r="K46">
        <v>1.8</v>
      </c>
      <c r="L46">
        <f t="shared" si="1"/>
        <v>4.5</v>
      </c>
      <c r="M46">
        <f>SUM($L$4:L46)</f>
        <v>148.5</v>
      </c>
      <c r="N46" s="5">
        <v>43</v>
      </c>
      <c r="O46">
        <f t="shared" si="2"/>
        <v>45</v>
      </c>
      <c r="P46">
        <f t="shared" si="3"/>
        <v>430000</v>
      </c>
      <c r="Q46">
        <f>SUM($O$4:O46)</f>
        <v>1035</v>
      </c>
      <c r="R46">
        <f t="shared" si="11"/>
        <v>101</v>
      </c>
    </row>
    <row r="47" spans="1:18" x14ac:dyDescent="0.25">
      <c r="K47">
        <v>1.8</v>
      </c>
      <c r="L47">
        <f t="shared" si="1"/>
        <v>4.5</v>
      </c>
      <c r="M47">
        <f>SUM($L$4:L47)</f>
        <v>153</v>
      </c>
      <c r="N47" s="5">
        <v>44</v>
      </c>
      <c r="O47">
        <f t="shared" si="2"/>
        <v>45</v>
      </c>
      <c r="P47">
        <f t="shared" si="3"/>
        <v>440000</v>
      </c>
      <c r="Q47">
        <f>SUM($O$4:O47)</f>
        <v>1080</v>
      </c>
      <c r="R47">
        <f t="shared" si="11"/>
        <v>101</v>
      </c>
    </row>
    <row r="48" spans="1:18" x14ac:dyDescent="0.25">
      <c r="K48">
        <v>1.8</v>
      </c>
      <c r="L48">
        <f t="shared" si="1"/>
        <v>4.5</v>
      </c>
      <c r="M48">
        <f>SUM($L$4:L48)</f>
        <v>157.5</v>
      </c>
      <c r="N48" s="5">
        <v>45</v>
      </c>
      <c r="O48">
        <f t="shared" si="2"/>
        <v>45</v>
      </c>
      <c r="P48">
        <f t="shared" si="3"/>
        <v>450000</v>
      </c>
      <c r="Q48">
        <f>SUM($O$4:O48)</f>
        <v>1125</v>
      </c>
      <c r="R48">
        <f t="shared" si="11"/>
        <v>101</v>
      </c>
    </row>
    <row r="49" spans="11:18" x14ac:dyDescent="0.25">
      <c r="K49">
        <v>1.9</v>
      </c>
      <c r="L49">
        <f t="shared" si="1"/>
        <v>4.75</v>
      </c>
      <c r="M49">
        <f>SUM($L$4:L49)</f>
        <v>162.25</v>
      </c>
      <c r="N49" s="5">
        <v>46</v>
      </c>
      <c r="O49">
        <f t="shared" si="2"/>
        <v>50</v>
      </c>
      <c r="P49">
        <f t="shared" si="3"/>
        <v>460000</v>
      </c>
      <c r="Q49">
        <f>SUM($O$4:O49)</f>
        <v>1175</v>
      </c>
      <c r="R49">
        <f t="shared" si="11"/>
        <v>101</v>
      </c>
    </row>
    <row r="50" spans="11:18" x14ac:dyDescent="0.25">
      <c r="K50">
        <v>1.9</v>
      </c>
      <c r="L50">
        <f t="shared" si="1"/>
        <v>4.75</v>
      </c>
      <c r="M50">
        <f>SUM($L$4:L50)</f>
        <v>167</v>
      </c>
      <c r="N50" s="5">
        <v>47</v>
      </c>
      <c r="O50">
        <f t="shared" si="2"/>
        <v>50</v>
      </c>
      <c r="P50">
        <f t="shared" si="3"/>
        <v>470000</v>
      </c>
      <c r="Q50">
        <f>SUM($O$4:O50)</f>
        <v>1225</v>
      </c>
      <c r="R50">
        <f t="shared" si="11"/>
        <v>101</v>
      </c>
    </row>
    <row r="51" spans="11:18" x14ac:dyDescent="0.25">
      <c r="K51">
        <v>1.9</v>
      </c>
      <c r="L51">
        <f t="shared" si="1"/>
        <v>4.75</v>
      </c>
      <c r="M51">
        <f>SUM($L$4:L51)</f>
        <v>171.75</v>
      </c>
      <c r="N51" s="5">
        <v>48</v>
      </c>
      <c r="O51">
        <f t="shared" si="2"/>
        <v>50</v>
      </c>
      <c r="P51">
        <f t="shared" si="3"/>
        <v>480000</v>
      </c>
      <c r="Q51">
        <f>SUM($O$4:O51)</f>
        <v>1275</v>
      </c>
      <c r="R51">
        <f t="shared" si="11"/>
        <v>101</v>
      </c>
    </row>
    <row r="52" spans="11:18" x14ac:dyDescent="0.25">
      <c r="K52">
        <v>1.9</v>
      </c>
      <c r="L52">
        <f t="shared" si="1"/>
        <v>4.75</v>
      </c>
      <c r="M52">
        <f>SUM($L$4:L52)</f>
        <v>176.5</v>
      </c>
      <c r="N52" s="5">
        <v>49</v>
      </c>
      <c r="O52">
        <f t="shared" si="2"/>
        <v>50</v>
      </c>
      <c r="P52">
        <f t="shared" si="3"/>
        <v>490000</v>
      </c>
      <c r="Q52">
        <f>SUM($O$4:O52)</f>
        <v>1325</v>
      </c>
      <c r="R52">
        <f t="shared" si="11"/>
        <v>101</v>
      </c>
    </row>
    <row r="53" spans="11:18" x14ac:dyDescent="0.25">
      <c r="K53">
        <v>1.9</v>
      </c>
      <c r="L53">
        <f t="shared" si="1"/>
        <v>4.75</v>
      </c>
      <c r="M53">
        <f>SUM($L$4:L53)</f>
        <v>181.25</v>
      </c>
      <c r="N53" s="5">
        <v>50</v>
      </c>
      <c r="O53">
        <f t="shared" si="2"/>
        <v>50</v>
      </c>
      <c r="P53">
        <f t="shared" si="3"/>
        <v>500000</v>
      </c>
      <c r="Q53">
        <f>SUM($O$4:O53)</f>
        <v>1375</v>
      </c>
      <c r="R53">
        <f t="shared" si="11"/>
        <v>101</v>
      </c>
    </row>
    <row r="54" spans="11:18" x14ac:dyDescent="0.25">
      <c r="K54">
        <v>2</v>
      </c>
      <c r="L54">
        <f t="shared" si="1"/>
        <v>5</v>
      </c>
      <c r="M54">
        <f>SUM($L$4:L54)</f>
        <v>186.25</v>
      </c>
      <c r="N54" s="5">
        <v>51</v>
      </c>
      <c r="O54">
        <f t="shared" si="2"/>
        <v>55</v>
      </c>
      <c r="P54">
        <f t="shared" si="3"/>
        <v>510000</v>
      </c>
      <c r="Q54">
        <f>SUM($O$4:O54)</f>
        <v>1430</v>
      </c>
      <c r="R54">
        <f t="shared" si="11"/>
        <v>101</v>
      </c>
    </row>
    <row r="55" spans="11:18" x14ac:dyDescent="0.25">
      <c r="K55">
        <v>2</v>
      </c>
      <c r="L55">
        <f t="shared" si="1"/>
        <v>5</v>
      </c>
      <c r="M55">
        <f>SUM($L$4:L55)</f>
        <v>191.25</v>
      </c>
      <c r="N55" s="5">
        <v>52</v>
      </c>
      <c r="O55">
        <f t="shared" si="2"/>
        <v>55</v>
      </c>
      <c r="P55">
        <f t="shared" si="3"/>
        <v>520000</v>
      </c>
      <c r="Q55">
        <f>SUM($O$4:O55)</f>
        <v>1485</v>
      </c>
      <c r="R55">
        <f t="shared" si="11"/>
        <v>101</v>
      </c>
    </row>
    <row r="56" spans="11:18" x14ac:dyDescent="0.25">
      <c r="K56">
        <v>2</v>
      </c>
      <c r="L56">
        <f t="shared" si="1"/>
        <v>5</v>
      </c>
      <c r="M56">
        <f>SUM($L$4:L56)</f>
        <v>196.25</v>
      </c>
      <c r="N56" s="5">
        <v>53</v>
      </c>
      <c r="O56">
        <f t="shared" si="2"/>
        <v>55</v>
      </c>
      <c r="P56">
        <f t="shared" si="3"/>
        <v>530000</v>
      </c>
      <c r="Q56">
        <f>SUM($O$4:O56)</f>
        <v>1540</v>
      </c>
      <c r="R56">
        <f t="shared" si="11"/>
        <v>101</v>
      </c>
    </row>
    <row r="57" spans="11:18" x14ac:dyDescent="0.25">
      <c r="K57">
        <v>2</v>
      </c>
      <c r="L57">
        <f t="shared" si="1"/>
        <v>5</v>
      </c>
      <c r="M57">
        <f>SUM($L$4:L57)</f>
        <v>201.25</v>
      </c>
      <c r="N57" s="5">
        <v>54</v>
      </c>
      <c r="O57">
        <f t="shared" si="2"/>
        <v>55</v>
      </c>
      <c r="P57">
        <f t="shared" si="3"/>
        <v>540000</v>
      </c>
      <c r="Q57">
        <f>SUM($O$4:O57)</f>
        <v>1595</v>
      </c>
      <c r="R57">
        <f t="shared" si="11"/>
        <v>101</v>
      </c>
    </row>
    <row r="58" spans="11:18" x14ac:dyDescent="0.25">
      <c r="K58">
        <v>2</v>
      </c>
      <c r="L58">
        <f t="shared" si="1"/>
        <v>5</v>
      </c>
      <c r="M58">
        <f>SUM($L$4:L58)</f>
        <v>206.25</v>
      </c>
      <c r="N58" s="5">
        <v>55</v>
      </c>
      <c r="O58">
        <f t="shared" si="2"/>
        <v>55</v>
      </c>
      <c r="P58">
        <f t="shared" si="3"/>
        <v>550000</v>
      </c>
      <c r="Q58">
        <f>SUM($O$4:O58)</f>
        <v>1650</v>
      </c>
      <c r="R58">
        <f t="shared" si="11"/>
        <v>101</v>
      </c>
    </row>
    <row r="59" spans="11:18" x14ac:dyDescent="0.25">
      <c r="K59">
        <v>2.1</v>
      </c>
      <c r="L59">
        <f t="shared" si="1"/>
        <v>5.25</v>
      </c>
      <c r="M59">
        <f>SUM($L$4:L59)</f>
        <v>211.5</v>
      </c>
      <c r="N59" s="5">
        <v>56</v>
      </c>
      <c r="O59">
        <f t="shared" si="2"/>
        <v>60</v>
      </c>
      <c r="P59">
        <f t="shared" si="3"/>
        <v>560000</v>
      </c>
      <c r="Q59">
        <f>SUM($O$4:O59)</f>
        <v>1710</v>
      </c>
      <c r="R59">
        <f t="shared" si="11"/>
        <v>101</v>
      </c>
    </row>
    <row r="60" spans="11:18" x14ac:dyDescent="0.25">
      <c r="K60">
        <v>2.1</v>
      </c>
      <c r="L60">
        <f t="shared" si="1"/>
        <v>5.25</v>
      </c>
      <c r="M60">
        <f>SUM($L$4:L60)</f>
        <v>216.75</v>
      </c>
      <c r="N60" s="5">
        <v>57</v>
      </c>
      <c r="O60">
        <f t="shared" si="2"/>
        <v>60</v>
      </c>
      <c r="P60">
        <f t="shared" si="3"/>
        <v>570000</v>
      </c>
      <c r="Q60">
        <f>SUM($O$4:O60)</f>
        <v>1770</v>
      </c>
      <c r="R60">
        <f t="shared" si="11"/>
        <v>101</v>
      </c>
    </row>
    <row r="61" spans="11:18" x14ac:dyDescent="0.25">
      <c r="K61">
        <v>2.1</v>
      </c>
      <c r="L61">
        <f t="shared" si="1"/>
        <v>5.25</v>
      </c>
      <c r="M61">
        <f>SUM($L$4:L61)</f>
        <v>222</v>
      </c>
      <c r="N61" s="5">
        <v>58</v>
      </c>
      <c r="O61">
        <f t="shared" si="2"/>
        <v>60</v>
      </c>
      <c r="P61">
        <f t="shared" si="3"/>
        <v>580000</v>
      </c>
      <c r="Q61">
        <f>SUM($O$4:O61)</f>
        <v>1830</v>
      </c>
      <c r="R61">
        <f t="shared" si="11"/>
        <v>101</v>
      </c>
    </row>
    <row r="62" spans="11:18" x14ac:dyDescent="0.25">
      <c r="K62">
        <v>2.1</v>
      </c>
      <c r="L62">
        <f t="shared" si="1"/>
        <v>5.25</v>
      </c>
      <c r="M62">
        <f>SUM($L$4:L62)</f>
        <v>227.25</v>
      </c>
      <c r="N62" s="5">
        <v>59</v>
      </c>
      <c r="O62">
        <f t="shared" si="2"/>
        <v>60</v>
      </c>
      <c r="P62">
        <f t="shared" si="3"/>
        <v>590000</v>
      </c>
      <c r="Q62">
        <f>SUM($O$4:O62)</f>
        <v>1890</v>
      </c>
      <c r="R62">
        <f t="shared" si="11"/>
        <v>101</v>
      </c>
    </row>
    <row r="63" spans="11:18" x14ac:dyDescent="0.25">
      <c r="K63">
        <v>2.1</v>
      </c>
      <c r="L63">
        <f t="shared" si="1"/>
        <v>5.25</v>
      </c>
      <c r="M63">
        <f>SUM($L$4:L63)</f>
        <v>232.5</v>
      </c>
      <c r="N63" s="5">
        <v>60</v>
      </c>
      <c r="O63">
        <f t="shared" si="2"/>
        <v>60</v>
      </c>
      <c r="P63">
        <f t="shared" si="3"/>
        <v>600000</v>
      </c>
      <c r="Q63">
        <f>SUM($O$4:O63)</f>
        <v>1950</v>
      </c>
      <c r="R63">
        <f t="shared" si="11"/>
        <v>101</v>
      </c>
    </row>
    <row r="64" spans="11:18" x14ac:dyDescent="0.25">
      <c r="K64">
        <v>2.2000000000000002</v>
      </c>
      <c r="L64">
        <f t="shared" si="1"/>
        <v>5.5</v>
      </c>
      <c r="M64">
        <f>SUM($L$4:L64)</f>
        <v>238</v>
      </c>
      <c r="N64" s="5">
        <v>61</v>
      </c>
      <c r="O64">
        <f t="shared" si="2"/>
        <v>65</v>
      </c>
      <c r="P64">
        <f t="shared" si="3"/>
        <v>610000</v>
      </c>
      <c r="Q64">
        <f>SUM($O$4:O64)</f>
        <v>2015</v>
      </c>
      <c r="R64">
        <f t="shared" si="11"/>
        <v>101</v>
      </c>
    </row>
    <row r="65" spans="11:18" x14ac:dyDescent="0.25">
      <c r="K65">
        <v>2.2000000000000002</v>
      </c>
      <c r="L65">
        <f t="shared" si="1"/>
        <v>5.5</v>
      </c>
      <c r="M65">
        <f>SUM($L$4:L65)</f>
        <v>243.5</v>
      </c>
      <c r="N65" s="5">
        <v>62</v>
      </c>
      <c r="O65">
        <f t="shared" si="2"/>
        <v>65</v>
      </c>
      <c r="P65">
        <f t="shared" si="3"/>
        <v>620000</v>
      </c>
      <c r="Q65">
        <f>SUM($O$4:O65)</f>
        <v>2080</v>
      </c>
      <c r="R65">
        <f t="shared" si="11"/>
        <v>101</v>
      </c>
    </row>
    <row r="66" spans="11:18" x14ac:dyDescent="0.25">
      <c r="K66">
        <v>2.2000000000000002</v>
      </c>
      <c r="L66">
        <f t="shared" si="1"/>
        <v>5.5</v>
      </c>
      <c r="M66">
        <f>SUM($L$4:L66)</f>
        <v>249</v>
      </c>
      <c r="N66" s="5">
        <v>63</v>
      </c>
      <c r="O66">
        <f t="shared" si="2"/>
        <v>65</v>
      </c>
      <c r="P66">
        <f t="shared" si="3"/>
        <v>630000</v>
      </c>
      <c r="Q66">
        <f>SUM($O$4:O66)</f>
        <v>2145</v>
      </c>
      <c r="R66">
        <f t="shared" si="11"/>
        <v>101</v>
      </c>
    </row>
    <row r="67" spans="11:18" x14ac:dyDescent="0.25">
      <c r="K67">
        <v>2.2000000000000002</v>
      </c>
      <c r="L67">
        <f t="shared" si="1"/>
        <v>5.5</v>
      </c>
      <c r="M67">
        <f>SUM($L$4:L67)</f>
        <v>254.5</v>
      </c>
      <c r="N67" s="5">
        <v>64</v>
      </c>
      <c r="O67">
        <f t="shared" si="2"/>
        <v>65</v>
      </c>
      <c r="P67">
        <f t="shared" si="3"/>
        <v>640000</v>
      </c>
      <c r="Q67">
        <f>SUM($O$4:O67)</f>
        <v>2210</v>
      </c>
      <c r="R67">
        <f t="shared" si="11"/>
        <v>101</v>
      </c>
    </row>
    <row r="68" spans="11:18" x14ac:dyDescent="0.25">
      <c r="K68">
        <v>2.2000000000000002</v>
      </c>
      <c r="L68">
        <f t="shared" si="1"/>
        <v>5.5</v>
      </c>
      <c r="M68">
        <f>SUM($L$4:L68)</f>
        <v>260</v>
      </c>
      <c r="N68" s="5">
        <v>65</v>
      </c>
      <c r="O68">
        <f t="shared" si="2"/>
        <v>65</v>
      </c>
      <c r="P68">
        <f t="shared" si="3"/>
        <v>650000</v>
      </c>
      <c r="Q68">
        <f>SUM($O$4:O68)</f>
        <v>2275</v>
      </c>
      <c r="R68">
        <f t="shared" ref="R68:R99" si="16">LOOKUP(Q68,M:M,N:N)+1</f>
        <v>101</v>
      </c>
    </row>
    <row r="69" spans="11:18" x14ac:dyDescent="0.25">
      <c r="K69">
        <v>2.2999999999999998</v>
      </c>
      <c r="L69">
        <f t="shared" ref="L69:L103" si="17">K69*$J$4</f>
        <v>5.75</v>
      </c>
      <c r="M69">
        <f>SUM($L$4:L69)</f>
        <v>265.75</v>
      </c>
      <c r="N69" s="5">
        <v>66</v>
      </c>
      <c r="O69">
        <f t="shared" ref="O69:O103" si="18">ROUNDUP(N69/5,0)*$O$1</f>
        <v>70</v>
      </c>
      <c r="P69">
        <f t="shared" ref="P69:P103" si="19">N69*10000</f>
        <v>660000</v>
      </c>
      <c r="Q69">
        <f>SUM($O$4:O69)</f>
        <v>2345</v>
      </c>
      <c r="R69">
        <f t="shared" si="16"/>
        <v>101</v>
      </c>
    </row>
    <row r="70" spans="11:18" x14ac:dyDescent="0.25">
      <c r="K70">
        <v>2.2999999999999998</v>
      </c>
      <c r="L70">
        <f t="shared" si="17"/>
        <v>5.75</v>
      </c>
      <c r="M70">
        <f>SUM($L$4:L70)</f>
        <v>271.5</v>
      </c>
      <c r="N70" s="5">
        <v>67</v>
      </c>
      <c r="O70">
        <f t="shared" si="18"/>
        <v>70</v>
      </c>
      <c r="P70">
        <f t="shared" si="19"/>
        <v>670000</v>
      </c>
      <c r="Q70">
        <f>SUM($O$4:O70)</f>
        <v>2415</v>
      </c>
      <c r="R70">
        <f t="shared" si="16"/>
        <v>101</v>
      </c>
    </row>
    <row r="71" spans="11:18" x14ac:dyDescent="0.25">
      <c r="K71">
        <v>2.2999999999999998</v>
      </c>
      <c r="L71">
        <f t="shared" si="17"/>
        <v>5.75</v>
      </c>
      <c r="M71">
        <f>SUM($L$4:L71)</f>
        <v>277.25</v>
      </c>
      <c r="N71" s="5">
        <v>68</v>
      </c>
      <c r="O71">
        <f t="shared" si="18"/>
        <v>70</v>
      </c>
      <c r="P71">
        <f t="shared" si="19"/>
        <v>680000</v>
      </c>
      <c r="Q71">
        <f>SUM($O$4:O71)</f>
        <v>2485</v>
      </c>
      <c r="R71">
        <f t="shared" si="16"/>
        <v>101</v>
      </c>
    </row>
    <row r="72" spans="11:18" x14ac:dyDescent="0.25">
      <c r="K72">
        <v>2.2999999999999998</v>
      </c>
      <c r="L72">
        <f t="shared" si="17"/>
        <v>5.75</v>
      </c>
      <c r="M72">
        <f>SUM($L$4:L72)</f>
        <v>283</v>
      </c>
      <c r="N72" s="5">
        <v>69</v>
      </c>
      <c r="O72">
        <f t="shared" si="18"/>
        <v>70</v>
      </c>
      <c r="P72">
        <f t="shared" si="19"/>
        <v>690000</v>
      </c>
      <c r="Q72">
        <f>SUM($O$4:O72)</f>
        <v>2555</v>
      </c>
      <c r="R72">
        <f t="shared" si="16"/>
        <v>101</v>
      </c>
    </row>
    <row r="73" spans="11:18" x14ac:dyDescent="0.25">
      <c r="K73">
        <v>2.2999999999999998</v>
      </c>
      <c r="L73">
        <f t="shared" si="17"/>
        <v>5.75</v>
      </c>
      <c r="M73">
        <f>SUM($L$4:L73)</f>
        <v>288.75</v>
      </c>
      <c r="N73" s="5">
        <v>70</v>
      </c>
      <c r="O73">
        <f t="shared" si="18"/>
        <v>70</v>
      </c>
      <c r="P73">
        <f t="shared" si="19"/>
        <v>700000</v>
      </c>
      <c r="Q73">
        <f>SUM($O$4:O73)</f>
        <v>2625</v>
      </c>
      <c r="R73">
        <f t="shared" si="16"/>
        <v>101</v>
      </c>
    </row>
    <row r="74" spans="11:18" x14ac:dyDescent="0.25">
      <c r="K74">
        <v>2.4</v>
      </c>
      <c r="L74">
        <f t="shared" si="17"/>
        <v>6</v>
      </c>
      <c r="M74">
        <f>SUM($L$4:L74)</f>
        <v>294.75</v>
      </c>
      <c r="N74" s="5">
        <v>71</v>
      </c>
      <c r="O74">
        <f t="shared" si="18"/>
        <v>75</v>
      </c>
      <c r="P74">
        <f t="shared" si="19"/>
        <v>710000</v>
      </c>
      <c r="Q74">
        <f>SUM($O$4:O74)</f>
        <v>2700</v>
      </c>
      <c r="R74">
        <f t="shared" si="16"/>
        <v>101</v>
      </c>
    </row>
    <row r="75" spans="11:18" x14ac:dyDescent="0.25">
      <c r="K75">
        <v>2.4</v>
      </c>
      <c r="L75">
        <f t="shared" si="17"/>
        <v>6</v>
      </c>
      <c r="M75">
        <f>SUM($L$4:L75)</f>
        <v>300.75</v>
      </c>
      <c r="N75" s="5">
        <v>72</v>
      </c>
      <c r="O75">
        <f t="shared" si="18"/>
        <v>75</v>
      </c>
      <c r="P75">
        <f t="shared" si="19"/>
        <v>720000</v>
      </c>
      <c r="Q75">
        <f>SUM($O$4:O75)</f>
        <v>2775</v>
      </c>
      <c r="R75">
        <f t="shared" si="16"/>
        <v>101</v>
      </c>
    </row>
    <row r="76" spans="11:18" x14ac:dyDescent="0.25">
      <c r="K76">
        <v>2.4</v>
      </c>
      <c r="L76">
        <f t="shared" si="17"/>
        <v>6</v>
      </c>
      <c r="M76">
        <f>SUM($L$4:L76)</f>
        <v>306.75</v>
      </c>
      <c r="N76" s="5">
        <v>73</v>
      </c>
      <c r="O76">
        <f t="shared" si="18"/>
        <v>75</v>
      </c>
      <c r="P76">
        <f t="shared" si="19"/>
        <v>730000</v>
      </c>
      <c r="Q76">
        <f>SUM($O$4:O76)</f>
        <v>2850</v>
      </c>
      <c r="R76">
        <f t="shared" si="16"/>
        <v>101</v>
      </c>
    </row>
    <row r="77" spans="11:18" x14ac:dyDescent="0.25">
      <c r="K77">
        <v>2.4</v>
      </c>
      <c r="L77">
        <f t="shared" si="17"/>
        <v>6</v>
      </c>
      <c r="M77">
        <f>SUM($L$4:L77)</f>
        <v>312.75</v>
      </c>
      <c r="N77" s="5">
        <v>74</v>
      </c>
      <c r="O77">
        <f t="shared" si="18"/>
        <v>75</v>
      </c>
      <c r="P77">
        <f t="shared" si="19"/>
        <v>740000</v>
      </c>
      <c r="Q77">
        <f>SUM($O$4:O77)</f>
        <v>2925</v>
      </c>
      <c r="R77">
        <f t="shared" si="16"/>
        <v>101</v>
      </c>
    </row>
    <row r="78" spans="11:18" x14ac:dyDescent="0.25">
      <c r="K78">
        <v>2.4</v>
      </c>
      <c r="L78">
        <f t="shared" si="17"/>
        <v>6</v>
      </c>
      <c r="M78">
        <f>SUM($L$4:L78)</f>
        <v>318.75</v>
      </c>
      <c r="N78" s="5">
        <v>75</v>
      </c>
      <c r="O78">
        <f t="shared" si="18"/>
        <v>75</v>
      </c>
      <c r="P78">
        <f t="shared" si="19"/>
        <v>750000</v>
      </c>
      <c r="Q78">
        <f>SUM($O$4:O78)</f>
        <v>3000</v>
      </c>
      <c r="R78">
        <f t="shared" si="16"/>
        <v>101</v>
      </c>
    </row>
    <row r="79" spans="11:18" x14ac:dyDescent="0.25">
      <c r="K79">
        <v>2.5</v>
      </c>
      <c r="L79">
        <f t="shared" si="17"/>
        <v>6.25</v>
      </c>
      <c r="M79">
        <f>SUM($L$4:L79)</f>
        <v>325</v>
      </c>
      <c r="N79" s="5">
        <v>76</v>
      </c>
      <c r="O79">
        <f t="shared" si="18"/>
        <v>80</v>
      </c>
      <c r="P79">
        <f t="shared" si="19"/>
        <v>760000</v>
      </c>
      <c r="Q79">
        <f>SUM($O$4:O79)</f>
        <v>3080</v>
      </c>
      <c r="R79">
        <f t="shared" si="16"/>
        <v>101</v>
      </c>
    </row>
    <row r="80" spans="11:18" x14ac:dyDescent="0.25">
      <c r="K80">
        <v>2.5</v>
      </c>
      <c r="L80">
        <f t="shared" si="17"/>
        <v>6.25</v>
      </c>
      <c r="M80">
        <f>SUM($L$4:L80)</f>
        <v>331.25</v>
      </c>
      <c r="N80" s="5">
        <v>77</v>
      </c>
      <c r="O80">
        <f t="shared" si="18"/>
        <v>80</v>
      </c>
      <c r="P80">
        <f t="shared" si="19"/>
        <v>770000</v>
      </c>
      <c r="Q80">
        <f>SUM($O$4:O80)</f>
        <v>3160</v>
      </c>
      <c r="R80">
        <f t="shared" si="16"/>
        <v>101</v>
      </c>
    </row>
    <row r="81" spans="11:18" x14ac:dyDescent="0.25">
      <c r="K81">
        <v>2.5</v>
      </c>
      <c r="L81">
        <f t="shared" si="17"/>
        <v>6.25</v>
      </c>
      <c r="M81">
        <f>SUM($L$4:L81)</f>
        <v>337.5</v>
      </c>
      <c r="N81" s="5">
        <v>78</v>
      </c>
      <c r="O81">
        <f t="shared" si="18"/>
        <v>80</v>
      </c>
      <c r="P81">
        <f t="shared" si="19"/>
        <v>780000</v>
      </c>
      <c r="Q81">
        <f>SUM($O$4:O81)</f>
        <v>3240</v>
      </c>
      <c r="R81">
        <f t="shared" si="16"/>
        <v>101</v>
      </c>
    </row>
    <row r="82" spans="11:18" x14ac:dyDescent="0.25">
      <c r="K82">
        <v>2.5</v>
      </c>
      <c r="L82">
        <f t="shared" si="17"/>
        <v>6.25</v>
      </c>
      <c r="M82">
        <f>SUM($L$4:L82)</f>
        <v>343.75</v>
      </c>
      <c r="N82" s="5">
        <v>79</v>
      </c>
      <c r="O82">
        <f t="shared" si="18"/>
        <v>80</v>
      </c>
      <c r="P82">
        <f t="shared" si="19"/>
        <v>790000</v>
      </c>
      <c r="Q82">
        <f>SUM($O$4:O82)</f>
        <v>3320</v>
      </c>
      <c r="R82">
        <f t="shared" si="16"/>
        <v>101</v>
      </c>
    </row>
    <row r="83" spans="11:18" x14ac:dyDescent="0.25">
      <c r="K83">
        <v>2.5</v>
      </c>
      <c r="L83">
        <f t="shared" si="17"/>
        <v>6.25</v>
      </c>
      <c r="M83">
        <f>SUM($L$4:L83)</f>
        <v>350</v>
      </c>
      <c r="N83" s="5">
        <v>80</v>
      </c>
      <c r="O83">
        <f t="shared" si="18"/>
        <v>80</v>
      </c>
      <c r="P83">
        <f t="shared" si="19"/>
        <v>800000</v>
      </c>
      <c r="Q83">
        <f>SUM($O$4:O83)</f>
        <v>3400</v>
      </c>
      <c r="R83">
        <f t="shared" si="16"/>
        <v>101</v>
      </c>
    </row>
    <row r="84" spans="11:18" x14ac:dyDescent="0.25">
      <c r="K84">
        <v>2.6</v>
      </c>
      <c r="L84">
        <f t="shared" si="17"/>
        <v>6.5</v>
      </c>
      <c r="M84">
        <f>SUM($L$4:L84)</f>
        <v>356.5</v>
      </c>
      <c r="N84" s="5">
        <v>81</v>
      </c>
      <c r="O84">
        <f t="shared" si="18"/>
        <v>85</v>
      </c>
      <c r="P84">
        <f t="shared" si="19"/>
        <v>810000</v>
      </c>
      <c r="Q84">
        <f>SUM($O$4:O84)</f>
        <v>3485</v>
      </c>
      <c r="R84">
        <f t="shared" si="16"/>
        <v>101</v>
      </c>
    </row>
    <row r="85" spans="11:18" x14ac:dyDescent="0.25">
      <c r="K85">
        <v>2.6</v>
      </c>
      <c r="L85">
        <f t="shared" si="17"/>
        <v>6.5</v>
      </c>
      <c r="M85">
        <f>SUM($L$4:L85)</f>
        <v>363</v>
      </c>
      <c r="N85" s="5">
        <v>82</v>
      </c>
      <c r="O85">
        <f t="shared" si="18"/>
        <v>85</v>
      </c>
      <c r="P85">
        <f t="shared" si="19"/>
        <v>820000</v>
      </c>
      <c r="Q85">
        <f>SUM($O$4:O85)</f>
        <v>3570</v>
      </c>
      <c r="R85">
        <f t="shared" si="16"/>
        <v>101</v>
      </c>
    </row>
    <row r="86" spans="11:18" x14ac:dyDescent="0.25">
      <c r="K86">
        <v>2.6</v>
      </c>
      <c r="L86">
        <f t="shared" si="17"/>
        <v>6.5</v>
      </c>
      <c r="M86">
        <f>SUM($L$4:L86)</f>
        <v>369.5</v>
      </c>
      <c r="N86" s="5">
        <v>83</v>
      </c>
      <c r="O86">
        <f t="shared" si="18"/>
        <v>85</v>
      </c>
      <c r="P86">
        <f t="shared" si="19"/>
        <v>830000</v>
      </c>
      <c r="Q86">
        <f>SUM($O$4:O86)</f>
        <v>3655</v>
      </c>
      <c r="R86">
        <f t="shared" si="16"/>
        <v>101</v>
      </c>
    </row>
    <row r="87" spans="11:18" x14ac:dyDescent="0.25">
      <c r="K87">
        <v>2.6</v>
      </c>
      <c r="L87">
        <f t="shared" si="17"/>
        <v>6.5</v>
      </c>
      <c r="M87">
        <f>SUM($L$4:L87)</f>
        <v>376</v>
      </c>
      <c r="N87" s="5">
        <v>84</v>
      </c>
      <c r="O87">
        <f t="shared" si="18"/>
        <v>85</v>
      </c>
      <c r="P87">
        <f t="shared" si="19"/>
        <v>840000</v>
      </c>
      <c r="Q87">
        <f>SUM($O$4:O87)</f>
        <v>3740</v>
      </c>
      <c r="R87">
        <f t="shared" si="16"/>
        <v>101</v>
      </c>
    </row>
    <row r="88" spans="11:18" x14ac:dyDescent="0.25">
      <c r="K88">
        <v>2.6</v>
      </c>
      <c r="L88">
        <f t="shared" si="17"/>
        <v>6.5</v>
      </c>
      <c r="M88">
        <f>SUM($L$4:L88)</f>
        <v>382.5</v>
      </c>
      <c r="N88" s="5">
        <v>85</v>
      </c>
      <c r="O88">
        <f t="shared" si="18"/>
        <v>85</v>
      </c>
      <c r="P88">
        <f t="shared" si="19"/>
        <v>850000</v>
      </c>
      <c r="Q88">
        <f>SUM($O$4:O88)</f>
        <v>3825</v>
      </c>
      <c r="R88">
        <f t="shared" si="16"/>
        <v>101</v>
      </c>
    </row>
    <row r="89" spans="11:18" x14ac:dyDescent="0.25">
      <c r="K89">
        <v>2.7</v>
      </c>
      <c r="L89">
        <f t="shared" si="17"/>
        <v>6.75</v>
      </c>
      <c r="M89">
        <f>SUM($L$4:L89)</f>
        <v>389.25</v>
      </c>
      <c r="N89" s="5">
        <v>86</v>
      </c>
      <c r="O89">
        <f t="shared" si="18"/>
        <v>90</v>
      </c>
      <c r="P89">
        <f t="shared" si="19"/>
        <v>860000</v>
      </c>
      <c r="Q89">
        <f>SUM($O$4:O89)</f>
        <v>3915</v>
      </c>
      <c r="R89">
        <f t="shared" si="16"/>
        <v>101</v>
      </c>
    </row>
    <row r="90" spans="11:18" x14ac:dyDescent="0.25">
      <c r="K90">
        <v>2.7</v>
      </c>
      <c r="L90">
        <f t="shared" si="17"/>
        <v>6.75</v>
      </c>
      <c r="M90">
        <f>SUM($L$4:L90)</f>
        <v>396</v>
      </c>
      <c r="N90" s="5">
        <v>87</v>
      </c>
      <c r="O90">
        <f t="shared" si="18"/>
        <v>90</v>
      </c>
      <c r="P90">
        <f t="shared" si="19"/>
        <v>870000</v>
      </c>
      <c r="Q90">
        <f>SUM($O$4:O90)</f>
        <v>4005</v>
      </c>
      <c r="R90">
        <f t="shared" si="16"/>
        <v>101</v>
      </c>
    </row>
    <row r="91" spans="11:18" x14ac:dyDescent="0.25">
      <c r="K91">
        <v>2.7</v>
      </c>
      <c r="L91">
        <f t="shared" si="17"/>
        <v>6.75</v>
      </c>
      <c r="M91">
        <f>SUM($L$4:L91)</f>
        <v>402.75</v>
      </c>
      <c r="N91" s="5">
        <v>88</v>
      </c>
      <c r="O91">
        <f t="shared" si="18"/>
        <v>90</v>
      </c>
      <c r="P91">
        <f t="shared" si="19"/>
        <v>880000</v>
      </c>
      <c r="Q91">
        <f>SUM($O$4:O91)</f>
        <v>4095</v>
      </c>
      <c r="R91">
        <f t="shared" si="16"/>
        <v>101</v>
      </c>
    </row>
    <row r="92" spans="11:18" x14ac:dyDescent="0.25">
      <c r="K92">
        <v>2.7</v>
      </c>
      <c r="L92">
        <f t="shared" si="17"/>
        <v>6.75</v>
      </c>
      <c r="M92">
        <f>SUM($L$4:L92)</f>
        <v>409.5</v>
      </c>
      <c r="N92" s="5">
        <v>89</v>
      </c>
      <c r="O92">
        <f t="shared" si="18"/>
        <v>90</v>
      </c>
      <c r="P92">
        <f t="shared" si="19"/>
        <v>890000</v>
      </c>
      <c r="Q92">
        <f>SUM($O$4:O92)</f>
        <v>4185</v>
      </c>
      <c r="R92">
        <f t="shared" si="16"/>
        <v>101</v>
      </c>
    </row>
    <row r="93" spans="11:18" x14ac:dyDescent="0.25">
      <c r="K93">
        <v>2.7</v>
      </c>
      <c r="L93">
        <f t="shared" si="17"/>
        <v>6.75</v>
      </c>
      <c r="M93">
        <f>SUM($L$4:L93)</f>
        <v>416.25</v>
      </c>
      <c r="N93" s="5">
        <v>90</v>
      </c>
      <c r="O93">
        <f t="shared" si="18"/>
        <v>90</v>
      </c>
      <c r="P93">
        <f t="shared" si="19"/>
        <v>900000</v>
      </c>
      <c r="Q93">
        <f>SUM($O$4:O93)</f>
        <v>4275</v>
      </c>
      <c r="R93">
        <f t="shared" si="16"/>
        <v>101</v>
      </c>
    </row>
    <row r="94" spans="11:18" x14ac:dyDescent="0.25">
      <c r="K94">
        <v>2.8</v>
      </c>
      <c r="L94">
        <f t="shared" si="17"/>
        <v>7</v>
      </c>
      <c r="M94">
        <f>SUM($L$4:L94)</f>
        <v>423.25</v>
      </c>
      <c r="N94" s="5">
        <v>91</v>
      </c>
      <c r="O94">
        <f t="shared" si="18"/>
        <v>95</v>
      </c>
      <c r="P94">
        <f t="shared" si="19"/>
        <v>910000</v>
      </c>
      <c r="Q94">
        <f>SUM($O$4:O94)</f>
        <v>4370</v>
      </c>
      <c r="R94">
        <f t="shared" si="16"/>
        <v>101</v>
      </c>
    </row>
    <row r="95" spans="11:18" x14ac:dyDescent="0.25">
      <c r="K95">
        <v>2.8</v>
      </c>
      <c r="L95">
        <f t="shared" si="17"/>
        <v>7</v>
      </c>
      <c r="M95">
        <f>SUM($L$4:L95)</f>
        <v>430.25</v>
      </c>
      <c r="N95" s="5">
        <v>92</v>
      </c>
      <c r="O95">
        <f t="shared" si="18"/>
        <v>95</v>
      </c>
      <c r="P95">
        <f t="shared" si="19"/>
        <v>920000</v>
      </c>
      <c r="Q95">
        <f>SUM($O$4:O95)</f>
        <v>4465</v>
      </c>
      <c r="R95">
        <f t="shared" si="16"/>
        <v>101</v>
      </c>
    </row>
    <row r="96" spans="11:18" x14ac:dyDescent="0.25">
      <c r="K96">
        <v>2.8</v>
      </c>
      <c r="L96">
        <f t="shared" si="17"/>
        <v>7</v>
      </c>
      <c r="M96">
        <f>SUM($L$4:L96)</f>
        <v>437.25</v>
      </c>
      <c r="N96" s="5">
        <v>93</v>
      </c>
      <c r="O96">
        <f t="shared" si="18"/>
        <v>95</v>
      </c>
      <c r="P96">
        <f t="shared" si="19"/>
        <v>930000</v>
      </c>
      <c r="Q96">
        <f>SUM($O$4:O96)</f>
        <v>4560</v>
      </c>
      <c r="R96">
        <f t="shared" si="16"/>
        <v>101</v>
      </c>
    </row>
    <row r="97" spans="11:18" x14ac:dyDescent="0.25">
      <c r="K97">
        <v>2.8</v>
      </c>
      <c r="L97">
        <f t="shared" si="17"/>
        <v>7</v>
      </c>
      <c r="M97">
        <f>SUM($L$4:L97)</f>
        <v>444.25</v>
      </c>
      <c r="N97" s="5">
        <v>94</v>
      </c>
      <c r="O97">
        <f t="shared" si="18"/>
        <v>95</v>
      </c>
      <c r="P97">
        <f t="shared" si="19"/>
        <v>940000</v>
      </c>
      <c r="Q97">
        <f>SUM($O$4:O97)</f>
        <v>4655</v>
      </c>
      <c r="R97">
        <f t="shared" si="16"/>
        <v>101</v>
      </c>
    </row>
    <row r="98" spans="11:18" x14ac:dyDescent="0.25">
      <c r="K98">
        <v>2.8</v>
      </c>
      <c r="L98">
        <f t="shared" si="17"/>
        <v>7</v>
      </c>
      <c r="M98">
        <f>SUM($L$4:L98)</f>
        <v>451.25</v>
      </c>
      <c r="N98" s="5">
        <v>95</v>
      </c>
      <c r="O98">
        <f t="shared" si="18"/>
        <v>95</v>
      </c>
      <c r="P98">
        <f t="shared" si="19"/>
        <v>950000</v>
      </c>
      <c r="Q98">
        <f>SUM($O$4:O98)</f>
        <v>4750</v>
      </c>
      <c r="R98">
        <f t="shared" si="16"/>
        <v>101</v>
      </c>
    </row>
    <row r="99" spans="11:18" x14ac:dyDescent="0.25">
      <c r="K99">
        <v>2.9</v>
      </c>
      <c r="L99">
        <f t="shared" si="17"/>
        <v>7.25</v>
      </c>
      <c r="M99">
        <f>SUM($L$4:L99)</f>
        <v>458.5</v>
      </c>
      <c r="N99" s="5">
        <v>96</v>
      </c>
      <c r="O99">
        <f t="shared" si="18"/>
        <v>100</v>
      </c>
      <c r="P99">
        <f t="shared" si="19"/>
        <v>960000</v>
      </c>
      <c r="Q99">
        <f>SUM($O$4:O99)</f>
        <v>4850</v>
      </c>
      <c r="R99">
        <f t="shared" si="16"/>
        <v>101</v>
      </c>
    </row>
    <row r="100" spans="11:18" x14ac:dyDescent="0.25">
      <c r="K100">
        <v>2.9</v>
      </c>
      <c r="L100">
        <f t="shared" si="17"/>
        <v>7.25</v>
      </c>
      <c r="M100">
        <f>SUM($L$4:L100)</f>
        <v>465.75</v>
      </c>
      <c r="N100" s="5">
        <v>97</v>
      </c>
      <c r="O100">
        <f t="shared" si="18"/>
        <v>100</v>
      </c>
      <c r="P100">
        <f t="shared" si="19"/>
        <v>970000</v>
      </c>
      <c r="Q100">
        <f>SUM($O$4:O100)</f>
        <v>4950</v>
      </c>
      <c r="R100">
        <f t="shared" ref="R100:R103" si="20">LOOKUP(Q100,M:M,N:N)+1</f>
        <v>101</v>
      </c>
    </row>
    <row r="101" spans="11:18" x14ac:dyDescent="0.25">
      <c r="K101">
        <v>2.9</v>
      </c>
      <c r="L101">
        <f t="shared" si="17"/>
        <v>7.25</v>
      </c>
      <c r="M101">
        <f>SUM($L$4:L101)</f>
        <v>473</v>
      </c>
      <c r="N101" s="5">
        <v>98</v>
      </c>
      <c r="O101">
        <f t="shared" si="18"/>
        <v>100</v>
      </c>
      <c r="P101">
        <f t="shared" si="19"/>
        <v>980000</v>
      </c>
      <c r="Q101">
        <f>SUM($O$4:O101)</f>
        <v>5050</v>
      </c>
      <c r="R101">
        <f t="shared" si="20"/>
        <v>101</v>
      </c>
    </row>
    <row r="102" spans="11:18" x14ac:dyDescent="0.25">
      <c r="K102">
        <v>2.9</v>
      </c>
      <c r="L102">
        <f t="shared" si="17"/>
        <v>7.25</v>
      </c>
      <c r="M102">
        <f>SUM($L$4:L102)</f>
        <v>480.25</v>
      </c>
      <c r="N102" s="5">
        <v>99</v>
      </c>
      <c r="O102">
        <f t="shared" si="18"/>
        <v>100</v>
      </c>
      <c r="P102">
        <f t="shared" si="19"/>
        <v>990000</v>
      </c>
      <c r="Q102">
        <f>SUM($O$4:O102)</f>
        <v>5150</v>
      </c>
      <c r="R102">
        <f t="shared" si="20"/>
        <v>101</v>
      </c>
    </row>
    <row r="103" spans="11:18" x14ac:dyDescent="0.25">
      <c r="K103">
        <v>2.9</v>
      </c>
      <c r="L103">
        <f t="shared" si="17"/>
        <v>7.25</v>
      </c>
      <c r="M103">
        <f>SUM($L$4:L103)</f>
        <v>487.5</v>
      </c>
      <c r="N103" s="5">
        <v>100</v>
      </c>
      <c r="O103">
        <f t="shared" si="18"/>
        <v>100</v>
      </c>
      <c r="P103">
        <f t="shared" si="19"/>
        <v>1000000</v>
      </c>
      <c r="Q103">
        <f>SUM($O$4:O103)</f>
        <v>5250</v>
      </c>
      <c r="R103">
        <f t="shared" si="20"/>
        <v>101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2019-02-23T07:54:29Z</dcterms:modified>
</cp:coreProperties>
</file>